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xr:revisionPtr revIDLastSave="0" documentId="8_{A11317D1-C55B-48DF-A1B1-C34AA78A78A2}" xr6:coauthVersionLast="47" xr6:coauthVersionMax="47" xr10:uidLastSave="{00000000-0000-0000-0000-000000000000}"/>
  <bookViews>
    <workbookView xWindow="28680" yWindow="-255" windowWidth="29040" windowHeight="15840" xr2:uid="{00000000-000D-0000-FFFF-FFFF00000000}"/>
  </bookViews>
  <sheets>
    <sheet name="Sheet1" sheetId="7" r:id="rId1"/>
    <sheet name="Data" sheetId="6" state="hidden" r:id="rId2"/>
  </sheets>
  <externalReferences>
    <externalReference r:id="rId3"/>
    <externalReference r:id="rId4"/>
    <externalReference r:id="rId5"/>
  </externalReferences>
  <definedNames>
    <definedName name="_xlnm._FilterDatabase" localSheetId="1" hidden="1">Data!$BC$5:$BK$5</definedName>
    <definedName name="Angle_List">Data!$M$6:$M$8</definedName>
    <definedName name="Class_List">Data!$O$6:$O$13</definedName>
    <definedName name="Color">Data!$E$6:$I$22</definedName>
    <definedName name="Color_List">[1]Sheet2!$A$2:$A$18</definedName>
    <definedName name="Family" localSheetId="0">Sheet1!$A$4</definedName>
    <definedName name="Ladish_Size">Data!$AJ$6:$AZ$218</definedName>
    <definedName name="Length_List">Data!$P$6:$P$12</definedName>
    <definedName name="Material_List">Data!$K$6:$K$12</definedName>
    <definedName name="Pipe">[2]Data!$A$3:$N$3433</definedName>
    <definedName name="Size_List">Data!$N$6:$N$26</definedName>
    <definedName name="Size_Table">Data!$R$6:$AH$138</definedName>
    <definedName name="Sizes">Data!$A$6:$C$26</definedName>
    <definedName name="Syteline_Data">Data!$BC$6:$BD$94</definedName>
    <definedName name="Syteline_Data_WOLength">Data!$BM$6:$BN$56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17" i="6" l="1"/>
  <c r="AY217" i="6"/>
  <c r="AQ217" i="6"/>
  <c r="AL217" i="6"/>
  <c r="AJ217" i="6"/>
  <c r="AZ216" i="6"/>
  <c r="AY216" i="6"/>
  <c r="AL216" i="6"/>
  <c r="AQ216" i="6" s="1"/>
  <c r="AJ216" i="6"/>
  <c r="AZ215" i="6"/>
  <c r="AY215" i="6"/>
  <c r="AQ215" i="6"/>
  <c r="AL215" i="6"/>
  <c r="AJ215" i="6"/>
  <c r="AZ214" i="6"/>
  <c r="AY214" i="6"/>
  <c r="AL214" i="6"/>
  <c r="AQ214" i="6" s="1"/>
  <c r="AJ214" i="6"/>
  <c r="AZ213" i="6"/>
  <c r="AY213" i="6"/>
  <c r="AL213" i="6"/>
  <c r="AQ213" i="6" s="1"/>
  <c r="AJ213" i="6"/>
  <c r="AZ212" i="6"/>
  <c r="AY212" i="6"/>
  <c r="AL212" i="6"/>
  <c r="AQ212" i="6" s="1"/>
  <c r="AJ212" i="6"/>
  <c r="AZ211" i="6"/>
  <c r="AY211" i="6"/>
  <c r="AQ211" i="6"/>
  <c r="AL211" i="6"/>
  <c r="AJ211" i="6"/>
  <c r="AZ210" i="6"/>
  <c r="AY210" i="6"/>
  <c r="AL210" i="6"/>
  <c r="AQ210" i="6" s="1"/>
  <c r="AJ210" i="6"/>
  <c r="AZ209" i="6"/>
  <c r="AY209" i="6"/>
  <c r="AL209" i="6"/>
  <c r="AQ209" i="6" s="1"/>
  <c r="AJ209" i="6"/>
  <c r="AZ208" i="6"/>
  <c r="AY208" i="6"/>
  <c r="AQ208" i="6"/>
  <c r="AL208" i="6"/>
  <c r="AJ208" i="6"/>
  <c r="AZ207" i="6"/>
  <c r="AY207" i="6"/>
  <c r="AQ207" i="6"/>
  <c r="AL207" i="6"/>
  <c r="AJ207" i="6"/>
  <c r="AZ206" i="6"/>
  <c r="AY206" i="6"/>
  <c r="AL206" i="6"/>
  <c r="AQ206" i="6" s="1"/>
  <c r="AJ206" i="6"/>
  <c r="AZ205" i="6"/>
  <c r="AY205" i="6"/>
  <c r="AQ205" i="6"/>
  <c r="AL205" i="6"/>
  <c r="AJ205" i="6"/>
  <c r="AZ204" i="6"/>
  <c r="AY204" i="6"/>
  <c r="AL204" i="6"/>
  <c r="AQ204" i="6" s="1"/>
  <c r="AJ204" i="6"/>
  <c r="AZ203" i="6"/>
  <c r="AY203" i="6"/>
  <c r="AL203" i="6"/>
  <c r="AQ203" i="6" s="1"/>
  <c r="AJ203" i="6"/>
  <c r="AZ202" i="6"/>
  <c r="AY202" i="6"/>
  <c r="AL202" i="6"/>
  <c r="AQ202" i="6" s="1"/>
  <c r="AJ202" i="6"/>
  <c r="AZ201" i="6"/>
  <c r="AY201" i="6"/>
  <c r="AL201" i="6"/>
  <c r="AQ201" i="6" s="1"/>
  <c r="AJ201" i="6"/>
  <c r="AZ200" i="6"/>
  <c r="AY200" i="6"/>
  <c r="AL200" i="6"/>
  <c r="AQ200" i="6" s="1"/>
  <c r="AJ200" i="6"/>
  <c r="AZ199" i="6"/>
  <c r="AY199" i="6"/>
  <c r="AQ199" i="6"/>
  <c r="AL199" i="6"/>
  <c r="AJ199" i="6"/>
  <c r="AZ198" i="6"/>
  <c r="AY198" i="6"/>
  <c r="AQ198" i="6"/>
  <c r="AL198" i="6"/>
  <c r="AJ198" i="6"/>
  <c r="AZ197" i="6"/>
  <c r="AY197" i="6"/>
  <c r="AL197" i="6"/>
  <c r="AQ197" i="6" s="1"/>
  <c r="AJ197" i="6"/>
  <c r="AZ196" i="6"/>
  <c r="AY196" i="6"/>
  <c r="AQ196" i="6"/>
  <c r="AL196" i="6"/>
  <c r="AJ196" i="6"/>
  <c r="AZ195" i="6"/>
  <c r="AY195" i="6"/>
  <c r="AQ195" i="6"/>
  <c r="AL195" i="6"/>
  <c r="AJ195" i="6"/>
  <c r="AZ194" i="6"/>
  <c r="AY194" i="6"/>
  <c r="AL194" i="6"/>
  <c r="AQ194" i="6" s="1"/>
  <c r="AJ194" i="6"/>
  <c r="AZ193" i="6"/>
  <c r="AY193" i="6"/>
  <c r="AQ193" i="6"/>
  <c r="AL193" i="6"/>
  <c r="AJ193" i="6"/>
  <c r="AZ192" i="6"/>
  <c r="AY192" i="6"/>
  <c r="AL192" i="6"/>
  <c r="AQ192" i="6" s="1"/>
  <c r="AJ192" i="6"/>
  <c r="AZ191" i="6"/>
  <c r="AY191" i="6"/>
  <c r="AL191" i="6"/>
  <c r="AQ191" i="6" s="1"/>
  <c r="AJ191" i="6"/>
  <c r="AZ190" i="6"/>
  <c r="AY190" i="6"/>
  <c r="AL190" i="6"/>
  <c r="AQ190" i="6" s="1"/>
  <c r="AJ190" i="6"/>
  <c r="AZ189" i="6"/>
  <c r="AY189" i="6"/>
  <c r="AL189" i="6"/>
  <c r="AQ189" i="6" s="1"/>
  <c r="AJ189" i="6"/>
  <c r="AZ188" i="6"/>
  <c r="AY188" i="6"/>
  <c r="AL188" i="6"/>
  <c r="AQ188" i="6" s="1"/>
  <c r="AJ188" i="6"/>
  <c r="AZ187" i="6"/>
  <c r="AY187" i="6"/>
  <c r="AQ187" i="6"/>
  <c r="AL187" i="6"/>
  <c r="AJ187" i="6"/>
  <c r="AZ186" i="6"/>
  <c r="AY186" i="6"/>
  <c r="AQ186" i="6"/>
  <c r="AL186" i="6"/>
  <c r="AJ186" i="6"/>
  <c r="AZ185" i="6"/>
  <c r="AY185" i="6"/>
  <c r="AL185" i="6"/>
  <c r="AQ185" i="6" s="1"/>
  <c r="AJ185" i="6"/>
  <c r="AZ184" i="6"/>
  <c r="AY184" i="6"/>
  <c r="AQ184" i="6"/>
  <c r="AL184" i="6"/>
  <c r="AJ184" i="6"/>
  <c r="AZ183" i="6"/>
  <c r="AY183" i="6"/>
  <c r="AQ183" i="6"/>
  <c r="AL183" i="6"/>
  <c r="AJ183" i="6"/>
  <c r="AZ182" i="6"/>
  <c r="AY182" i="6"/>
  <c r="AL182" i="6"/>
  <c r="AQ182" i="6" s="1"/>
  <c r="AJ182" i="6"/>
  <c r="AZ181" i="6"/>
  <c r="AY181" i="6"/>
  <c r="AQ181" i="6"/>
  <c r="AL181" i="6"/>
  <c r="AJ181" i="6"/>
  <c r="AZ180" i="6"/>
  <c r="AY180" i="6"/>
  <c r="AL180" i="6"/>
  <c r="AQ180" i="6" s="1"/>
  <c r="AJ180" i="6"/>
  <c r="AZ179" i="6"/>
  <c r="AY179" i="6"/>
  <c r="AL179" i="6"/>
  <c r="AQ179" i="6" s="1"/>
  <c r="AJ179" i="6"/>
  <c r="AZ178" i="6"/>
  <c r="AY178" i="6"/>
  <c r="AL178" i="6"/>
  <c r="AQ178" i="6" s="1"/>
  <c r="AJ178" i="6"/>
  <c r="AZ177" i="6"/>
  <c r="AY177" i="6"/>
  <c r="AL177" i="6"/>
  <c r="AQ177" i="6" s="1"/>
  <c r="AJ177" i="6"/>
  <c r="AZ176" i="6"/>
  <c r="AY176" i="6"/>
  <c r="AL176" i="6"/>
  <c r="AQ176" i="6" s="1"/>
  <c r="AJ176" i="6"/>
  <c r="AZ175" i="6"/>
  <c r="AY175" i="6"/>
  <c r="AQ175" i="6"/>
  <c r="AL175" i="6"/>
  <c r="AJ175" i="6"/>
  <c r="AZ174" i="6"/>
  <c r="AY174" i="6"/>
  <c r="AQ174" i="6"/>
  <c r="AL174" i="6"/>
  <c r="AJ174" i="6"/>
  <c r="AZ173" i="6"/>
  <c r="AY173" i="6"/>
  <c r="AL173" i="6"/>
  <c r="AQ173" i="6" s="1"/>
  <c r="AJ173" i="6"/>
  <c r="AZ172" i="6"/>
  <c r="AY172" i="6"/>
  <c r="AQ172" i="6"/>
  <c r="AL172" i="6"/>
  <c r="AJ172" i="6"/>
  <c r="AZ171" i="6"/>
  <c r="AY171" i="6"/>
  <c r="AQ171" i="6"/>
  <c r="AL171" i="6"/>
  <c r="AJ171" i="6"/>
  <c r="AZ170" i="6"/>
  <c r="AY170" i="6"/>
  <c r="AL170" i="6"/>
  <c r="AQ170" i="6" s="1"/>
  <c r="AJ170" i="6"/>
  <c r="AZ169" i="6"/>
  <c r="AY169" i="6"/>
  <c r="AQ169" i="6"/>
  <c r="AL169" i="6"/>
  <c r="AJ169" i="6"/>
  <c r="AZ168" i="6"/>
  <c r="AY168" i="6"/>
  <c r="AL168" i="6"/>
  <c r="AQ168" i="6" s="1"/>
  <c r="AJ168" i="6"/>
  <c r="AZ167" i="6"/>
  <c r="AY167" i="6"/>
  <c r="AL167" i="6"/>
  <c r="AQ167" i="6" s="1"/>
  <c r="AJ167" i="6"/>
  <c r="AZ166" i="6"/>
  <c r="AY166" i="6"/>
  <c r="AL166" i="6"/>
  <c r="AQ166" i="6" s="1"/>
  <c r="AJ166" i="6"/>
  <c r="AZ165" i="6"/>
  <c r="AY165" i="6"/>
  <c r="AL165" i="6"/>
  <c r="AQ165" i="6" s="1"/>
  <c r="AJ165" i="6"/>
  <c r="AZ164" i="6"/>
  <c r="AY164" i="6"/>
  <c r="AL164" i="6"/>
  <c r="AQ164" i="6" s="1"/>
  <c r="AJ164" i="6"/>
  <c r="AZ163" i="6"/>
  <c r="AY163" i="6"/>
  <c r="AQ163" i="6"/>
  <c r="AL163" i="6"/>
  <c r="AJ163" i="6"/>
  <c r="AZ162" i="6"/>
  <c r="AY162" i="6"/>
  <c r="AQ162" i="6"/>
  <c r="AL162" i="6"/>
  <c r="AJ162" i="6"/>
  <c r="AZ161" i="6"/>
  <c r="AY161" i="6"/>
  <c r="AL161" i="6"/>
  <c r="AQ161" i="6" s="1"/>
  <c r="AJ161" i="6"/>
  <c r="AZ160" i="6"/>
  <c r="AY160" i="6"/>
  <c r="AQ160" i="6"/>
  <c r="AL160" i="6"/>
  <c r="AJ160" i="6"/>
  <c r="AZ159" i="6"/>
  <c r="AY159" i="6"/>
  <c r="AQ159" i="6"/>
  <c r="AL159" i="6"/>
  <c r="AJ159" i="6"/>
  <c r="AZ158" i="6"/>
  <c r="AY158" i="6"/>
  <c r="AL158" i="6"/>
  <c r="AQ158" i="6" s="1"/>
  <c r="AJ158" i="6"/>
  <c r="AZ157" i="6"/>
  <c r="AY157" i="6"/>
  <c r="AQ157" i="6"/>
  <c r="AL157" i="6"/>
  <c r="AJ157" i="6"/>
  <c r="AZ156" i="6"/>
  <c r="AY156" i="6"/>
  <c r="AL156" i="6"/>
  <c r="AQ156" i="6" s="1"/>
  <c r="AJ156" i="6"/>
  <c r="AZ155" i="6"/>
  <c r="AY155" i="6"/>
  <c r="AL155" i="6"/>
  <c r="AQ155" i="6" s="1"/>
  <c r="AJ155" i="6"/>
  <c r="AZ154" i="6"/>
  <c r="AY154" i="6"/>
  <c r="AL154" i="6"/>
  <c r="AQ154" i="6" s="1"/>
  <c r="AJ154" i="6"/>
  <c r="AZ153" i="6"/>
  <c r="AY153" i="6"/>
  <c r="AL153" i="6"/>
  <c r="AQ153" i="6" s="1"/>
  <c r="AJ153" i="6"/>
  <c r="AZ152" i="6"/>
  <c r="AY152" i="6"/>
  <c r="AL152" i="6"/>
  <c r="AQ152" i="6" s="1"/>
  <c r="AJ152" i="6"/>
  <c r="AZ151" i="6"/>
  <c r="AY151" i="6"/>
  <c r="AQ151" i="6"/>
  <c r="AL151" i="6"/>
  <c r="AJ151" i="6"/>
  <c r="AZ150" i="6"/>
  <c r="AY150" i="6"/>
  <c r="AQ150" i="6"/>
  <c r="AL150" i="6"/>
  <c r="AJ150" i="6"/>
  <c r="AZ149" i="6"/>
  <c r="AY149" i="6"/>
  <c r="AL149" i="6"/>
  <c r="AQ149" i="6" s="1"/>
  <c r="AJ149" i="6"/>
  <c r="AZ148" i="6"/>
  <c r="AY148" i="6"/>
  <c r="AQ148" i="6"/>
  <c r="AL148" i="6"/>
  <c r="AJ148" i="6"/>
  <c r="AZ147" i="6"/>
  <c r="AY147" i="6"/>
  <c r="AQ147" i="6"/>
  <c r="AL147" i="6"/>
  <c r="AJ147" i="6"/>
  <c r="AZ146" i="6"/>
  <c r="AY146" i="6"/>
  <c r="AL146" i="6"/>
  <c r="AQ146" i="6" s="1"/>
  <c r="AJ146" i="6"/>
  <c r="AZ145" i="6"/>
  <c r="AY145" i="6"/>
  <c r="AQ145" i="6"/>
  <c r="AL145" i="6"/>
  <c r="AJ145" i="6"/>
  <c r="AZ144" i="6"/>
  <c r="AY144" i="6"/>
  <c r="AL144" i="6"/>
  <c r="AQ144" i="6" s="1"/>
  <c r="AJ144" i="6"/>
  <c r="AZ143" i="6"/>
  <c r="AY143" i="6"/>
  <c r="AL143" i="6"/>
  <c r="AQ143" i="6" s="1"/>
  <c r="AJ143" i="6"/>
  <c r="AZ142" i="6"/>
  <c r="AY142" i="6"/>
  <c r="AL142" i="6"/>
  <c r="AQ142" i="6" s="1"/>
  <c r="AJ142" i="6"/>
  <c r="AZ141" i="6"/>
  <c r="AY141" i="6"/>
  <c r="AL141" i="6"/>
  <c r="AQ141" i="6" s="1"/>
  <c r="AJ141" i="6"/>
  <c r="AZ140" i="6"/>
  <c r="AY140" i="6"/>
  <c r="AL140" i="6"/>
  <c r="AQ140" i="6" s="1"/>
  <c r="AJ140" i="6"/>
  <c r="AZ139" i="6"/>
  <c r="AY139" i="6"/>
  <c r="AQ139" i="6"/>
  <c r="AL139" i="6"/>
  <c r="AJ139" i="6"/>
  <c r="AZ138" i="6"/>
  <c r="AY138" i="6"/>
  <c r="AQ138" i="6"/>
  <c r="AL138" i="6"/>
  <c r="AJ138" i="6"/>
  <c r="AZ137" i="6"/>
  <c r="AY137" i="6"/>
  <c r="AL137" i="6"/>
  <c r="AQ137" i="6" s="1"/>
  <c r="AJ137" i="6"/>
  <c r="AG137" i="6"/>
  <c r="AF137" i="6"/>
  <c r="Y137" i="6"/>
  <c r="T137" i="6"/>
  <c r="R137" i="6"/>
  <c r="AZ136" i="6"/>
  <c r="AY136" i="6"/>
  <c r="AQ136" i="6"/>
  <c r="AL136" i="6"/>
  <c r="AJ136" i="6"/>
  <c r="AG136" i="6"/>
  <c r="AF136" i="6"/>
  <c r="T136" i="6"/>
  <c r="Y136" i="6" s="1"/>
  <c r="R136" i="6"/>
  <c r="AZ135" i="6"/>
  <c r="AY135" i="6"/>
  <c r="AQ135" i="6"/>
  <c r="AL135" i="6"/>
  <c r="AJ135" i="6"/>
  <c r="AG135" i="6"/>
  <c r="AF135" i="6"/>
  <c r="T135" i="6"/>
  <c r="Y135" i="6" s="1"/>
  <c r="R135" i="6"/>
  <c r="AZ134" i="6"/>
  <c r="AY134" i="6"/>
  <c r="AL134" i="6"/>
  <c r="AQ134" i="6" s="1"/>
  <c r="AJ134" i="6"/>
  <c r="AG134" i="6"/>
  <c r="AF134" i="6"/>
  <c r="T134" i="6"/>
  <c r="Y134" i="6" s="1"/>
  <c r="R134" i="6"/>
  <c r="AZ133" i="6"/>
  <c r="AY133" i="6"/>
  <c r="AL133" i="6"/>
  <c r="AQ133" i="6" s="1"/>
  <c r="AJ133" i="6"/>
  <c r="AG133" i="6"/>
  <c r="AF133" i="6"/>
  <c r="T133" i="6"/>
  <c r="Y133" i="6" s="1"/>
  <c r="R133" i="6"/>
  <c r="AZ132" i="6"/>
  <c r="AY132" i="6"/>
  <c r="AQ132" i="6"/>
  <c r="AL132" i="6"/>
  <c r="AJ132" i="6"/>
  <c r="AG132" i="6"/>
  <c r="AF132" i="6"/>
  <c r="Y132" i="6"/>
  <c r="T132" i="6"/>
  <c r="R132" i="6"/>
  <c r="AZ131" i="6"/>
  <c r="AY131" i="6"/>
  <c r="AL131" i="6"/>
  <c r="AQ131" i="6" s="1"/>
  <c r="AJ131" i="6"/>
  <c r="AG131" i="6"/>
  <c r="AF131" i="6"/>
  <c r="Y131" i="6"/>
  <c r="T131" i="6"/>
  <c r="R131" i="6"/>
  <c r="AZ130" i="6"/>
  <c r="AY130" i="6"/>
  <c r="AQ130" i="6"/>
  <c r="AL130" i="6"/>
  <c r="AJ130" i="6"/>
  <c r="AG130" i="6"/>
  <c r="AF130" i="6"/>
  <c r="T130" i="6"/>
  <c r="Y130" i="6" s="1"/>
  <c r="R130" i="6"/>
  <c r="AZ129" i="6"/>
  <c r="AY129" i="6"/>
  <c r="AQ129" i="6"/>
  <c r="AL129" i="6"/>
  <c r="AJ129" i="6"/>
  <c r="AG129" i="6"/>
  <c r="AF129" i="6"/>
  <c r="T129" i="6"/>
  <c r="Y129" i="6" s="1"/>
  <c r="R129" i="6"/>
  <c r="AZ128" i="6"/>
  <c r="AY128" i="6"/>
  <c r="AL128" i="6"/>
  <c r="AQ128" i="6" s="1"/>
  <c r="AJ128" i="6"/>
  <c r="AG128" i="6"/>
  <c r="AF128" i="6"/>
  <c r="T128" i="6"/>
  <c r="Y128" i="6" s="1"/>
  <c r="R128" i="6"/>
  <c r="AZ127" i="6"/>
  <c r="AY127" i="6"/>
  <c r="AL127" i="6"/>
  <c r="AQ127" i="6" s="1"/>
  <c r="AJ127" i="6"/>
  <c r="AG127" i="6"/>
  <c r="AF127" i="6"/>
  <c r="T127" i="6"/>
  <c r="Y127" i="6" s="1"/>
  <c r="R127" i="6"/>
  <c r="AZ126" i="6"/>
  <c r="AY126" i="6"/>
  <c r="AQ126" i="6"/>
  <c r="AL126" i="6"/>
  <c r="AJ126" i="6"/>
  <c r="AG126" i="6"/>
  <c r="AF126" i="6"/>
  <c r="Y126" i="6"/>
  <c r="T126" i="6"/>
  <c r="R126" i="6"/>
  <c r="AZ125" i="6"/>
  <c r="AY125" i="6"/>
  <c r="AL125" i="6"/>
  <c r="AQ125" i="6" s="1"/>
  <c r="AJ125" i="6"/>
  <c r="AG125" i="6"/>
  <c r="AF125" i="6"/>
  <c r="Y125" i="6"/>
  <c r="T125" i="6"/>
  <c r="R125" i="6"/>
  <c r="AZ124" i="6"/>
  <c r="AY124" i="6"/>
  <c r="AQ124" i="6"/>
  <c r="AL124" i="6"/>
  <c r="AJ124" i="6"/>
  <c r="AG124" i="6"/>
  <c r="AF124" i="6"/>
  <c r="T124" i="6"/>
  <c r="Y124" i="6" s="1"/>
  <c r="R124" i="6"/>
  <c r="AZ123" i="6"/>
  <c r="AY123" i="6"/>
  <c r="AQ123" i="6"/>
  <c r="AL123" i="6"/>
  <c r="AJ123" i="6"/>
  <c r="AG123" i="6"/>
  <c r="AF123" i="6"/>
  <c r="T123" i="6"/>
  <c r="Y123" i="6" s="1"/>
  <c r="R123" i="6"/>
  <c r="AZ122" i="6"/>
  <c r="AY122" i="6"/>
  <c r="AL122" i="6"/>
  <c r="AQ122" i="6" s="1"/>
  <c r="AJ122" i="6"/>
  <c r="AG122" i="6"/>
  <c r="AF122" i="6"/>
  <c r="T122" i="6"/>
  <c r="Y122" i="6" s="1"/>
  <c r="R122" i="6"/>
  <c r="AZ121" i="6"/>
  <c r="AY121" i="6"/>
  <c r="AL121" i="6"/>
  <c r="AQ121" i="6" s="1"/>
  <c r="AJ121" i="6"/>
  <c r="AG121" i="6"/>
  <c r="AF121" i="6"/>
  <c r="T121" i="6"/>
  <c r="Y121" i="6" s="1"/>
  <c r="R121" i="6"/>
  <c r="AZ120" i="6"/>
  <c r="AY120" i="6"/>
  <c r="AQ120" i="6"/>
  <c r="AL120" i="6"/>
  <c r="AJ120" i="6"/>
  <c r="AG120" i="6"/>
  <c r="AF120" i="6"/>
  <c r="Y120" i="6"/>
  <c r="T120" i="6"/>
  <c r="R120" i="6"/>
  <c r="AZ119" i="6"/>
  <c r="AY119" i="6"/>
  <c r="AL119" i="6"/>
  <c r="AQ119" i="6" s="1"/>
  <c r="AJ119" i="6"/>
  <c r="AG119" i="6"/>
  <c r="AF119" i="6"/>
  <c r="Y119" i="6"/>
  <c r="T119" i="6"/>
  <c r="R119" i="6"/>
  <c r="AZ118" i="6"/>
  <c r="AY118" i="6"/>
  <c r="AQ118" i="6"/>
  <c r="AL118" i="6"/>
  <c r="AJ118" i="6"/>
  <c r="AG118" i="6"/>
  <c r="AF118" i="6"/>
  <c r="T118" i="6"/>
  <c r="Y118" i="6" s="1"/>
  <c r="R118" i="6"/>
  <c r="AZ117" i="6"/>
  <c r="AY117" i="6"/>
  <c r="AQ117" i="6"/>
  <c r="AL117" i="6"/>
  <c r="AJ117" i="6"/>
  <c r="AG117" i="6"/>
  <c r="AF117" i="6"/>
  <c r="T117" i="6"/>
  <c r="Y117" i="6" s="1"/>
  <c r="R117" i="6"/>
  <c r="AZ116" i="6"/>
  <c r="AY116" i="6"/>
  <c r="AL116" i="6"/>
  <c r="AQ116" i="6" s="1"/>
  <c r="AJ116" i="6"/>
  <c r="AG116" i="6"/>
  <c r="AF116" i="6"/>
  <c r="T116" i="6"/>
  <c r="Y116" i="6" s="1"/>
  <c r="R116" i="6"/>
  <c r="AZ115" i="6"/>
  <c r="AY115" i="6"/>
  <c r="AL115" i="6"/>
  <c r="AQ115" i="6" s="1"/>
  <c r="AJ115" i="6"/>
  <c r="AG115" i="6"/>
  <c r="AF115" i="6"/>
  <c r="T115" i="6"/>
  <c r="Y115" i="6" s="1"/>
  <c r="R115" i="6"/>
  <c r="AZ114" i="6"/>
  <c r="AY114" i="6"/>
  <c r="AQ114" i="6"/>
  <c r="AL114" i="6"/>
  <c r="AJ114" i="6"/>
  <c r="AG114" i="6"/>
  <c r="AF114" i="6"/>
  <c r="Y114" i="6"/>
  <c r="T114" i="6"/>
  <c r="R114" i="6"/>
  <c r="AZ113" i="6"/>
  <c r="AY113" i="6"/>
  <c r="AL113" i="6"/>
  <c r="AQ113" i="6" s="1"/>
  <c r="AJ113" i="6"/>
  <c r="AG113" i="6"/>
  <c r="AF113" i="6"/>
  <c r="Y113" i="6"/>
  <c r="T113" i="6"/>
  <c r="R113" i="6"/>
  <c r="AZ112" i="6"/>
  <c r="AY112" i="6"/>
  <c r="AQ112" i="6"/>
  <c r="AL112" i="6"/>
  <c r="AJ112" i="6"/>
  <c r="AG112" i="6"/>
  <c r="AF112" i="6"/>
  <c r="T112" i="6"/>
  <c r="Y112" i="6" s="1"/>
  <c r="R112" i="6"/>
  <c r="AZ111" i="6"/>
  <c r="AY111" i="6"/>
  <c r="AQ111" i="6"/>
  <c r="AL111" i="6"/>
  <c r="AJ111" i="6"/>
  <c r="AG111" i="6"/>
  <c r="AF111" i="6"/>
  <c r="T111" i="6"/>
  <c r="Y111" i="6" s="1"/>
  <c r="R111" i="6"/>
  <c r="AZ110" i="6"/>
  <c r="AY110" i="6"/>
  <c r="AL110" i="6"/>
  <c r="AQ110" i="6" s="1"/>
  <c r="AJ110" i="6"/>
  <c r="AG110" i="6"/>
  <c r="AF110" i="6"/>
  <c r="T110" i="6"/>
  <c r="Y110" i="6" s="1"/>
  <c r="R110" i="6"/>
  <c r="AZ109" i="6"/>
  <c r="AY109" i="6"/>
  <c r="AL109" i="6"/>
  <c r="AQ109" i="6" s="1"/>
  <c r="AJ109" i="6"/>
  <c r="AG109" i="6"/>
  <c r="AF109" i="6"/>
  <c r="T109" i="6"/>
  <c r="Y109" i="6" s="1"/>
  <c r="R109" i="6"/>
  <c r="AZ108" i="6"/>
  <c r="AY108" i="6"/>
  <c r="AQ108" i="6"/>
  <c r="AL108" i="6"/>
  <c r="AJ108" i="6"/>
  <c r="AG108" i="6"/>
  <c r="AF108" i="6"/>
  <c r="Y108" i="6"/>
  <c r="T108" i="6"/>
  <c r="R108" i="6"/>
  <c r="AZ107" i="6"/>
  <c r="AY107" i="6"/>
  <c r="AL107" i="6"/>
  <c r="AQ107" i="6" s="1"/>
  <c r="AJ107" i="6"/>
  <c r="AG107" i="6"/>
  <c r="AF107" i="6"/>
  <c r="Y107" i="6"/>
  <c r="T107" i="6"/>
  <c r="R107" i="6"/>
  <c r="AZ106" i="6"/>
  <c r="AY106" i="6"/>
  <c r="AQ106" i="6"/>
  <c r="AL106" i="6"/>
  <c r="AJ106" i="6"/>
  <c r="AG106" i="6"/>
  <c r="AF106" i="6"/>
  <c r="T106" i="6"/>
  <c r="Y106" i="6" s="1"/>
  <c r="R106" i="6"/>
  <c r="AZ105" i="6"/>
  <c r="AY105" i="6"/>
  <c r="AQ105" i="6"/>
  <c r="AL105" i="6"/>
  <c r="AJ105" i="6"/>
  <c r="AG105" i="6"/>
  <c r="AF105" i="6"/>
  <c r="T105" i="6"/>
  <c r="Y105" i="6" s="1"/>
  <c r="R105" i="6"/>
  <c r="AZ104" i="6"/>
  <c r="AY104" i="6"/>
  <c r="AL104" i="6"/>
  <c r="AQ104" i="6" s="1"/>
  <c r="AJ104" i="6"/>
  <c r="AG104" i="6"/>
  <c r="AF104" i="6"/>
  <c r="T104" i="6"/>
  <c r="Y104" i="6" s="1"/>
  <c r="R104" i="6"/>
  <c r="AZ103" i="6"/>
  <c r="AY103" i="6"/>
  <c r="AL103" i="6"/>
  <c r="AQ103" i="6" s="1"/>
  <c r="AJ103" i="6"/>
  <c r="AG103" i="6"/>
  <c r="AF103" i="6"/>
  <c r="T103" i="6"/>
  <c r="Y103" i="6" s="1"/>
  <c r="R103" i="6"/>
  <c r="AZ102" i="6"/>
  <c r="AY102" i="6"/>
  <c r="AQ102" i="6"/>
  <c r="AL102" i="6"/>
  <c r="AJ102" i="6"/>
  <c r="AG102" i="6"/>
  <c r="AF102" i="6"/>
  <c r="Y102" i="6"/>
  <c r="T102" i="6"/>
  <c r="R102" i="6"/>
  <c r="AZ101" i="6"/>
  <c r="AY101" i="6"/>
  <c r="AL101" i="6"/>
  <c r="AQ101" i="6" s="1"/>
  <c r="AJ101" i="6"/>
  <c r="AG101" i="6"/>
  <c r="AF101" i="6"/>
  <c r="Y101" i="6"/>
  <c r="T101" i="6"/>
  <c r="R101" i="6"/>
  <c r="AZ100" i="6"/>
  <c r="AY100" i="6"/>
  <c r="AQ100" i="6"/>
  <c r="AL100" i="6"/>
  <c r="AJ100" i="6"/>
  <c r="AG100" i="6"/>
  <c r="AF100" i="6"/>
  <c r="T100" i="6"/>
  <c r="Y100" i="6" s="1"/>
  <c r="R100" i="6"/>
  <c r="AZ99" i="6"/>
  <c r="AY99" i="6"/>
  <c r="AQ99" i="6"/>
  <c r="AL99" i="6"/>
  <c r="AJ99" i="6"/>
  <c r="AG99" i="6"/>
  <c r="AF99" i="6"/>
  <c r="T99" i="6"/>
  <c r="Y99" i="6" s="1"/>
  <c r="R99" i="6"/>
  <c r="AZ98" i="6"/>
  <c r="AY98" i="6"/>
  <c r="AL98" i="6"/>
  <c r="AQ98" i="6" s="1"/>
  <c r="AJ98" i="6"/>
  <c r="AG98" i="6"/>
  <c r="AF98" i="6"/>
  <c r="T98" i="6"/>
  <c r="Y98" i="6" s="1"/>
  <c r="R98" i="6"/>
  <c r="AZ97" i="6"/>
  <c r="AY97" i="6"/>
  <c r="AL97" i="6"/>
  <c r="AQ97" i="6" s="1"/>
  <c r="AJ97" i="6"/>
  <c r="AG97" i="6"/>
  <c r="AF97" i="6"/>
  <c r="T97" i="6"/>
  <c r="Y97" i="6" s="1"/>
  <c r="R97" i="6"/>
  <c r="AZ96" i="6"/>
  <c r="AY96" i="6"/>
  <c r="AQ96" i="6"/>
  <c r="AL96" i="6"/>
  <c r="AJ96" i="6"/>
  <c r="AG96" i="6"/>
  <c r="AF96" i="6"/>
  <c r="Y96" i="6"/>
  <c r="T96" i="6"/>
  <c r="R96" i="6"/>
  <c r="AZ95" i="6"/>
  <c r="AY95" i="6"/>
  <c r="AL95" i="6"/>
  <c r="AQ95" i="6" s="1"/>
  <c r="AJ95" i="6"/>
  <c r="AG95" i="6"/>
  <c r="AF95" i="6"/>
  <c r="Y95" i="6"/>
  <c r="T95" i="6"/>
  <c r="R95" i="6"/>
  <c r="AZ94" i="6"/>
  <c r="AY94" i="6"/>
  <c r="AQ94" i="6"/>
  <c r="AL94" i="6"/>
  <c r="AJ94" i="6"/>
  <c r="AG94" i="6"/>
  <c r="AF94" i="6"/>
  <c r="T94" i="6"/>
  <c r="Y94" i="6" s="1"/>
  <c r="R94" i="6"/>
  <c r="AZ93" i="6"/>
  <c r="AY93" i="6"/>
  <c r="AQ93" i="6"/>
  <c r="AL93" i="6"/>
  <c r="AJ93" i="6"/>
  <c r="AG93" i="6"/>
  <c r="AF93" i="6"/>
  <c r="T93" i="6"/>
  <c r="Y93" i="6" s="1"/>
  <c r="R93" i="6"/>
  <c r="AZ92" i="6"/>
  <c r="AY92" i="6"/>
  <c r="AL92" i="6"/>
  <c r="AQ92" i="6" s="1"/>
  <c r="AJ92" i="6"/>
  <c r="AG92" i="6"/>
  <c r="AF92" i="6"/>
  <c r="T92" i="6"/>
  <c r="Y92" i="6" s="1"/>
  <c r="R92" i="6"/>
  <c r="AZ91" i="6"/>
  <c r="AY91" i="6"/>
  <c r="AL91" i="6"/>
  <c r="AQ91" i="6" s="1"/>
  <c r="AJ91" i="6"/>
  <c r="AG91" i="6"/>
  <c r="AF91" i="6"/>
  <c r="T91" i="6"/>
  <c r="Y91" i="6" s="1"/>
  <c r="R91" i="6"/>
  <c r="AZ90" i="6"/>
  <c r="AY90" i="6"/>
  <c r="AQ90" i="6"/>
  <c r="AL90" i="6"/>
  <c r="AJ90" i="6"/>
  <c r="AG90" i="6"/>
  <c r="AF90" i="6"/>
  <c r="Y90" i="6"/>
  <c r="T90" i="6"/>
  <c r="R90" i="6"/>
  <c r="AZ89" i="6"/>
  <c r="AY89" i="6"/>
  <c r="AL89" i="6"/>
  <c r="AQ89" i="6" s="1"/>
  <c r="AJ89" i="6"/>
  <c r="AG89" i="6"/>
  <c r="AF89" i="6"/>
  <c r="Y89" i="6"/>
  <c r="T89" i="6"/>
  <c r="R89" i="6"/>
  <c r="AZ88" i="6"/>
  <c r="AY88" i="6"/>
  <c r="AQ88" i="6"/>
  <c r="AL88" i="6"/>
  <c r="AJ88" i="6"/>
  <c r="AG88" i="6"/>
  <c r="AF88" i="6"/>
  <c r="T88" i="6"/>
  <c r="Y88" i="6" s="1"/>
  <c r="R88" i="6"/>
  <c r="AZ87" i="6"/>
  <c r="AY87" i="6"/>
  <c r="AQ87" i="6"/>
  <c r="AL87" i="6"/>
  <c r="AJ87" i="6"/>
  <c r="AG87" i="6"/>
  <c r="AF87" i="6"/>
  <c r="T87" i="6"/>
  <c r="Y87" i="6" s="1"/>
  <c r="R87" i="6"/>
  <c r="AZ86" i="6"/>
  <c r="AY86" i="6"/>
  <c r="AL86" i="6"/>
  <c r="AQ86" i="6" s="1"/>
  <c r="AJ86" i="6"/>
  <c r="AG86" i="6"/>
  <c r="AF86" i="6"/>
  <c r="T86" i="6"/>
  <c r="Y86" i="6" s="1"/>
  <c r="R86" i="6"/>
  <c r="AZ85" i="6"/>
  <c r="AY85" i="6"/>
  <c r="AL85" i="6"/>
  <c r="AQ85" i="6" s="1"/>
  <c r="AJ85" i="6"/>
  <c r="AG85" i="6"/>
  <c r="AF85" i="6"/>
  <c r="T85" i="6"/>
  <c r="Y85" i="6" s="1"/>
  <c r="R85" i="6"/>
  <c r="AZ84" i="6"/>
  <c r="AY84" i="6"/>
  <c r="AQ84" i="6"/>
  <c r="AL84" i="6"/>
  <c r="AJ84" i="6"/>
  <c r="AG84" i="6"/>
  <c r="AF84" i="6"/>
  <c r="Y84" i="6"/>
  <c r="T84" i="6"/>
  <c r="R84" i="6"/>
  <c r="AZ83" i="6"/>
  <c r="AY83" i="6"/>
  <c r="AL83" i="6"/>
  <c r="AQ83" i="6" s="1"/>
  <c r="AJ83" i="6"/>
  <c r="AG83" i="6"/>
  <c r="AF83" i="6"/>
  <c r="Y83" i="6"/>
  <c r="T83" i="6"/>
  <c r="R83" i="6"/>
  <c r="AZ82" i="6"/>
  <c r="AY82" i="6"/>
  <c r="AQ82" i="6"/>
  <c r="AL82" i="6"/>
  <c r="AJ82" i="6"/>
  <c r="AG82" i="6"/>
  <c r="AF82" i="6"/>
  <c r="T82" i="6"/>
  <c r="Y82" i="6" s="1"/>
  <c r="R82" i="6"/>
  <c r="AZ81" i="6"/>
  <c r="AY81" i="6"/>
  <c r="AQ81" i="6"/>
  <c r="AL81" i="6"/>
  <c r="AJ81" i="6"/>
  <c r="AG81" i="6"/>
  <c r="AF81" i="6"/>
  <c r="T81" i="6"/>
  <c r="Y81" i="6" s="1"/>
  <c r="R81" i="6"/>
  <c r="AZ80" i="6"/>
  <c r="AY80" i="6"/>
  <c r="AL80" i="6"/>
  <c r="AQ80" i="6" s="1"/>
  <c r="AJ80" i="6"/>
  <c r="AG80" i="6"/>
  <c r="AF80" i="6"/>
  <c r="T80" i="6"/>
  <c r="Y80" i="6" s="1"/>
  <c r="R80" i="6"/>
  <c r="AZ79" i="6"/>
  <c r="AY79" i="6"/>
  <c r="AL79" i="6"/>
  <c r="AQ79" i="6" s="1"/>
  <c r="AJ79" i="6"/>
  <c r="AG79" i="6"/>
  <c r="AF79" i="6"/>
  <c r="T79" i="6"/>
  <c r="Y79" i="6" s="1"/>
  <c r="R79" i="6"/>
  <c r="AZ78" i="6"/>
  <c r="AY78" i="6"/>
  <c r="AQ78" i="6"/>
  <c r="AL78" i="6"/>
  <c r="AJ78" i="6"/>
  <c r="AG78" i="6"/>
  <c r="AF78" i="6"/>
  <c r="Y78" i="6"/>
  <c r="T78" i="6"/>
  <c r="R78" i="6"/>
  <c r="AZ77" i="6"/>
  <c r="AY77" i="6"/>
  <c r="AL77" i="6"/>
  <c r="AQ77" i="6" s="1"/>
  <c r="AJ77" i="6"/>
  <c r="AG77" i="6"/>
  <c r="AF77" i="6"/>
  <c r="Y77" i="6"/>
  <c r="T77" i="6"/>
  <c r="R77" i="6"/>
  <c r="AZ76" i="6"/>
  <c r="AY76" i="6"/>
  <c r="AQ76" i="6"/>
  <c r="AL76" i="6"/>
  <c r="AJ76" i="6"/>
  <c r="AG76" i="6"/>
  <c r="AF76" i="6"/>
  <c r="T76" i="6"/>
  <c r="Y76" i="6" s="1"/>
  <c r="R76" i="6"/>
  <c r="AZ75" i="6"/>
  <c r="AY75" i="6"/>
  <c r="AQ75" i="6"/>
  <c r="AL75" i="6"/>
  <c r="AJ75" i="6"/>
  <c r="AG75" i="6"/>
  <c r="AF75" i="6"/>
  <c r="T75" i="6"/>
  <c r="Y75" i="6" s="1"/>
  <c r="R75" i="6"/>
  <c r="AZ74" i="6"/>
  <c r="AY74" i="6"/>
  <c r="AL74" i="6"/>
  <c r="AQ74" i="6" s="1"/>
  <c r="AJ74" i="6"/>
  <c r="AG74" i="6"/>
  <c r="AF74" i="6"/>
  <c r="T74" i="6"/>
  <c r="Y74" i="6" s="1"/>
  <c r="R74" i="6"/>
  <c r="AZ73" i="6"/>
  <c r="AY73" i="6"/>
  <c r="AL73" i="6"/>
  <c r="AQ73" i="6" s="1"/>
  <c r="AJ73" i="6"/>
  <c r="AG73" i="6"/>
  <c r="AF73" i="6"/>
  <c r="T73" i="6"/>
  <c r="Y73" i="6" s="1"/>
  <c r="R73" i="6"/>
  <c r="AZ72" i="6"/>
  <c r="AY72" i="6"/>
  <c r="AQ72" i="6"/>
  <c r="AL72" i="6"/>
  <c r="AJ72" i="6"/>
  <c r="AG72" i="6"/>
  <c r="AF72" i="6"/>
  <c r="Y72" i="6"/>
  <c r="T72" i="6"/>
  <c r="R72" i="6"/>
  <c r="AZ71" i="6"/>
  <c r="AY71" i="6"/>
  <c r="AL71" i="6"/>
  <c r="AQ71" i="6" s="1"/>
  <c r="AJ71" i="6"/>
  <c r="AG71" i="6"/>
  <c r="AF71" i="6"/>
  <c r="Y71" i="6"/>
  <c r="T71" i="6"/>
  <c r="R71" i="6"/>
  <c r="AZ70" i="6"/>
  <c r="AY70" i="6"/>
  <c r="AQ70" i="6"/>
  <c r="AL70" i="6"/>
  <c r="AJ70" i="6"/>
  <c r="AG70" i="6"/>
  <c r="AF70" i="6"/>
  <c r="T70" i="6"/>
  <c r="Y70" i="6" s="1"/>
  <c r="R70" i="6"/>
  <c r="AZ69" i="6"/>
  <c r="AY69" i="6"/>
  <c r="AQ69" i="6"/>
  <c r="AL69" i="6"/>
  <c r="AJ69" i="6"/>
  <c r="AG69" i="6"/>
  <c r="AF69" i="6"/>
  <c r="T69" i="6"/>
  <c r="Y69" i="6" s="1"/>
  <c r="R69" i="6"/>
  <c r="AZ68" i="6"/>
  <c r="AY68" i="6"/>
  <c r="AL68" i="6"/>
  <c r="AQ68" i="6" s="1"/>
  <c r="AJ68" i="6"/>
  <c r="AG68" i="6"/>
  <c r="AF68" i="6"/>
  <c r="T68" i="6"/>
  <c r="Y68" i="6" s="1"/>
  <c r="R68" i="6"/>
  <c r="AZ67" i="6"/>
  <c r="AY67" i="6"/>
  <c r="AL67" i="6"/>
  <c r="AQ67" i="6" s="1"/>
  <c r="AJ67" i="6"/>
  <c r="AG67" i="6"/>
  <c r="AF67" i="6"/>
  <c r="T67" i="6"/>
  <c r="Y67" i="6" s="1"/>
  <c r="R67" i="6"/>
  <c r="AZ66" i="6"/>
  <c r="AY66" i="6"/>
  <c r="AQ66" i="6"/>
  <c r="AL66" i="6"/>
  <c r="AJ66" i="6"/>
  <c r="AG66" i="6"/>
  <c r="AF66" i="6"/>
  <c r="Y66" i="6"/>
  <c r="T66" i="6"/>
  <c r="R66" i="6"/>
  <c r="AZ65" i="6"/>
  <c r="AY65" i="6"/>
  <c r="AL65" i="6"/>
  <c r="AQ65" i="6" s="1"/>
  <c r="AJ65" i="6"/>
  <c r="AG65" i="6"/>
  <c r="AF65" i="6"/>
  <c r="Y65" i="6"/>
  <c r="T65" i="6"/>
  <c r="R65" i="6"/>
  <c r="AZ64" i="6"/>
  <c r="AY64" i="6"/>
  <c r="AQ64" i="6"/>
  <c r="AL64" i="6"/>
  <c r="AJ64" i="6"/>
  <c r="AG64" i="6"/>
  <c r="AF64" i="6"/>
  <c r="T64" i="6"/>
  <c r="Y64" i="6" s="1"/>
  <c r="R64" i="6"/>
  <c r="AZ63" i="6"/>
  <c r="AY63" i="6"/>
  <c r="AQ63" i="6"/>
  <c r="AL63" i="6"/>
  <c r="AJ63" i="6"/>
  <c r="AG63" i="6"/>
  <c r="AF63" i="6"/>
  <c r="T63" i="6"/>
  <c r="Y63" i="6" s="1"/>
  <c r="R63" i="6"/>
  <c r="AZ62" i="6"/>
  <c r="AY62" i="6"/>
  <c r="AL62" i="6"/>
  <c r="AQ62" i="6" s="1"/>
  <c r="AJ62" i="6"/>
  <c r="AG62" i="6"/>
  <c r="AF62" i="6"/>
  <c r="T62" i="6"/>
  <c r="Y62" i="6" s="1"/>
  <c r="R62" i="6"/>
  <c r="AZ61" i="6"/>
  <c r="AY61" i="6"/>
  <c r="AL61" i="6"/>
  <c r="AQ61" i="6" s="1"/>
  <c r="AJ61" i="6"/>
  <c r="AG61" i="6"/>
  <c r="AF61" i="6"/>
  <c r="T61" i="6"/>
  <c r="Y61" i="6" s="1"/>
  <c r="R61" i="6"/>
  <c r="AZ60" i="6"/>
  <c r="AY60" i="6"/>
  <c r="AQ60" i="6"/>
  <c r="AL60" i="6"/>
  <c r="AJ60" i="6"/>
  <c r="AG60" i="6"/>
  <c r="AF60" i="6"/>
  <c r="Y60" i="6"/>
  <c r="T60" i="6"/>
  <c r="R60" i="6"/>
  <c r="AZ59" i="6"/>
  <c r="AY59" i="6"/>
  <c r="AL59" i="6"/>
  <c r="AQ59" i="6" s="1"/>
  <c r="AJ59" i="6"/>
  <c r="AG59" i="6"/>
  <c r="AF59" i="6"/>
  <c r="Y59" i="6"/>
  <c r="T59" i="6"/>
  <c r="R59" i="6"/>
  <c r="AZ58" i="6"/>
  <c r="AY58" i="6"/>
  <c r="AQ58" i="6"/>
  <c r="AL58" i="6"/>
  <c r="AJ58" i="6"/>
  <c r="AG58" i="6"/>
  <c r="AF58" i="6"/>
  <c r="T58" i="6"/>
  <c r="Y58" i="6" s="1"/>
  <c r="R58" i="6"/>
  <c r="AZ57" i="6"/>
  <c r="AY57" i="6"/>
  <c r="AQ57" i="6"/>
  <c r="AL57" i="6"/>
  <c r="AJ57" i="6"/>
  <c r="AG57" i="6"/>
  <c r="AF57" i="6"/>
  <c r="T57" i="6"/>
  <c r="Y57" i="6" s="1"/>
  <c r="R57" i="6"/>
  <c r="AZ56" i="6"/>
  <c r="AY56" i="6"/>
  <c r="AL56" i="6"/>
  <c r="AQ56" i="6" s="1"/>
  <c r="AJ56" i="6"/>
  <c r="AG56" i="6"/>
  <c r="AF56" i="6"/>
  <c r="T56" i="6"/>
  <c r="Y56" i="6" s="1"/>
  <c r="R56" i="6"/>
  <c r="AZ55" i="6"/>
  <c r="AY55" i="6"/>
  <c r="AL55" i="6"/>
  <c r="AQ55" i="6" s="1"/>
  <c r="AJ55" i="6"/>
  <c r="AG55" i="6"/>
  <c r="AF55" i="6"/>
  <c r="T55" i="6"/>
  <c r="Y55" i="6" s="1"/>
  <c r="R55" i="6"/>
  <c r="AZ54" i="6"/>
  <c r="AY54" i="6"/>
  <c r="AQ54" i="6"/>
  <c r="AL54" i="6"/>
  <c r="AJ54" i="6"/>
  <c r="AG54" i="6"/>
  <c r="AF54" i="6"/>
  <c r="Y54" i="6"/>
  <c r="T54" i="6"/>
  <c r="R54" i="6"/>
  <c r="AZ53" i="6"/>
  <c r="AY53" i="6"/>
  <c r="AL53" i="6"/>
  <c r="AQ53" i="6" s="1"/>
  <c r="AJ53" i="6"/>
  <c r="AG53" i="6"/>
  <c r="AF53" i="6"/>
  <c r="Y53" i="6"/>
  <c r="T53" i="6"/>
  <c r="R53" i="6"/>
  <c r="AZ52" i="6"/>
  <c r="AY52" i="6"/>
  <c r="AQ52" i="6"/>
  <c r="AL52" i="6"/>
  <c r="AJ52" i="6"/>
  <c r="AG52" i="6"/>
  <c r="AF52" i="6"/>
  <c r="T52" i="6"/>
  <c r="Y52" i="6" s="1"/>
  <c r="R52" i="6"/>
  <c r="AZ51" i="6"/>
  <c r="AY51" i="6"/>
  <c r="AQ51" i="6"/>
  <c r="AL51" i="6"/>
  <c r="AJ51" i="6"/>
  <c r="AG51" i="6"/>
  <c r="AF51" i="6"/>
  <c r="T51" i="6"/>
  <c r="Y51" i="6" s="1"/>
  <c r="R51" i="6"/>
  <c r="AZ50" i="6"/>
  <c r="AY50" i="6"/>
  <c r="AL50" i="6"/>
  <c r="AQ50" i="6" s="1"/>
  <c r="AJ50" i="6"/>
  <c r="AG50" i="6"/>
  <c r="AF50" i="6"/>
  <c r="T50" i="6"/>
  <c r="Y50" i="6" s="1"/>
  <c r="R50" i="6"/>
  <c r="AZ49" i="6"/>
  <c r="AY49" i="6"/>
  <c r="AL49" i="6"/>
  <c r="AQ49" i="6" s="1"/>
  <c r="AJ49" i="6"/>
  <c r="AG49" i="6"/>
  <c r="AF49" i="6"/>
  <c r="T49" i="6"/>
  <c r="Y49" i="6" s="1"/>
  <c r="R49" i="6"/>
  <c r="AZ48" i="6"/>
  <c r="AY48" i="6"/>
  <c r="AQ48" i="6"/>
  <c r="AL48" i="6"/>
  <c r="AJ48" i="6"/>
  <c r="AG48" i="6"/>
  <c r="AF48" i="6"/>
  <c r="Y48" i="6"/>
  <c r="T48" i="6"/>
  <c r="R48" i="6"/>
  <c r="AZ47" i="6"/>
  <c r="AY47" i="6"/>
  <c r="AQ47" i="6"/>
  <c r="AL47" i="6"/>
  <c r="AJ47" i="6"/>
  <c r="AG47" i="6"/>
  <c r="AF47" i="6"/>
  <c r="Y47" i="6"/>
  <c r="T47" i="6"/>
  <c r="R47" i="6"/>
  <c r="AZ46" i="6"/>
  <c r="AY46" i="6"/>
  <c r="AQ46" i="6"/>
  <c r="AL46" i="6"/>
  <c r="AJ46" i="6"/>
  <c r="AG46" i="6"/>
  <c r="AF46" i="6"/>
  <c r="T46" i="6"/>
  <c r="Y46" i="6" s="1"/>
  <c r="R46" i="6"/>
  <c r="AZ45" i="6"/>
  <c r="AY45" i="6"/>
  <c r="AQ45" i="6"/>
  <c r="AL45" i="6"/>
  <c r="AJ45" i="6"/>
  <c r="AG45" i="6"/>
  <c r="AF45" i="6"/>
  <c r="T45" i="6"/>
  <c r="Y45" i="6" s="1"/>
  <c r="R45" i="6"/>
  <c r="AZ44" i="6"/>
  <c r="AY44" i="6"/>
  <c r="AL44" i="6"/>
  <c r="AQ44" i="6" s="1"/>
  <c r="AJ44" i="6"/>
  <c r="AG44" i="6"/>
  <c r="AF44" i="6"/>
  <c r="T44" i="6"/>
  <c r="Y44" i="6" s="1"/>
  <c r="R44" i="6"/>
  <c r="AZ43" i="6"/>
  <c r="AY43" i="6"/>
  <c r="AL43" i="6"/>
  <c r="AQ43" i="6" s="1"/>
  <c r="AJ43" i="6"/>
  <c r="AG43" i="6"/>
  <c r="AF43" i="6"/>
  <c r="T43" i="6"/>
  <c r="Y43" i="6" s="1"/>
  <c r="R43" i="6"/>
  <c r="AZ42" i="6"/>
  <c r="AY42" i="6"/>
  <c r="AQ42" i="6"/>
  <c r="AL42" i="6"/>
  <c r="AJ42" i="6"/>
  <c r="AG42" i="6"/>
  <c r="AF42" i="6"/>
  <c r="Y42" i="6"/>
  <c r="T42" i="6"/>
  <c r="R42" i="6"/>
  <c r="AZ41" i="6"/>
  <c r="AY41" i="6"/>
  <c r="AQ41" i="6"/>
  <c r="AL41" i="6"/>
  <c r="AJ41" i="6"/>
  <c r="AG41" i="6"/>
  <c r="AF41" i="6"/>
  <c r="Y41" i="6"/>
  <c r="T41" i="6"/>
  <c r="R41" i="6"/>
  <c r="AZ40" i="6"/>
  <c r="AY40" i="6"/>
  <c r="AQ40" i="6"/>
  <c r="AL40" i="6"/>
  <c r="AJ40" i="6"/>
  <c r="AG40" i="6"/>
  <c r="AF40" i="6"/>
  <c r="T40" i="6"/>
  <c r="Y40" i="6" s="1"/>
  <c r="R40" i="6"/>
  <c r="AZ39" i="6"/>
  <c r="AY39" i="6"/>
  <c r="AQ39" i="6"/>
  <c r="AL39" i="6"/>
  <c r="AJ39" i="6"/>
  <c r="AG39" i="6"/>
  <c r="AF39" i="6"/>
  <c r="T39" i="6"/>
  <c r="Y39" i="6" s="1"/>
  <c r="R39" i="6"/>
  <c r="AZ38" i="6"/>
  <c r="AY38" i="6"/>
  <c r="AL38" i="6"/>
  <c r="AQ38" i="6" s="1"/>
  <c r="AJ38" i="6"/>
  <c r="AG38" i="6"/>
  <c r="AF38" i="6"/>
  <c r="T38" i="6"/>
  <c r="Y38" i="6" s="1"/>
  <c r="R38" i="6"/>
  <c r="AZ37" i="6"/>
  <c r="AY37" i="6"/>
  <c r="AL37" i="6"/>
  <c r="AQ37" i="6" s="1"/>
  <c r="AJ37" i="6"/>
  <c r="AG37" i="6"/>
  <c r="AF37" i="6"/>
  <c r="T37" i="6"/>
  <c r="Y37" i="6" s="1"/>
  <c r="R37" i="6"/>
  <c r="AZ36" i="6"/>
  <c r="AY36" i="6"/>
  <c r="AQ36" i="6"/>
  <c r="AL36" i="6"/>
  <c r="AJ36" i="6"/>
  <c r="AG36" i="6"/>
  <c r="AF36" i="6"/>
  <c r="Y36" i="6"/>
  <c r="T36" i="6"/>
  <c r="R36" i="6"/>
  <c r="AZ35" i="6"/>
  <c r="AY35" i="6"/>
  <c r="AQ35" i="6"/>
  <c r="AL35" i="6"/>
  <c r="AJ35" i="6"/>
  <c r="AG35" i="6"/>
  <c r="AF35" i="6"/>
  <c r="Y35" i="6"/>
  <c r="T35" i="6"/>
  <c r="R35" i="6"/>
  <c r="AZ34" i="6"/>
  <c r="AY34" i="6"/>
  <c r="AQ34" i="6"/>
  <c r="AL34" i="6"/>
  <c r="AJ34" i="6"/>
  <c r="AG34" i="6"/>
  <c r="AF34" i="6"/>
  <c r="T34" i="6"/>
  <c r="Y34" i="6" s="1"/>
  <c r="R34" i="6"/>
  <c r="AZ33" i="6"/>
  <c r="AY33" i="6"/>
  <c r="AQ33" i="6"/>
  <c r="AL33" i="6"/>
  <c r="AJ33" i="6"/>
  <c r="AG33" i="6"/>
  <c r="AF33" i="6"/>
  <c r="T33" i="6"/>
  <c r="Y33" i="6" s="1"/>
  <c r="R33" i="6"/>
  <c r="AZ32" i="6"/>
  <c r="AY32" i="6"/>
  <c r="AL32" i="6"/>
  <c r="AQ32" i="6" s="1"/>
  <c r="AJ32" i="6"/>
  <c r="AG32" i="6"/>
  <c r="AF32" i="6"/>
  <c r="T32" i="6"/>
  <c r="Y32" i="6" s="1"/>
  <c r="R32" i="6"/>
  <c r="AZ31" i="6"/>
  <c r="AY31" i="6"/>
  <c r="AL31" i="6"/>
  <c r="AQ31" i="6" s="1"/>
  <c r="AJ31" i="6"/>
  <c r="AG31" i="6"/>
  <c r="AF31" i="6"/>
  <c r="T31" i="6"/>
  <c r="Y31" i="6" s="1"/>
  <c r="R31" i="6"/>
  <c r="AZ30" i="6"/>
  <c r="AY30" i="6"/>
  <c r="AQ30" i="6"/>
  <c r="AL30" i="6"/>
  <c r="AJ30" i="6"/>
  <c r="AG30" i="6"/>
  <c r="AF30" i="6"/>
  <c r="Y30" i="6"/>
  <c r="T30" i="6"/>
  <c r="R30" i="6"/>
  <c r="AZ29" i="6"/>
  <c r="AY29" i="6"/>
  <c r="AQ29" i="6"/>
  <c r="AL29" i="6"/>
  <c r="AJ29" i="6"/>
  <c r="AG29" i="6"/>
  <c r="AF29" i="6"/>
  <c r="Y29" i="6"/>
  <c r="T29" i="6"/>
  <c r="R29" i="6"/>
  <c r="AZ28" i="6"/>
  <c r="AY28" i="6"/>
  <c r="AQ28" i="6"/>
  <c r="AL28" i="6"/>
  <c r="AJ28" i="6"/>
  <c r="AG28" i="6"/>
  <c r="AF28" i="6"/>
  <c r="T28" i="6"/>
  <c r="Y28" i="6" s="1"/>
  <c r="R28" i="6"/>
  <c r="AZ27" i="6"/>
  <c r="AY27" i="6"/>
  <c r="AQ27" i="6"/>
  <c r="AL27" i="6"/>
  <c r="AJ27" i="6"/>
  <c r="AG27" i="6"/>
  <c r="AF27" i="6"/>
  <c r="T27" i="6"/>
  <c r="Y27" i="6" s="1"/>
  <c r="R27" i="6"/>
  <c r="AZ26" i="6"/>
  <c r="AY26" i="6"/>
  <c r="AL26" i="6"/>
  <c r="AQ26" i="6" s="1"/>
  <c r="AJ26" i="6"/>
  <c r="AG26" i="6"/>
  <c r="AF26" i="6"/>
  <c r="T26" i="6"/>
  <c r="Y26" i="6" s="1"/>
  <c r="R26" i="6"/>
  <c r="AZ25" i="6"/>
  <c r="AY25" i="6"/>
  <c r="AL25" i="6"/>
  <c r="AQ25" i="6" s="1"/>
  <c r="AJ25" i="6"/>
  <c r="AG25" i="6"/>
  <c r="AF25" i="6"/>
  <c r="T25" i="6"/>
  <c r="Y25" i="6" s="1"/>
  <c r="R25" i="6"/>
  <c r="AZ24" i="6"/>
  <c r="AY24" i="6"/>
  <c r="AQ24" i="6"/>
  <c r="AL24" i="6"/>
  <c r="AJ24" i="6"/>
  <c r="AG24" i="6"/>
  <c r="AF24" i="6"/>
  <c r="Y24" i="6"/>
  <c r="T24" i="6"/>
  <c r="R24" i="6"/>
  <c r="AZ23" i="6"/>
  <c r="AY23" i="6"/>
  <c r="AQ23" i="6"/>
  <c r="AL23" i="6"/>
  <c r="AJ23" i="6"/>
  <c r="AG23" i="6"/>
  <c r="AF23" i="6"/>
  <c r="Y23" i="6"/>
  <c r="T23" i="6"/>
  <c r="R23" i="6"/>
  <c r="AZ22" i="6"/>
  <c r="AY22" i="6"/>
  <c r="AQ22" i="6"/>
  <c r="AL22" i="6"/>
  <c r="AJ22" i="6"/>
  <c r="AG22" i="6"/>
  <c r="AF22" i="6"/>
  <c r="T22" i="6"/>
  <c r="Y22" i="6" s="1"/>
  <c r="R22" i="6"/>
  <c r="AZ21" i="6"/>
  <c r="AY21" i="6"/>
  <c r="AQ21" i="6"/>
  <c r="AL21" i="6"/>
  <c r="AJ21" i="6"/>
  <c r="AG21" i="6"/>
  <c r="AF21" i="6"/>
  <c r="T21" i="6"/>
  <c r="Y21" i="6" s="1"/>
  <c r="R21" i="6"/>
  <c r="I21" i="6"/>
  <c r="AZ20" i="6"/>
  <c r="AY20" i="6"/>
  <c r="AQ20" i="6"/>
  <c r="AL20" i="6"/>
  <c r="AJ20" i="6"/>
  <c r="AG20" i="6"/>
  <c r="AF20" i="6"/>
  <c r="Y20" i="6"/>
  <c r="T20" i="6"/>
  <c r="R20" i="6"/>
  <c r="I20" i="6"/>
  <c r="AZ19" i="6"/>
  <c r="AY19" i="6"/>
  <c r="AL19" i="6"/>
  <c r="AQ19" i="6" s="1"/>
  <c r="AJ19" i="6"/>
  <c r="AG19" i="6"/>
  <c r="AF19" i="6"/>
  <c r="T19" i="6"/>
  <c r="Y19" i="6" s="1"/>
  <c r="R19" i="6"/>
  <c r="I19" i="6"/>
  <c r="AZ18" i="6"/>
  <c r="AY18" i="6"/>
  <c r="AQ18" i="6"/>
  <c r="AL18" i="6"/>
  <c r="AJ18" i="6"/>
  <c r="AG18" i="6"/>
  <c r="AF18" i="6"/>
  <c r="Y18" i="6"/>
  <c r="T18" i="6"/>
  <c r="R18" i="6"/>
  <c r="I18" i="6"/>
  <c r="AZ17" i="6"/>
  <c r="AY17" i="6"/>
  <c r="AL17" i="6"/>
  <c r="AQ17" i="6" s="1"/>
  <c r="AJ17" i="6"/>
  <c r="AG17" i="6"/>
  <c r="AF17" i="6"/>
  <c r="T17" i="6"/>
  <c r="Y17" i="6" s="1"/>
  <c r="R17" i="6"/>
  <c r="I17" i="6"/>
  <c r="AZ16" i="6"/>
  <c r="AY16" i="6"/>
  <c r="AL16" i="6"/>
  <c r="AQ16" i="6" s="1"/>
  <c r="AJ16" i="6"/>
  <c r="AG16" i="6"/>
  <c r="AF16" i="6"/>
  <c r="Y16" i="6"/>
  <c r="T16" i="6"/>
  <c r="R16" i="6"/>
  <c r="I16" i="6"/>
  <c r="AZ15" i="6"/>
  <c r="AY15" i="6"/>
  <c r="AQ15" i="6"/>
  <c r="AL15" i="6"/>
  <c r="AJ15" i="6"/>
  <c r="AG15" i="6"/>
  <c r="AF15" i="6"/>
  <c r="Y15" i="6"/>
  <c r="T15" i="6"/>
  <c r="R15" i="6"/>
  <c r="I15" i="6"/>
  <c r="AZ14" i="6"/>
  <c r="AY14" i="6"/>
  <c r="AL14" i="6"/>
  <c r="AQ14" i="6" s="1"/>
  <c r="AJ14" i="6"/>
  <c r="AG14" i="6"/>
  <c r="AF14" i="6"/>
  <c r="T14" i="6"/>
  <c r="Y14" i="6" s="1"/>
  <c r="R14" i="6"/>
  <c r="I14" i="6"/>
  <c r="AZ13" i="6"/>
  <c r="AY13" i="6"/>
  <c r="AL13" i="6"/>
  <c r="AQ13" i="6" s="1"/>
  <c r="AJ13" i="6"/>
  <c r="AG13" i="6"/>
  <c r="AF13" i="6"/>
  <c r="Y13" i="6"/>
  <c r="T13" i="6"/>
  <c r="R13" i="6"/>
  <c r="I13" i="6"/>
  <c r="AZ12" i="6"/>
  <c r="AY12" i="6"/>
  <c r="AL12" i="6"/>
  <c r="AQ12" i="6" s="1"/>
  <c r="AJ12" i="6"/>
  <c r="AG12" i="6"/>
  <c r="AF12" i="6"/>
  <c r="T12" i="6"/>
  <c r="Y12" i="6" s="1"/>
  <c r="R12" i="6"/>
  <c r="I12" i="6"/>
  <c r="AZ11" i="6"/>
  <c r="AY11" i="6"/>
  <c r="AQ11" i="6"/>
  <c r="AL11" i="6"/>
  <c r="AJ11" i="6"/>
  <c r="AG11" i="6"/>
  <c r="AF11" i="6"/>
  <c r="T11" i="6"/>
  <c r="Y11" i="6" s="1"/>
  <c r="R11" i="6"/>
  <c r="T7" i="7" s="1"/>
  <c r="I11" i="6"/>
  <c r="AZ10" i="6"/>
  <c r="AY10" i="6"/>
  <c r="AL10" i="6"/>
  <c r="AQ10" i="6" s="1"/>
  <c r="AJ10" i="6"/>
  <c r="AG10" i="6"/>
  <c r="AF10" i="6"/>
  <c r="Y10" i="6"/>
  <c r="T10" i="6"/>
  <c r="R10" i="6"/>
  <c r="U9" i="7" s="1"/>
  <c r="I10" i="6"/>
  <c r="X10" i="7" s="1"/>
  <c r="AZ9" i="6"/>
  <c r="AY9" i="6"/>
  <c r="AQ9" i="6"/>
  <c r="AL9" i="6"/>
  <c r="AJ9" i="6"/>
  <c r="AG9" i="6"/>
  <c r="AF9" i="6"/>
  <c r="T9" i="6"/>
  <c r="Y9" i="6" s="1"/>
  <c r="R9" i="6"/>
  <c r="I9" i="6"/>
  <c r="X5" i="7" s="1"/>
  <c r="AZ8" i="6"/>
  <c r="AY8" i="6"/>
  <c r="AQ8" i="6"/>
  <c r="AL8" i="6"/>
  <c r="AJ8" i="6"/>
  <c r="AG8" i="6"/>
  <c r="AF8" i="6"/>
  <c r="Y8" i="6"/>
  <c r="T8" i="6"/>
  <c r="R8" i="6"/>
  <c r="Q9" i="7" s="1"/>
  <c r="I8" i="6"/>
  <c r="AZ7" i="6"/>
  <c r="AY7" i="6"/>
  <c r="AL7" i="6"/>
  <c r="AQ7" i="6" s="1"/>
  <c r="AJ7" i="6"/>
  <c r="AG7" i="6"/>
  <c r="AF7" i="6"/>
  <c r="T7" i="6"/>
  <c r="Y7" i="6" s="1"/>
  <c r="R7" i="6"/>
  <c r="I7" i="6"/>
  <c r="AZ6" i="6"/>
  <c r="AY6" i="6"/>
  <c r="AQ6" i="6"/>
  <c r="AL6" i="6"/>
  <c r="AJ6" i="6"/>
  <c r="AG6" i="6"/>
  <c r="AF6" i="6"/>
  <c r="Y6" i="6"/>
  <c r="T6" i="6"/>
  <c r="R6" i="6"/>
  <c r="I6" i="6"/>
  <c r="K4" i="6"/>
  <c r="AF10" i="7"/>
  <c r="AE10" i="7"/>
  <c r="AD10" i="7"/>
  <c r="AC10" i="7"/>
  <c r="AB10" i="7"/>
  <c r="Z10" i="7"/>
  <c r="AA10" i="7" s="1"/>
  <c r="Y10" i="7"/>
  <c r="W10" i="7"/>
  <c r="V10" i="7"/>
  <c r="T10" i="7" s="1"/>
  <c r="U10" i="7"/>
  <c r="I10" i="7"/>
  <c r="F10" i="7"/>
  <c r="D10" i="7"/>
  <c r="C10" i="7"/>
  <c r="H10" i="7" s="1"/>
  <c r="B10" i="7"/>
  <c r="AF9" i="7"/>
  <c r="AE9" i="7"/>
  <c r="AD9" i="7"/>
  <c r="AC9" i="7"/>
  <c r="AB9" i="7"/>
  <c r="AA9" i="7"/>
  <c r="Z9" i="7"/>
  <c r="Y9" i="7"/>
  <c r="W9" i="7"/>
  <c r="X9" i="7" s="1"/>
  <c r="V9" i="7"/>
  <c r="L9" i="7" s="1"/>
  <c r="R9" i="7"/>
  <c r="H9" i="7"/>
  <c r="F9" i="7"/>
  <c r="AF8" i="7"/>
  <c r="AE8" i="7"/>
  <c r="AD8" i="7"/>
  <c r="AC8" i="7"/>
  <c r="AB8" i="7"/>
  <c r="AA8" i="7"/>
  <c r="Z8" i="7"/>
  <c r="Y8" i="7"/>
  <c r="X8" i="7"/>
  <c r="W8" i="7"/>
  <c r="V8" i="7"/>
  <c r="K8" i="7" s="1"/>
  <c r="L8" i="7"/>
  <c r="H8" i="7"/>
  <c r="F8" i="7"/>
  <c r="E8" i="7"/>
  <c r="AF7" i="7"/>
  <c r="AE7" i="7"/>
  <c r="AD7" i="7"/>
  <c r="AC7" i="7"/>
  <c r="AB7" i="7"/>
  <c r="Y7" i="7"/>
  <c r="W7" i="7"/>
  <c r="V7" i="7"/>
  <c r="R7" i="7" s="1"/>
  <c r="S7" i="7"/>
  <c r="H7" i="7"/>
  <c r="G7" i="7"/>
  <c r="F7" i="7"/>
  <c r="E7" i="7"/>
  <c r="Z7" i="7" s="1"/>
  <c r="AA7" i="7" s="1"/>
  <c r="AF6" i="7"/>
  <c r="AE6" i="7"/>
  <c r="AD6" i="7"/>
  <c r="AC6" i="7"/>
  <c r="AB6" i="7"/>
  <c r="Z6" i="7"/>
  <c r="AA6" i="7" s="1"/>
  <c r="Y6" i="7"/>
  <c r="W6" i="7"/>
  <c r="V6" i="7"/>
  <c r="T6" i="7" s="1"/>
  <c r="N6" i="7"/>
  <c r="H6" i="7"/>
  <c r="F6" i="7"/>
  <c r="E6" i="7"/>
  <c r="AF5" i="7"/>
  <c r="AE5" i="7"/>
  <c r="AD5" i="7"/>
  <c r="AC5" i="7"/>
  <c r="AB5" i="7"/>
  <c r="Z5" i="7"/>
  <c r="AA5" i="7" s="1"/>
  <c r="Y5" i="7"/>
  <c r="W5" i="7"/>
  <c r="V5" i="7"/>
  <c r="T5" i="7" s="1"/>
  <c r="U5" i="7"/>
  <c r="I5" i="7"/>
  <c r="H5" i="7"/>
  <c r="F5" i="7"/>
  <c r="B2" i="7"/>
  <c r="A2" i="7"/>
  <c r="C2" i="7" s="1"/>
  <c r="AG5" i="7" s="1"/>
  <c r="AG8" i="7" l="1"/>
  <c r="AG6" i="7"/>
  <c r="AH5" i="7"/>
  <c r="AG9" i="7"/>
  <c r="AG7" i="7"/>
  <c r="AN5" i="7"/>
  <c r="AG10" i="7"/>
  <c r="M8" i="7"/>
  <c r="K5" i="7"/>
  <c r="P6" i="7"/>
  <c r="I7" i="7"/>
  <c r="U7" i="7"/>
  <c r="N8" i="7"/>
  <c r="T9" i="7"/>
  <c r="K10" i="7"/>
  <c r="O6" i="7"/>
  <c r="G9" i="7"/>
  <c r="M5" i="7"/>
  <c r="R6" i="7"/>
  <c r="K7" i="7"/>
  <c r="P8" i="7"/>
  <c r="J9" i="7"/>
  <c r="M10" i="7"/>
  <c r="J10" i="7"/>
  <c r="N5" i="7"/>
  <c r="G6" i="7"/>
  <c r="S6" i="7"/>
  <c r="L7" i="7"/>
  <c r="X7" i="7"/>
  <c r="Q8" i="7"/>
  <c r="K9" i="7"/>
  <c r="N10" i="7"/>
  <c r="Q6" i="7"/>
  <c r="J7" i="7"/>
  <c r="O5" i="7"/>
  <c r="M7" i="7"/>
  <c r="R8" i="7"/>
  <c r="O10" i="7"/>
  <c r="O8" i="7"/>
  <c r="P5" i="7"/>
  <c r="I6" i="7"/>
  <c r="U6" i="7"/>
  <c r="N7" i="7"/>
  <c r="G8" i="7"/>
  <c r="S8" i="7"/>
  <c r="M9" i="7"/>
  <c r="P10" i="7"/>
  <c r="J5" i="7"/>
  <c r="L5" i="7"/>
  <c r="I9" i="7"/>
  <c r="Q5" i="7"/>
  <c r="J6" i="7"/>
  <c r="O7" i="7"/>
  <c r="T8" i="7"/>
  <c r="N9" i="7"/>
  <c r="Q10" i="7"/>
  <c r="R5" i="7"/>
  <c r="K6" i="7"/>
  <c r="P7" i="7"/>
  <c r="I8" i="7"/>
  <c r="U8" i="7"/>
  <c r="O9" i="7"/>
  <c r="R10" i="7"/>
  <c r="S9" i="7"/>
  <c r="L10" i="7"/>
  <c r="X6" i="7"/>
  <c r="G5" i="7"/>
  <c r="S5" i="7"/>
  <c r="L6" i="7"/>
  <c r="Q7" i="7"/>
  <c r="J8" i="7"/>
  <c r="P9" i="7"/>
  <c r="G10" i="7"/>
  <c r="S10" i="7"/>
  <c r="M6" i="7"/>
  <c r="AH10" i="7" l="1"/>
  <c r="AN10" i="7"/>
  <c r="AH7" i="7"/>
  <c r="AN7" i="7"/>
  <c r="AN9" i="7"/>
  <c r="AH9" i="7"/>
  <c r="AN6" i="7"/>
  <c r="AH6" i="7"/>
  <c r="AN8" i="7"/>
  <c r="AH8" i="7"/>
</calcChain>
</file>

<file path=xl/sharedStrings.xml><?xml version="1.0" encoding="utf-8"?>
<sst xmlns="http://schemas.openxmlformats.org/spreadsheetml/2006/main" count="1207" uniqueCount="384">
  <si>
    <t>$prp@Pipe Wall Thickness</t>
  </si>
  <si>
    <t>$User_Notes</t>
  </si>
  <si>
    <t>$Prp@PartNo</t>
  </si>
  <si>
    <t>Wall thickness</t>
  </si>
  <si>
    <t>ID</t>
  </si>
  <si>
    <t>Part No</t>
  </si>
  <si>
    <t>Material</t>
  </si>
  <si>
    <t>Out_dia@Sketch110</t>
  </si>
  <si>
    <t>In_dia@Sketch110</t>
  </si>
  <si>
    <t>Size@Sketch110</t>
  </si>
  <si>
    <t>$PRP@DESCRIPTION</t>
  </si>
  <si>
    <t>BOM Description</t>
  </si>
  <si>
    <t>Class</t>
  </si>
  <si>
    <t>Nominal Size</t>
  </si>
  <si>
    <t>Outside Diam@Sketch111</t>
  </si>
  <si>
    <t>Raised Face Dia@Sketch111</t>
  </si>
  <si>
    <t>Flange Thickness@Sketch111</t>
  </si>
  <si>
    <t>Flange Outside Dia</t>
  </si>
  <si>
    <t>Minimum Flange Thickness</t>
  </si>
  <si>
    <t>Dia of Raised Face</t>
  </si>
  <si>
    <t>Dia of Hub</t>
  </si>
  <si>
    <t>Length</t>
  </si>
  <si>
    <t>D1@CirPattern1</t>
  </si>
  <si>
    <t>Bolt Hole Dia@Sketch112</t>
  </si>
  <si>
    <t>Bolt Circle Dia@Sketch112</t>
  </si>
  <si>
    <t>Angle@Sketch112</t>
  </si>
  <si>
    <t># of Holes</t>
  </si>
  <si>
    <t>Dia Of Holes</t>
  </si>
  <si>
    <t>Dia of Bolt</t>
  </si>
  <si>
    <t>Dia Of Bolt Circle</t>
  </si>
  <si>
    <t>Approx Weight in lbs</t>
  </si>
  <si>
    <t>Angle Between Holes</t>
  </si>
  <si>
    <t>O</t>
  </si>
  <si>
    <t>Q</t>
  </si>
  <si>
    <t>R</t>
  </si>
  <si>
    <t>H</t>
  </si>
  <si>
    <t>Y</t>
  </si>
  <si>
    <t>$Prp@Weight Spec Sheet</t>
  </si>
  <si>
    <t>??</t>
  </si>
  <si>
    <t>Length@Sketch1</t>
  </si>
  <si>
    <t>1</t>
  </si>
  <si>
    <t>end of list</t>
  </si>
  <si>
    <t>Data w/o lengths</t>
  </si>
  <si>
    <t>End Of List</t>
  </si>
  <si>
    <t>Material_List</t>
  </si>
  <si>
    <t>End of List</t>
  </si>
  <si>
    <t>Angle_List</t>
  </si>
  <si>
    <t>Size_List</t>
  </si>
  <si>
    <t>Class_List</t>
  </si>
  <si>
    <t>Item</t>
  </si>
  <si>
    <t>Description</t>
  </si>
  <si>
    <t>type</t>
  </si>
  <si>
    <t>Pipe size</t>
  </si>
  <si>
    <t>lbs</t>
  </si>
  <si>
    <t>length</t>
  </si>
  <si>
    <t>-&gt;</t>
  </si>
  <si>
    <t>FLNG</t>
  </si>
  <si>
    <t>RFWL</t>
  </si>
  <si>
    <t>SA105</t>
  </si>
  <si>
    <t>RFLW</t>
  </si>
  <si>
    <t>LF0085</t>
  </si>
  <si>
    <t>LF0055</t>
  </si>
  <si>
    <t>LF0084</t>
  </si>
  <si>
    <t>LF0041</t>
  </si>
  <si>
    <t>LF0040</t>
  </si>
  <si>
    <t>LF0098</t>
  </si>
  <si>
    <t>LF0056</t>
  </si>
  <si>
    <t>LF0110</t>
  </si>
  <si>
    <t>LF0042</t>
  </si>
  <si>
    <t>LF0043</t>
  </si>
  <si>
    <t>LF0091</t>
  </si>
  <si>
    <t>LF0054</t>
  </si>
  <si>
    <t>LF0023</t>
  </si>
  <si>
    <t>LF0024</t>
  </si>
  <si>
    <t>LF0092</t>
  </si>
  <si>
    <t>LF0080</t>
  </si>
  <si>
    <t>SA182F304</t>
  </si>
  <si>
    <t>LF0081</t>
  </si>
  <si>
    <t>LF0083</t>
  </si>
  <si>
    <t>SA182F304/L</t>
  </si>
  <si>
    <t>LF0059</t>
  </si>
  <si>
    <t>LF0061</t>
  </si>
  <si>
    <t>LF0062</t>
  </si>
  <si>
    <t>LF0060</t>
  </si>
  <si>
    <t>LF0114</t>
  </si>
  <si>
    <t>SA182F316</t>
  </si>
  <si>
    <t>LF0115</t>
  </si>
  <si>
    <t>LF0113</t>
  </si>
  <si>
    <t>SA182F316/L</t>
  </si>
  <si>
    <t>LF0116</t>
  </si>
  <si>
    <t>SA182F316L</t>
  </si>
  <si>
    <t>LF0111</t>
  </si>
  <si>
    <t>LF0109</t>
  </si>
  <si>
    <t>SA316LSS</t>
  </si>
  <si>
    <t>LF0108</t>
  </si>
  <si>
    <t>LF0100</t>
  </si>
  <si>
    <t>SA350LF2</t>
  </si>
  <si>
    <t>LF0102</t>
  </si>
  <si>
    <t>LF0101</t>
  </si>
  <si>
    <t>LF0015</t>
  </si>
  <si>
    <t>LF0014</t>
  </si>
  <si>
    <t>LF0020</t>
  </si>
  <si>
    <t>LF0053</t>
  </si>
  <si>
    <t>LF0051</t>
  </si>
  <si>
    <t>LF0022</t>
  </si>
  <si>
    <t>LF0021</t>
  </si>
  <si>
    <t>LF0013</t>
  </si>
  <si>
    <t>LF0032</t>
  </si>
  <si>
    <t>LF0018</t>
  </si>
  <si>
    <t>LF0009</t>
  </si>
  <si>
    <t>LF0017</t>
  </si>
  <si>
    <t>LF0011</t>
  </si>
  <si>
    <t>LF0003</t>
  </si>
  <si>
    <t>LF0052</t>
  </si>
  <si>
    <t>LF0034</t>
  </si>
  <si>
    <t>LF0033</t>
  </si>
  <si>
    <t>LF0044</t>
  </si>
  <si>
    <t>LF0025</t>
  </si>
  <si>
    <t>LF0036</t>
  </si>
  <si>
    <t>LF0019</t>
  </si>
  <si>
    <t>LF0016</t>
  </si>
  <si>
    <t>LF0007</t>
  </si>
  <si>
    <t>LF0064</t>
  </si>
  <si>
    <t>LF0010</t>
  </si>
  <si>
    <t>LF0067</t>
  </si>
  <si>
    <t>LF0068</t>
  </si>
  <si>
    <t>LF0039</t>
  </si>
  <si>
    <t>LF0028</t>
  </si>
  <si>
    <t>LF0045</t>
  </si>
  <si>
    <t>LF0037</t>
  </si>
  <si>
    <t>LF0038</t>
  </si>
  <si>
    <t>LF0069</t>
  </si>
  <si>
    <t>LF0030</t>
  </si>
  <si>
    <t>LF0063</t>
  </si>
  <si>
    <t>LF0029</t>
  </si>
  <si>
    <t>LF0031</t>
  </si>
  <si>
    <t>LF0008</t>
  </si>
  <si>
    <t>LF0049</t>
  </si>
  <si>
    <t>LF0050</t>
  </si>
  <si>
    <t>LF0048</t>
  </si>
  <si>
    <t>LF0077</t>
  </si>
  <si>
    <t>LF0103</t>
  </si>
  <si>
    <t>LF0078</t>
  </si>
  <si>
    <t>LF0104</t>
  </si>
  <si>
    <t>LF0012</t>
  </si>
  <si>
    <t>LF0002</t>
  </si>
  <si>
    <t>LF0105</t>
  </si>
  <si>
    <t>LF0026</t>
  </si>
  <si>
    <t>LF0072</t>
  </si>
  <si>
    <t>LF0112</t>
  </si>
  <si>
    <t>LF0027</t>
  </si>
  <si>
    <t>LF0035</t>
  </si>
  <si>
    <t>LF0046</t>
  </si>
  <si>
    <t>LF0047</t>
  </si>
  <si>
    <t>LF0065</t>
  </si>
  <si>
    <t>Syteline_Data</t>
  </si>
  <si>
    <t>FLNG,RFWL,01,150,09,SA105</t>
  </si>
  <si>
    <t>FLNG,RFWL,02,150,09,SA105</t>
  </si>
  <si>
    <t>FLNG,RFWL,02,150,12,SA105</t>
  </si>
  <si>
    <t>FLNG,RFWL,03,150,12,SA105</t>
  </si>
  <si>
    <t>FLNG,RFWL,01,300,06,SA105</t>
  </si>
  <si>
    <t>FLNG,RFWL,02,300,09,SA105</t>
  </si>
  <si>
    <t>FLNG,RFWL,02,300,12,SA105</t>
  </si>
  <si>
    <t>FLNG,RFWL,04,300,12,SA105</t>
  </si>
  <si>
    <t>FLNG,RFWL,01,600,08,SA105</t>
  </si>
  <si>
    <t>FLNG,RFWL,04,600,10.5,SA105</t>
  </si>
  <si>
    <t>FLNG,RFWL,04,900,08.25,SA105</t>
  </si>
  <si>
    <t>FLNG,RFWL,01,1500,08,SA105</t>
  </si>
  <si>
    <t>FLNG,RFWL,01,600,06,SA316LSS</t>
  </si>
  <si>
    <t>FLNG,RFWL,01.5,150,06,SA105</t>
  </si>
  <si>
    <t>FLNG,RFWL,01.5,300,06,SA105</t>
  </si>
  <si>
    <t>FLNG,RFWL,01.5,600,06,SA105</t>
  </si>
  <si>
    <t>FLNG,RFWL,01.5,600,06,SA316LSS</t>
  </si>
  <si>
    <t>Ladish_Size</t>
  </si>
  <si>
    <t>OD</t>
  </si>
  <si>
    <t>Pipe Schedule Ref</t>
  </si>
  <si>
    <t>Schedule@Pipe Ref</t>
  </si>
  <si>
    <t>Pipe Info</t>
  </si>
  <si>
    <t>Flange Info</t>
  </si>
  <si>
    <t>$prp@Wall Thickness</t>
  </si>
  <si>
    <t>Schedule@Sketch110</t>
  </si>
  <si>
    <t>Outside Diam@LWN Flange Sketch</t>
  </si>
  <si>
    <t>Flange Thickness@LWN Flange Sketch</t>
  </si>
  <si>
    <t>Raised Face Dia@LWN Flange Sketch</t>
  </si>
  <si>
    <t>QTY@LWN Bolt Pattern</t>
  </si>
  <si>
    <t>Bolt Hole Dia@LWN Bolt Hole Sketch</t>
  </si>
  <si>
    <t>Bolt Circle Dia@LWN Bolt Hole Sketch</t>
  </si>
  <si>
    <t>Angle@LWN Bolt Hole Sketch</t>
  </si>
  <si>
    <t>$STATE@Chamfer Bottom</t>
  </si>
  <si>
    <t>Chamfer On / Off</t>
  </si>
  <si>
    <t>$Prp@Approx_Weight</t>
  </si>
  <si>
    <t>Color</t>
  </si>
  <si>
    <t>Red</t>
  </si>
  <si>
    <t>Green</t>
  </si>
  <si>
    <t>Blue</t>
  </si>
  <si>
    <t>Integer</t>
  </si>
  <si>
    <t>Black</t>
  </si>
  <si>
    <t>Orange</t>
  </si>
  <si>
    <t>Light Green</t>
  </si>
  <si>
    <t>Dark Green</t>
  </si>
  <si>
    <t>Light Blue</t>
  </si>
  <si>
    <t>Purple</t>
  </si>
  <si>
    <t>Light Purple</t>
  </si>
  <si>
    <t>White</t>
  </si>
  <si>
    <t>Grey</t>
  </si>
  <si>
    <t>Yellow</t>
  </si>
  <si>
    <t>Brown</t>
  </si>
  <si>
    <t>Light Brown</t>
  </si>
  <si>
    <t>Pink</t>
  </si>
  <si>
    <t>Sizes</t>
  </si>
  <si>
    <t>note</t>
  </si>
  <si>
    <t>common</t>
  </si>
  <si>
    <t>$Color</t>
  </si>
  <si>
    <t>Color Integer</t>
  </si>
  <si>
    <t>FLNG,RFWL,02,300,06,SA182 F304</t>
  </si>
  <si>
    <t>FLNG,RFWL,02,600,06,SA182 F304</t>
  </si>
  <si>
    <t>FLNG,RFWL,02,300,06,SA182 F316</t>
  </si>
  <si>
    <t>FLNG,RFWL,02,300,09,SA182 F316</t>
  </si>
  <si>
    <t>FLNG,RFWL,0.75,150,09,SA182 F316L</t>
  </si>
  <si>
    <t>FLNG,RFWL,01,150,06,SA182 F316L</t>
  </si>
  <si>
    <t>FLNG,RFWL,01,150,06,SA350 LF2</t>
  </si>
  <si>
    <t>FLNG,RFWL,01,150,09,SA350 LF2</t>
  </si>
  <si>
    <t>FLNG,RFWL,01,300,06,SA350 LF2</t>
  </si>
  <si>
    <t>FLNG,RFWL,01.5,300,06,SA350 LF2</t>
  </si>
  <si>
    <t>FLNG,RFWL,01.5,300,07.5,SA350 LF2</t>
  </si>
  <si>
    <t>FLNG,RFWL,01.5,300,09,SA350 LF2</t>
  </si>
  <si>
    <t>FLNG,RFWL,01.5,300,12,SA350 LF2</t>
  </si>
  <si>
    <t>FLNG,RFWL,03,300,08,SA350 LF2</t>
  </si>
  <si>
    <t>FLNG,RFWL,04,300,09,SA350 LF2</t>
  </si>
  <si>
    <t>FLNG,RFWL,06,300,10,SA350 LF2</t>
  </si>
  <si>
    <t>FLNG,RFWL,06,300,12,SA350 LF2</t>
  </si>
  <si>
    <t>FLNG,RFWL,06,300,13,SA350 LF2</t>
  </si>
  <si>
    <t>FLNG,RFWL,08,300,12,SA350 LF2</t>
  </si>
  <si>
    <t>FLNG,RFWL,01.5,600,06,SA350 LF2</t>
  </si>
  <si>
    <t>FLNG,RFWL,01.5,600,08.5,SA350 LF2</t>
  </si>
  <si>
    <t>FLNG,RFWL,01.5,600,09,SA350 LF2</t>
  </si>
  <si>
    <t>FLNG,RFWL,01.5,600,10,SA350 LF2</t>
  </si>
  <si>
    <t>FLNG,RFWL,03,600,08,SA350 LF2</t>
  </si>
  <si>
    <t>FLNG,RFWL,03,600,10,SA350 LF2</t>
  </si>
  <si>
    <t>FLNG,RFWL,03,600,19,SA350 LF2</t>
  </si>
  <si>
    <t>FLNG,RFWL,04,600,13,SA350 LF2</t>
  </si>
  <si>
    <t>FLNG,RFWL,06,600,10.5,SA350 LF2</t>
  </si>
  <si>
    <t>FLNG,RFWL,06,600,12,SA350 LF2</t>
  </si>
  <si>
    <t>FLNG,RFWL,06,600,16,SA350 LF2</t>
  </si>
  <si>
    <t>FLNG,RFWL,08,600,12,SA350 LF2</t>
  </si>
  <si>
    <t>FLNG,RFWL,10,600,12,SA350 LF2</t>
  </si>
  <si>
    <t>FLNG,RFWL,10,600,15,SA350 LF2</t>
  </si>
  <si>
    <t>FLNG,RFWL,01.5,900,06,SA350 LF2</t>
  </si>
  <si>
    <t>FLNG,RFWL,03,900,09.0625,SA350 LF2</t>
  </si>
  <si>
    <t>FLNG,RFWL,03,900,19.0625,SA350 LF2</t>
  </si>
  <si>
    <t>FLNG,RFWL,04,900,10.3125,SA350 LF2</t>
  </si>
  <si>
    <t>FLNG,RFWL,04,900,11,SA350 LF2</t>
  </si>
  <si>
    <t>FLNG,RFWL,04,900,13,SA350 LF2</t>
  </si>
  <si>
    <t>FLNG,RFWL,04,900,17,SA350 LF2</t>
  </si>
  <si>
    <t>FLNG,RFWL,04,900,20,SA350 LF2</t>
  </si>
  <si>
    <t>FLNG,RFWL,06,900,12,SA350 LF2</t>
  </si>
  <si>
    <t>FLNG,RFWL,06,900,14,SA350 LF2</t>
  </si>
  <si>
    <t>FLNG,RFWL,06,900,15,SA350 LF2</t>
  </si>
  <si>
    <t>FLNG,RFWL,06,900,19.5,SA350 LF2</t>
  </si>
  <si>
    <t>FLNG,RFWL,06,900,20,SA350 LF2</t>
  </si>
  <si>
    <t>FLNG,RFWL,08,900,12,SA350 LF2</t>
  </si>
  <si>
    <t>FLNG,RFWL,08,900,15,SA350 LF2</t>
  </si>
  <si>
    <t>FLNG,RFWL,08,900,22,SA350 LF2</t>
  </si>
  <si>
    <t>FLNG,RFWL,08,0900,24,SA350 LF2</t>
  </si>
  <si>
    <t>FLNG,RFWL,12,900,17,SA350 LF2</t>
  </si>
  <si>
    <t>FLNG,RFLW,01,1500,09,SA350 LF2</t>
  </si>
  <si>
    <t>FLNG,RFWL,01.5,1500,04,SA350 LF2</t>
  </si>
  <si>
    <t>FLNG,RFLW,01.5,1500,09,SA350 LF2</t>
  </si>
  <si>
    <t>FLNG,RFWL,01.5,1500,09,SA350 LF2</t>
  </si>
  <si>
    <t>FLNG,RFWL,01.5,1500,10,SA350 LF2</t>
  </si>
  <si>
    <t>FLNG,RFLW,01.5,1500,12,SA350 LF2</t>
  </si>
  <si>
    <t>FLNG,RFWL,04,1500,10,SA350 LF2</t>
  </si>
  <si>
    <t>FLNG,RFWL,04,1500,12,SA350 LF2</t>
  </si>
  <si>
    <t>FLNG,RFWL,04,1500,17.5,SA350 LF2</t>
  </si>
  <si>
    <t>FLNG,RFWL,06,1500,14,SA350 LF2</t>
  </si>
  <si>
    <t>FLNG,RFWL,06,1500,16,SA350 LF2</t>
  </si>
  <si>
    <t>FLNG,RFWL,06,1500,20,SA350 LF2</t>
  </si>
  <si>
    <t>FLNG,RFWL,10,1500,15,SA350 LF2</t>
  </si>
  <si>
    <t>FLNG,RFWL,04,150,12,SA182 F304\F304L</t>
  </si>
  <si>
    <t>FLNG,RFWL,0.75,300,06,SA182 F304\F304L</t>
  </si>
  <si>
    <t>FLNG,RFWL,0.75,300,08.5625,SA182 F304\F304L</t>
  </si>
  <si>
    <t>FLNG,RFWL,01,300,08,SA182 F304\F304L</t>
  </si>
  <si>
    <t>FLNG,RFWL,01,300,11.25,SA182 F304\F304L</t>
  </si>
  <si>
    <t>FLNG,RFWL,01,300,09,SA182 F316\F316L</t>
  </si>
  <si>
    <t>L</t>
  </si>
  <si>
    <t>B</t>
  </si>
  <si>
    <t>D</t>
  </si>
  <si>
    <t>T</t>
  </si>
  <si>
    <t>C</t>
  </si>
  <si>
    <t>?</t>
  </si>
  <si>
    <t>$Description</t>
  </si>
  <si>
    <t>Configuration Description</t>
  </si>
  <si>
    <t>Size1</t>
  </si>
  <si>
    <t>Vlookup value</t>
  </si>
  <si>
    <t>Size_Table</t>
  </si>
  <si>
    <t>Yellow items were are not listed in the ladish book</t>
  </si>
  <si>
    <t>Length_List</t>
  </si>
  <si>
    <t>Size2</t>
  </si>
  <si>
    <t>Size3</t>
  </si>
  <si>
    <t>Size4</t>
  </si>
  <si>
    <t>Size</t>
  </si>
  <si>
    <t>SA182 F304</t>
  </si>
  <si>
    <t>SA182 F304L</t>
  </si>
  <si>
    <t>SA182 F316</t>
  </si>
  <si>
    <t>SA182 F316L</t>
  </si>
  <si>
    <t>SA350 LF2</t>
  </si>
  <si>
    <t>Syteline_Data_WOLength</t>
  </si>
  <si>
    <t>FLNG,RFWL,01,150,SA105</t>
  </si>
  <si>
    <t>FLNG,RFWL,02,150,SA105</t>
  </si>
  <si>
    <t>FLNG,RFWL,02,300,SA105</t>
  </si>
  <si>
    <t>FLNG,RFWL,02,300,SA182 F316</t>
  </si>
  <si>
    <t>FLNG,RFWL,01,300,SA182 F316\F316L</t>
  </si>
  <si>
    <t>FLNG,RFWL,0.75,150,SA182 F316L</t>
  </si>
  <si>
    <t>FLNG,RFWL,01,150,SA350 LF2</t>
  </si>
  <si>
    <t>FLNG,RFWL,01.5,300,SA350 LF2</t>
  </si>
  <si>
    <t>FLNG,RFWL,04,300,SA350 LF2</t>
  </si>
  <si>
    <t>FLNG,RFWL,01.5,600,SA350 LF2</t>
  </si>
  <si>
    <t>FLNG,RFLW,01,1500,SA350 LF2</t>
  </si>
  <si>
    <t>FLNG,RFLW,01.5,1500,SA350 LF2</t>
  </si>
  <si>
    <t>FLNG,RFWL,01.5,1500,SA350 LF2</t>
  </si>
  <si>
    <t>FLNG,RFWL,03,150,SA105</t>
  </si>
  <si>
    <t>FLNG,RFWL,04,300,SA105</t>
  </si>
  <si>
    <t>FLNG,RFWL,04,150,SA182 F304\F304L</t>
  </si>
  <si>
    <t>FLNG,RFWL,06,300,SA350 LF2</t>
  </si>
  <si>
    <t>FLNG,RFWL,08,300,SA350 LF2</t>
  </si>
  <si>
    <t>FLNG,RFWL,06,600,SA350 LF2</t>
  </si>
  <si>
    <t>FLNG,RFWL,08,600,SA350 LF2</t>
  </si>
  <si>
    <t>FLNG,RFWL,10,600,SA350 LF2</t>
  </si>
  <si>
    <t>FLNG,RFWL,06,900,SA350 LF2</t>
  </si>
  <si>
    <t>FLNG,RFWL,08,900,SA350 LF2</t>
  </si>
  <si>
    <t>FLNG,RFWL,04,1500,SA350 LF2</t>
  </si>
  <si>
    <t>FLNG,RFWL,01.5,150,SA105</t>
  </si>
  <si>
    <t>FLNG,RFWL,01,300,SA105</t>
  </si>
  <si>
    <t>FLNG,RFWL,01.5,300,SA105</t>
  </si>
  <si>
    <t>FLNG,RFWL,01.5,600,SA105</t>
  </si>
  <si>
    <t>FLNG,RFWL,02,300,SA182 F304</t>
  </si>
  <si>
    <t>FLNG,RFWL,02,600,SA182 F304</t>
  </si>
  <si>
    <t>FLNG,RFWL,0.75,300,SA182 F304\F304L</t>
  </si>
  <si>
    <t>FLNG,RFWL,01,150,SA182 F316L</t>
  </si>
  <si>
    <t>FLNG,RFWL,01,600,SA316LSS</t>
  </si>
  <si>
    <t>FLNG,RFWL,01.5,600,SA316LSS</t>
  </si>
  <si>
    <t>FLNG,RFWL,01,300,SA350 LF2</t>
  </si>
  <si>
    <t>FLNG,RFWL,01.5,900,SA350 LF2</t>
  </si>
  <si>
    <t>FLNG,RFWL,01,600,SA105</t>
  </si>
  <si>
    <t>FLNG,RFWL,01,1500,SA105</t>
  </si>
  <si>
    <t>FLNG,RFWL,01,300,SA182 F304\F304L</t>
  </si>
  <si>
    <t>FLNG,RFWL,03,300,SA350 LF2</t>
  </si>
  <si>
    <t>FLNG,RFWL,03,600,SA350 LF2</t>
  </si>
  <si>
    <t>FLNG,RFWL,04,600,SA105</t>
  </si>
  <si>
    <t>FLNG,RFWL,04,900,SA105</t>
  </si>
  <si>
    <t>FLNG,RFWL,04,600,SA350 LF2</t>
  </si>
  <si>
    <t>FLNG,RFWL,04,900,SA350 LF2</t>
  </si>
  <si>
    <t>FLNG,RFWL,10,1500,SA350 LF2</t>
  </si>
  <si>
    <t>FLNG,RFWL,03,900,SA350 LF2</t>
  </si>
  <si>
    <t>FLNG,RFWL,12,900,SA350 LF2</t>
  </si>
  <si>
    <t>FLNG,RFWL,06,1500,SA350 LF2</t>
  </si>
  <si>
    <t>FLNG,RFWL,08,0900,SA350 LF2</t>
  </si>
  <si>
    <t>SA182 F304\F304L</t>
  </si>
  <si>
    <t>SA182 F316\F316L</t>
  </si>
  <si>
    <t xml:space="preserve"> </t>
  </si>
  <si>
    <t>Vent</t>
  </si>
  <si>
    <t>Drain</t>
  </si>
  <si>
    <t>Note</t>
  </si>
  <si>
    <t>&lt;- Used in Nozzles</t>
  </si>
  <si>
    <t>&lt;- Used in Header Assembly</t>
  </si>
  <si>
    <t>$STATE@Saddle</t>
  </si>
  <si>
    <t>Pipe Saddle On / Off</t>
  </si>
  <si>
    <t>Pipe Saddle Chamfer On / Off</t>
  </si>
  <si>
    <t>$State@Equal radius22@Saddle Sketch</t>
  </si>
  <si>
    <t>$State@Equal radius27@Saddle Sketch</t>
  </si>
  <si>
    <t>$State@Equal radius28@Saddle Sketch</t>
  </si>
  <si>
    <t>$State@Equal radius29@Saddle Sketch</t>
  </si>
  <si>
    <t>$STATE@Saddle Chamfer</t>
  </si>
  <si>
    <t>Saddle Sketch relations</t>
  </si>
  <si>
    <t>Used on a Transition Pipe?</t>
  </si>
  <si>
    <t>No</t>
  </si>
  <si>
    <t>&lt;- section number</t>
  </si>
  <si>
    <t>Section Number</t>
  </si>
  <si>
    <t>Used On</t>
  </si>
  <si>
    <t>TYPE</t>
  </si>
  <si>
    <t>$PRP@SectionNumber</t>
  </si>
  <si>
    <t>$PRP@USED ON</t>
  </si>
  <si>
    <t>$PRP@TYPE</t>
  </si>
  <si>
    <t>$library:material@000000_S03-LWN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</si>
</sst>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9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0" xfId="0" applyAlignment="1">
      <alignment horizontal="center" textRotation="9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textRotation="90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45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/>
    <xf numFmtId="49" fontId="2" fillId="0" borderId="2" xfId="0" applyNumberFormat="1" applyFont="1" applyBorder="1" applyAlignment="1">
      <alignment horizontal="center" textRotation="90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textRotation="90"/>
    </xf>
    <xf numFmtId="0" fontId="1" fillId="0" borderId="1" xfId="0" applyFont="1" applyBorder="1"/>
    <xf numFmtId="49" fontId="0" fillId="0" borderId="0" xfId="0" applyNumberFormat="1" applyAlignment="1">
      <alignment horizontal="center" textRotation="90"/>
    </xf>
    <xf numFmtId="49" fontId="2" fillId="0" borderId="3" xfId="0" applyNumberFormat="1" applyFont="1" applyBorder="1" applyAlignment="1">
      <alignment horizontal="center" textRotation="90"/>
    </xf>
    <xf numFmtId="0" fontId="5" fillId="0" borderId="7" xfId="0" applyFont="1" applyBorder="1" applyAlignment="1">
      <alignment horizontal="center" vertical="center" wrapText="1"/>
    </xf>
    <xf numFmtId="1" fontId="5" fillId="5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 textRotation="90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4" borderId="7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7" xfId="0" applyFill="1" applyBorder="1"/>
    <xf numFmtId="49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8" xfId="0" applyNumberFormat="1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3" fillId="0" borderId="9" xfId="0" applyFont="1" applyBorder="1" applyAlignment="1">
      <alignment horizontal="center" textRotation="90"/>
    </xf>
    <xf numFmtId="49" fontId="0" fillId="0" borderId="11" xfId="0" applyNumberFormat="1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7" borderId="12" xfId="0" applyFont="1" applyFill="1" applyBorder="1"/>
    <xf numFmtId="0" fontId="0" fillId="3" borderId="12" xfId="0" applyFill="1" applyBorder="1" applyAlignment="1">
      <alignment vertical="center"/>
    </xf>
    <xf numFmtId="0" fontId="0" fillId="7" borderId="12" xfId="0" applyFill="1" applyBorder="1" applyAlignment="1">
      <alignment horizontal="center" vertical="center"/>
    </xf>
    <xf numFmtId="0" fontId="0" fillId="3" borderId="12" xfId="0" applyFill="1" applyBorder="1"/>
    <xf numFmtId="0" fontId="0" fillId="6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7" borderId="0" xfId="0" applyFont="1" applyFill="1"/>
    <xf numFmtId="0" fontId="0" fillId="3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3" borderId="0" xfId="0" applyFill="1"/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5" xfId="0" applyBorder="1"/>
    <xf numFmtId="0" fontId="0" fillId="0" borderId="14" xfId="0" applyBorder="1" applyAlignment="1">
      <alignment horizontal="right"/>
    </xf>
    <xf numFmtId="49" fontId="0" fillId="0" borderId="16" xfId="0" applyNumberFormat="1" applyBorder="1" applyAlignment="1">
      <alignment horizontal="right"/>
    </xf>
    <xf numFmtId="0" fontId="8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1" fillId="7" borderId="17" xfId="0" applyFont="1" applyFill="1" applyBorder="1"/>
    <xf numFmtId="0" fontId="0" fillId="3" borderId="17" xfId="0" applyFill="1" applyBorder="1" applyAlignment="1">
      <alignment vertical="center"/>
    </xf>
    <xf numFmtId="0" fontId="0" fillId="7" borderId="17" xfId="0" applyFill="1" applyBorder="1" applyAlignment="1">
      <alignment horizontal="center" vertical="center"/>
    </xf>
    <xf numFmtId="0" fontId="0" fillId="3" borderId="17" xfId="0" applyFill="1" applyBorder="1"/>
    <xf numFmtId="0" fontId="0" fillId="6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0" borderId="18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9" borderId="0" xfId="0" applyFont="1" applyFill="1" applyAlignment="1">
      <alignment horizontal="left"/>
    </xf>
    <xf numFmtId="49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49" fontId="10" fillId="9" borderId="0" xfId="0" applyNumberFormat="1" applyFont="1" applyFill="1"/>
    <xf numFmtId="0" fontId="3" fillId="0" borderId="0" xfId="0" applyFont="1" applyAlignment="1">
      <alignment horizontal="center" textRotation="90"/>
    </xf>
    <xf numFmtId="0" fontId="0" fillId="6" borderId="0" xfId="0" applyFill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xcuscatfiler01\RD$\Header%20automation%20wip\Worksheet%20in%20Transition%20Pi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X%20Drive\R&amp;D\Header%20automation%20wip\Worksheet%20in%20000000_S03_Pip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olidworks%20Common%20Data\Design%20Library\Design%20Tables\Nozzle%20Pi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_SWX"/>
      <sheetName val="Sheet2"/>
    </sheetNames>
    <sheetDataSet>
      <sheetData sheetId="0" refreshError="1"/>
      <sheetData sheetId="1" refreshError="1"/>
      <sheetData sheetId="2">
        <row r="2">
          <cell r="A2" t="str">
            <v>Black</v>
          </cell>
        </row>
        <row r="3">
          <cell r="A3" t="str">
            <v>Red</v>
          </cell>
        </row>
        <row r="4">
          <cell r="A4" t="str">
            <v>Orange</v>
          </cell>
        </row>
        <row r="5">
          <cell r="A5" t="str">
            <v>Light Green</v>
          </cell>
        </row>
        <row r="6">
          <cell r="A6" t="str">
            <v>Green</v>
          </cell>
        </row>
        <row r="7">
          <cell r="A7" t="str">
            <v>Dark Green</v>
          </cell>
        </row>
        <row r="8">
          <cell r="A8" t="str">
            <v>Blue</v>
          </cell>
        </row>
        <row r="9">
          <cell r="A9" t="str">
            <v>Light Blue</v>
          </cell>
        </row>
        <row r="10">
          <cell r="A10" t="str">
            <v>Purple</v>
          </cell>
        </row>
        <row r="11">
          <cell r="A11" t="str">
            <v>Light Purple</v>
          </cell>
        </row>
        <row r="12">
          <cell r="A12" t="str">
            <v>White</v>
          </cell>
        </row>
        <row r="13">
          <cell r="A13" t="str">
            <v>Grey</v>
          </cell>
        </row>
        <row r="14">
          <cell r="A14" t="str">
            <v>Yellow</v>
          </cell>
        </row>
        <row r="15">
          <cell r="A15" t="str">
            <v>Brown</v>
          </cell>
        </row>
        <row r="16">
          <cell r="A16" t="str">
            <v>Light Brown</v>
          </cell>
        </row>
        <row r="17">
          <cell r="A17" t="str">
            <v>Pink</v>
          </cell>
        </row>
        <row r="18">
          <cell r="A18" t="str">
            <v>End of List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"/>
    </sheetNames>
    <sheetDataSet>
      <sheetData sheetId="0"/>
      <sheetData sheetId="1">
        <row r="3">
          <cell r="A3" t="str">
            <v>SA53 GR.B</v>
          </cell>
          <cell r="B3">
            <v>0.125</v>
          </cell>
          <cell r="C3">
            <v>5</v>
          </cell>
          <cell r="D3" t="str">
            <v>SA53 GR.B</v>
          </cell>
          <cell r="E3"/>
          <cell r="F3">
            <v>0.40500000000000003</v>
          </cell>
          <cell r="G3">
            <v>0.33500000000000002</v>
          </cell>
          <cell r="H3">
            <v>3.5000000000000003E-2</v>
          </cell>
          <cell r="I3"/>
          <cell r="J3">
            <v>5</v>
          </cell>
          <cell r="K3"/>
          <cell r="L3"/>
          <cell r="M3"/>
          <cell r="N3"/>
        </row>
        <row r="4">
          <cell r="A4" t="str">
            <v>P0.125 SCH-5 [SA53 GR.B]</v>
          </cell>
          <cell r="B4">
            <v>0.125</v>
          </cell>
          <cell r="C4">
            <v>5</v>
          </cell>
          <cell r="D4" t="str">
            <v>SA53 GR.B</v>
          </cell>
          <cell r="E4"/>
          <cell r="F4">
            <v>0.40500000000000003</v>
          </cell>
          <cell r="G4">
            <v>0.33500000000000002</v>
          </cell>
          <cell r="H4">
            <v>3.5000000000000003E-2</v>
          </cell>
          <cell r="I4"/>
          <cell r="J4">
            <v>5</v>
          </cell>
          <cell r="K4"/>
          <cell r="L4" t="str">
            <v>SA53 GR.B</v>
          </cell>
          <cell r="M4"/>
          <cell r="N4"/>
        </row>
        <row r="5">
          <cell r="A5" t="str">
            <v>P0.125 SCH-10 [SA53 GR.B]</v>
          </cell>
          <cell r="B5">
            <v>0.125</v>
          </cell>
          <cell r="C5">
            <v>10</v>
          </cell>
          <cell r="D5" t="str">
            <v>SA53 GR.B</v>
          </cell>
          <cell r="E5"/>
          <cell r="F5">
            <v>0.40500000000000003</v>
          </cell>
          <cell r="G5">
            <v>0.30700000000000005</v>
          </cell>
          <cell r="H5">
            <v>4.9000000000000002E-2</v>
          </cell>
          <cell r="I5"/>
          <cell r="J5">
            <v>10</v>
          </cell>
          <cell r="K5"/>
          <cell r="L5" t="str">
            <v>SA53 GR.B</v>
          </cell>
          <cell r="M5"/>
          <cell r="N5"/>
        </row>
        <row r="6">
          <cell r="A6" t="str">
            <v>P0.125 SCH-40 [SA53 GR.B]</v>
          </cell>
          <cell r="B6">
            <v>0.125</v>
          </cell>
          <cell r="C6">
            <v>40</v>
          </cell>
          <cell r="D6" t="str">
            <v>SA53 GR.B</v>
          </cell>
          <cell r="E6"/>
          <cell r="F6">
            <v>0.40500000000000003</v>
          </cell>
          <cell r="G6">
            <v>0.26900000000000002</v>
          </cell>
          <cell r="H6">
            <v>6.8000000000000005E-2</v>
          </cell>
          <cell r="I6"/>
          <cell r="J6">
            <v>40</v>
          </cell>
          <cell r="K6"/>
          <cell r="L6" t="str">
            <v>SA53 GR.B</v>
          </cell>
          <cell r="M6"/>
          <cell r="N6"/>
        </row>
        <row r="7">
          <cell r="A7" t="str">
            <v>P0.125 SCH-80 [SA53 GR.B]</v>
          </cell>
          <cell r="B7">
            <v>0.125</v>
          </cell>
          <cell r="C7">
            <v>80</v>
          </cell>
          <cell r="D7" t="str">
            <v>SA53 GR.B</v>
          </cell>
          <cell r="E7"/>
          <cell r="F7">
            <v>0.40500000000000003</v>
          </cell>
          <cell r="G7">
            <v>0.21500000000000002</v>
          </cell>
          <cell r="H7">
            <v>9.5000000000000001E-2</v>
          </cell>
          <cell r="I7"/>
          <cell r="J7">
            <v>80</v>
          </cell>
          <cell r="K7"/>
          <cell r="L7" t="str">
            <v>SA53 GR.B</v>
          </cell>
          <cell r="M7"/>
          <cell r="N7"/>
        </row>
        <row r="8">
          <cell r="A8" t="str">
            <v>P0.125 SCH-XH [SA53 GR.B]</v>
          </cell>
          <cell r="B8">
            <v>0.125</v>
          </cell>
          <cell r="C8" t="str">
            <v>XH</v>
          </cell>
          <cell r="D8" t="str">
            <v>SA53 GR.B</v>
          </cell>
          <cell r="E8"/>
          <cell r="F8">
            <v>0.40500000000000003</v>
          </cell>
          <cell r="G8">
            <v>0.21500000000000002</v>
          </cell>
          <cell r="H8">
            <v>9.5000000000000001E-2</v>
          </cell>
          <cell r="I8" t="str">
            <v>XH</v>
          </cell>
          <cell r="J8">
            <v>2</v>
          </cell>
          <cell r="K8"/>
          <cell r="L8" t="str">
            <v>SA53 GR.B</v>
          </cell>
          <cell r="M8"/>
          <cell r="N8"/>
        </row>
        <row r="9">
          <cell r="A9" t="str">
            <v>P0.25 SCH-5 [SA53 GR.B]</v>
          </cell>
          <cell r="B9">
            <v>0.25</v>
          </cell>
          <cell r="C9">
            <v>5</v>
          </cell>
          <cell r="D9" t="str">
            <v>SA53 GR.B</v>
          </cell>
          <cell r="E9"/>
          <cell r="F9">
            <v>0.54</v>
          </cell>
          <cell r="G9">
            <v>0.44200000000000006</v>
          </cell>
          <cell r="H9">
            <v>4.9000000000000002E-2</v>
          </cell>
          <cell r="I9"/>
          <cell r="J9">
            <v>5</v>
          </cell>
          <cell r="K9"/>
          <cell r="L9" t="str">
            <v>SA53 GR.B</v>
          </cell>
          <cell r="M9"/>
          <cell r="N9"/>
        </row>
        <row r="10">
          <cell r="A10" t="str">
            <v>P0.25 SCH-10 [SA53 GR.B]</v>
          </cell>
          <cell r="B10">
            <v>0.25</v>
          </cell>
          <cell r="C10">
            <v>10</v>
          </cell>
          <cell r="D10" t="str">
            <v>SA53 GR.B</v>
          </cell>
          <cell r="E10"/>
          <cell r="F10">
            <v>0.54</v>
          </cell>
          <cell r="G10">
            <v>0.41000000000000003</v>
          </cell>
          <cell r="H10">
            <v>6.5000000000000002E-2</v>
          </cell>
          <cell r="I10"/>
          <cell r="J10">
            <v>10</v>
          </cell>
          <cell r="K10"/>
          <cell r="L10" t="str">
            <v>SA53 GR.B</v>
          </cell>
          <cell r="M10"/>
          <cell r="N10"/>
        </row>
        <row r="11">
          <cell r="A11" t="str">
            <v>P0.25 SCH-40 [SA53 GR.B]</v>
          </cell>
          <cell r="B11">
            <v>0.25</v>
          </cell>
          <cell r="C11">
            <v>40</v>
          </cell>
          <cell r="D11" t="str">
            <v>SA53 GR.B</v>
          </cell>
          <cell r="E11"/>
          <cell r="F11">
            <v>0.54</v>
          </cell>
          <cell r="G11">
            <v>0.36400000000000005</v>
          </cell>
          <cell r="H11">
            <v>8.7999999999999995E-2</v>
          </cell>
          <cell r="I11"/>
          <cell r="J11">
            <v>40</v>
          </cell>
          <cell r="K11"/>
          <cell r="L11" t="str">
            <v>SA53 GR.B</v>
          </cell>
          <cell r="M11"/>
          <cell r="N11"/>
        </row>
        <row r="12">
          <cell r="A12" t="str">
            <v>P0.25 SCH-80 [SA53 GR.B]</v>
          </cell>
          <cell r="B12">
            <v>0.25</v>
          </cell>
          <cell r="C12">
            <v>80</v>
          </cell>
          <cell r="D12" t="str">
            <v>SA53 GR.B</v>
          </cell>
          <cell r="E12"/>
          <cell r="F12">
            <v>0.54</v>
          </cell>
          <cell r="G12">
            <v>0.30200000000000005</v>
          </cell>
          <cell r="H12">
            <v>0.11899999999999999</v>
          </cell>
          <cell r="I12"/>
          <cell r="J12">
            <v>80</v>
          </cell>
          <cell r="K12"/>
          <cell r="L12" t="str">
            <v>SA53 GR.B</v>
          </cell>
          <cell r="M12"/>
          <cell r="N12"/>
        </row>
        <row r="13">
          <cell r="A13" t="str">
            <v>P0.25 SCH-XH [SA53 GR.B]</v>
          </cell>
          <cell r="B13">
            <v>0.25</v>
          </cell>
          <cell r="C13" t="str">
            <v>XH</v>
          </cell>
          <cell r="D13" t="str">
            <v>SA53 GR.B</v>
          </cell>
          <cell r="E13"/>
          <cell r="F13">
            <v>0.54</v>
          </cell>
          <cell r="G13">
            <v>0.30200000000000005</v>
          </cell>
          <cell r="H13">
            <v>0.11899999999999999</v>
          </cell>
          <cell r="I13" t="str">
            <v>XH</v>
          </cell>
          <cell r="J13">
            <v>2</v>
          </cell>
          <cell r="K13"/>
          <cell r="L13" t="str">
            <v>SA53 GR.B</v>
          </cell>
          <cell r="M13"/>
          <cell r="N13"/>
        </row>
        <row r="14">
          <cell r="A14" t="str">
            <v>P0.375 SCH-5 [SA53 GR.B]</v>
          </cell>
          <cell r="B14">
            <v>0.37500000000000006</v>
          </cell>
          <cell r="C14">
            <v>5</v>
          </cell>
          <cell r="D14" t="str">
            <v>SA53 GR.B</v>
          </cell>
          <cell r="E14"/>
          <cell r="F14">
            <v>0.67500000000000004</v>
          </cell>
          <cell r="G14">
            <v>0.57700000000000007</v>
          </cell>
          <cell r="H14">
            <v>4.9000000000000002E-2</v>
          </cell>
          <cell r="I14"/>
          <cell r="J14">
            <v>5</v>
          </cell>
          <cell r="K14"/>
          <cell r="L14" t="str">
            <v>SA53 GR.B</v>
          </cell>
          <cell r="M14"/>
          <cell r="N14"/>
        </row>
        <row r="15">
          <cell r="A15" t="str">
            <v>P0.375 SCH-10 [SA53 GR.B]</v>
          </cell>
          <cell r="B15">
            <v>0.37500000000000006</v>
          </cell>
          <cell r="C15">
            <v>10</v>
          </cell>
          <cell r="D15" t="str">
            <v>SA53 GR.B</v>
          </cell>
          <cell r="E15"/>
          <cell r="F15">
            <v>0.67500000000000004</v>
          </cell>
          <cell r="G15">
            <v>0.54500000000000004</v>
          </cell>
          <cell r="H15">
            <v>6.5000000000000002E-2</v>
          </cell>
          <cell r="I15"/>
          <cell r="J15">
            <v>10</v>
          </cell>
          <cell r="K15"/>
          <cell r="L15" t="str">
            <v>SA53 GR.B</v>
          </cell>
          <cell r="M15"/>
          <cell r="N15"/>
        </row>
        <row r="16">
          <cell r="A16" t="str">
            <v>P0.375 SCH-40 [SA53 GR.B]</v>
          </cell>
          <cell r="B16">
            <v>0.37500000000000006</v>
          </cell>
          <cell r="C16">
            <v>40</v>
          </cell>
          <cell r="D16" t="str">
            <v>SA53 GR.B</v>
          </cell>
          <cell r="E16"/>
          <cell r="F16">
            <v>0.67500000000000004</v>
          </cell>
          <cell r="G16">
            <v>0.49300000000000005</v>
          </cell>
          <cell r="H16">
            <v>9.0999999999999998E-2</v>
          </cell>
          <cell r="I16"/>
          <cell r="J16">
            <v>40</v>
          </cell>
          <cell r="K16"/>
          <cell r="L16" t="str">
            <v>SA53 GR.B</v>
          </cell>
          <cell r="M16"/>
          <cell r="N16"/>
        </row>
        <row r="17">
          <cell r="A17" t="str">
            <v>P0.375 SCH-80 [SA53 GR.B]</v>
          </cell>
          <cell r="B17">
            <v>0.37500000000000006</v>
          </cell>
          <cell r="C17">
            <v>80</v>
          </cell>
          <cell r="D17" t="str">
            <v>SA53 GR.B</v>
          </cell>
          <cell r="E17"/>
          <cell r="F17">
            <v>0.67500000000000004</v>
          </cell>
          <cell r="G17">
            <v>0.42300000000000004</v>
          </cell>
          <cell r="H17">
            <v>0.126</v>
          </cell>
          <cell r="I17"/>
          <cell r="J17">
            <v>80</v>
          </cell>
          <cell r="K17"/>
          <cell r="L17" t="str">
            <v>SA53 GR.B</v>
          </cell>
          <cell r="M17"/>
          <cell r="N17"/>
        </row>
        <row r="18">
          <cell r="A18" t="str">
            <v>P0.375 SCH-XH [SA53 GR.B]</v>
          </cell>
          <cell r="B18">
            <v>0.37500000000000006</v>
          </cell>
          <cell r="C18" t="str">
            <v>XH</v>
          </cell>
          <cell r="D18" t="str">
            <v>SA53 GR.B</v>
          </cell>
          <cell r="E18"/>
          <cell r="F18">
            <v>0.67500000000000004</v>
          </cell>
          <cell r="G18">
            <v>0.42300000000000004</v>
          </cell>
          <cell r="H18">
            <v>0.126</v>
          </cell>
          <cell r="I18" t="str">
            <v>XH</v>
          </cell>
          <cell r="J18">
            <v>2</v>
          </cell>
          <cell r="K18"/>
          <cell r="L18" t="str">
            <v>SA53 GR.B</v>
          </cell>
          <cell r="M18"/>
          <cell r="N18"/>
        </row>
        <row r="19">
          <cell r="A19" t="str">
            <v>P0.5 SCH-5 [SA53 GR.B]</v>
          </cell>
          <cell r="B19">
            <v>0.5</v>
          </cell>
          <cell r="C19">
            <v>5</v>
          </cell>
          <cell r="D19" t="str">
            <v>SA53 GR.B</v>
          </cell>
          <cell r="E19"/>
          <cell r="F19">
            <v>0.84</v>
          </cell>
          <cell r="G19">
            <v>0.71</v>
          </cell>
          <cell r="H19">
            <v>6.5000000000000002E-2</v>
          </cell>
          <cell r="I19"/>
          <cell r="J19">
            <v>5</v>
          </cell>
          <cell r="K19"/>
          <cell r="L19" t="str">
            <v>SA53 GR.B</v>
          </cell>
          <cell r="M19"/>
          <cell r="N19"/>
        </row>
        <row r="20">
          <cell r="A20" t="str">
            <v>P0.5 SCH-10 [SA53 GR.B]</v>
          </cell>
          <cell r="B20">
            <v>0.5</v>
          </cell>
          <cell r="C20">
            <v>10</v>
          </cell>
          <cell r="D20" t="str">
            <v>SA53 GR.B</v>
          </cell>
          <cell r="E20"/>
          <cell r="F20">
            <v>0.84</v>
          </cell>
          <cell r="G20">
            <v>0.67399999999999993</v>
          </cell>
          <cell r="H20">
            <v>8.3000000000000004E-2</v>
          </cell>
          <cell r="I20"/>
          <cell r="J20">
            <v>10</v>
          </cell>
          <cell r="K20"/>
          <cell r="L20" t="str">
            <v>SA53 GR.B</v>
          </cell>
          <cell r="M20"/>
          <cell r="N20"/>
        </row>
        <row r="21">
          <cell r="A21" t="str">
            <v>P0.5 SCH-40 [SA53 GR.B]</v>
          </cell>
          <cell r="B21">
            <v>0.5</v>
          </cell>
          <cell r="C21">
            <v>40</v>
          </cell>
          <cell r="D21" t="str">
            <v>SA53 GR.B</v>
          </cell>
          <cell r="E21"/>
          <cell r="F21">
            <v>0.84</v>
          </cell>
          <cell r="G21">
            <v>0.622</v>
          </cell>
          <cell r="H21">
            <v>0.109</v>
          </cell>
          <cell r="I21"/>
          <cell r="J21">
            <v>40</v>
          </cell>
          <cell r="K21"/>
          <cell r="L21" t="str">
            <v>SA53 GR.B</v>
          </cell>
          <cell r="M21"/>
          <cell r="N21"/>
        </row>
        <row r="22">
          <cell r="A22" t="str">
            <v>P0.5 SCH-80 [SA53 GR.B]</v>
          </cell>
          <cell r="B22">
            <v>0.5</v>
          </cell>
          <cell r="C22">
            <v>80</v>
          </cell>
          <cell r="D22" t="str">
            <v>SA53 GR.B</v>
          </cell>
          <cell r="E22"/>
          <cell r="F22">
            <v>0.84</v>
          </cell>
          <cell r="G22">
            <v>0.54600000000000004</v>
          </cell>
          <cell r="H22">
            <v>0.14699999999999999</v>
          </cell>
          <cell r="I22"/>
          <cell r="J22">
            <v>80</v>
          </cell>
          <cell r="K22"/>
          <cell r="L22" t="str">
            <v>SA53 GR.B</v>
          </cell>
          <cell r="M22"/>
          <cell r="N22"/>
        </row>
        <row r="23">
          <cell r="A23" t="str">
            <v>P0.5 SCH-160 [SA53 GR.B]</v>
          </cell>
          <cell r="B23">
            <v>0.5</v>
          </cell>
          <cell r="C23">
            <v>160</v>
          </cell>
          <cell r="D23" t="str">
            <v>SA53 GR.B</v>
          </cell>
          <cell r="E23"/>
          <cell r="F23">
            <v>0.84</v>
          </cell>
          <cell r="G23">
            <v>0.46599999999999997</v>
          </cell>
          <cell r="H23">
            <v>0.187</v>
          </cell>
          <cell r="I23"/>
          <cell r="J23">
            <v>160</v>
          </cell>
          <cell r="K23"/>
          <cell r="L23" t="str">
            <v>SA53 GR.B</v>
          </cell>
          <cell r="M23"/>
          <cell r="N23"/>
        </row>
        <row r="24">
          <cell r="A24" t="str">
            <v>P0.5 SCH-XH [SA53 GR.B]</v>
          </cell>
          <cell r="B24">
            <v>0.5</v>
          </cell>
          <cell r="C24" t="str">
            <v>XH</v>
          </cell>
          <cell r="D24" t="str">
            <v>SA53 GR.B</v>
          </cell>
          <cell r="E24"/>
          <cell r="F24">
            <v>0.84</v>
          </cell>
          <cell r="G24">
            <v>0.54600000000000004</v>
          </cell>
          <cell r="H24">
            <v>0.14699999999999999</v>
          </cell>
          <cell r="I24" t="str">
            <v>XH</v>
          </cell>
          <cell r="J24">
            <v>2</v>
          </cell>
          <cell r="K24"/>
          <cell r="L24" t="str">
            <v>SA53 GR.B</v>
          </cell>
          <cell r="M24"/>
          <cell r="N24"/>
        </row>
        <row r="25">
          <cell r="A25" t="str">
            <v>P0.5 SCH-XXH [SA53 GR.B]</v>
          </cell>
          <cell r="B25">
            <v>0.5</v>
          </cell>
          <cell r="C25" t="str">
            <v>XXH</v>
          </cell>
          <cell r="D25" t="str">
            <v>SA53 GR.B</v>
          </cell>
          <cell r="E25"/>
          <cell r="F25">
            <v>0.84</v>
          </cell>
          <cell r="G25">
            <v>0.252</v>
          </cell>
          <cell r="H25">
            <v>0.29399999999999998</v>
          </cell>
          <cell r="I25" t="str">
            <v>XXH</v>
          </cell>
          <cell r="J25">
            <v>4</v>
          </cell>
          <cell r="K25"/>
          <cell r="L25" t="str">
            <v>SA53 GR.B</v>
          </cell>
          <cell r="M25"/>
          <cell r="N25"/>
        </row>
        <row r="26">
          <cell r="A26" t="str">
            <v>P0.75 SCH-5 [SA53 GR.B]</v>
          </cell>
          <cell r="B26">
            <v>0.75000000000000011</v>
          </cell>
          <cell r="C26">
            <v>5</v>
          </cell>
          <cell r="D26" t="str">
            <v>SA53 GR.B</v>
          </cell>
          <cell r="E26"/>
          <cell r="F26">
            <v>1.05</v>
          </cell>
          <cell r="G26">
            <v>0.92</v>
          </cell>
          <cell r="H26">
            <v>6.5000000000000002E-2</v>
          </cell>
          <cell r="I26"/>
          <cell r="J26">
            <v>5</v>
          </cell>
          <cell r="K26"/>
          <cell r="L26" t="str">
            <v>SA53 GR.B</v>
          </cell>
          <cell r="M26"/>
          <cell r="N26"/>
        </row>
        <row r="27">
          <cell r="A27" t="str">
            <v>P0.75 SCH-10 [SA53 GR.B]</v>
          </cell>
          <cell r="B27">
            <v>0.75000000000000011</v>
          </cell>
          <cell r="C27">
            <v>10</v>
          </cell>
          <cell r="D27" t="str">
            <v>SA53 GR.B</v>
          </cell>
          <cell r="E27"/>
          <cell r="F27">
            <v>1.05</v>
          </cell>
          <cell r="G27">
            <v>0.88400000000000001</v>
          </cell>
          <cell r="H27">
            <v>8.3000000000000004E-2</v>
          </cell>
          <cell r="I27"/>
          <cell r="J27">
            <v>10</v>
          </cell>
          <cell r="K27"/>
          <cell r="L27" t="str">
            <v>SA53 GR.B</v>
          </cell>
          <cell r="M27"/>
          <cell r="N27"/>
        </row>
        <row r="28">
          <cell r="A28" t="str">
            <v>P0.75 SCH-40 [SA53 GR.B]</v>
          </cell>
          <cell r="B28">
            <v>0.75000000000000011</v>
          </cell>
          <cell r="C28">
            <v>40</v>
          </cell>
          <cell r="D28" t="str">
            <v>SA53 GR.B</v>
          </cell>
          <cell r="E28"/>
          <cell r="F28">
            <v>1.05</v>
          </cell>
          <cell r="G28">
            <v>0.82400000000000007</v>
          </cell>
          <cell r="H28">
            <v>0.113</v>
          </cell>
          <cell r="I28"/>
          <cell r="J28">
            <v>40</v>
          </cell>
          <cell r="K28"/>
          <cell r="L28" t="str">
            <v>SA53 GR.B</v>
          </cell>
          <cell r="M28"/>
          <cell r="N28"/>
        </row>
        <row r="29">
          <cell r="A29" t="str">
            <v>P0.75 SCH-80 [SA53 GR.B]</v>
          </cell>
          <cell r="B29">
            <v>0.75000000000000011</v>
          </cell>
          <cell r="C29">
            <v>80</v>
          </cell>
          <cell r="D29" t="str">
            <v>SA53 GR.B</v>
          </cell>
          <cell r="E29"/>
          <cell r="F29">
            <v>1.05</v>
          </cell>
          <cell r="G29">
            <v>0.74199999999999999</v>
          </cell>
          <cell r="H29">
            <v>0.154</v>
          </cell>
          <cell r="I29"/>
          <cell r="J29">
            <v>80</v>
          </cell>
          <cell r="K29"/>
          <cell r="L29" t="str">
            <v>SA53 GR.B</v>
          </cell>
          <cell r="M29"/>
          <cell r="N29"/>
        </row>
        <row r="30">
          <cell r="A30" t="str">
            <v>P0.75 SCH-160 [SA53 GR.B]</v>
          </cell>
          <cell r="B30">
            <v>0.75000000000000011</v>
          </cell>
          <cell r="C30">
            <v>160</v>
          </cell>
          <cell r="D30" t="str">
            <v>SA53 GR.B</v>
          </cell>
          <cell r="E30"/>
          <cell r="F30">
            <v>1.05</v>
          </cell>
          <cell r="G30">
            <v>0.6140000000000001</v>
          </cell>
          <cell r="H30">
            <v>0.218</v>
          </cell>
          <cell r="I30"/>
          <cell r="J30">
            <v>160</v>
          </cell>
          <cell r="K30"/>
          <cell r="L30" t="str">
            <v>SA53 GR.B</v>
          </cell>
          <cell r="M30"/>
          <cell r="N30"/>
        </row>
        <row r="31">
          <cell r="A31" t="str">
            <v>P0.75 SCH-XH [SA53 GR.B]</v>
          </cell>
          <cell r="B31">
            <v>0.75000000000000011</v>
          </cell>
          <cell r="C31" t="str">
            <v>XH</v>
          </cell>
          <cell r="D31" t="str">
            <v>SA53 GR.B</v>
          </cell>
          <cell r="E31"/>
          <cell r="F31">
            <v>1.05</v>
          </cell>
          <cell r="G31">
            <v>0.74199999999999999</v>
          </cell>
          <cell r="H31">
            <v>0.154</v>
          </cell>
          <cell r="I31" t="str">
            <v>XH</v>
          </cell>
          <cell r="J31">
            <v>2</v>
          </cell>
          <cell r="K31"/>
          <cell r="L31" t="str">
            <v>SA53 GR.B</v>
          </cell>
          <cell r="M31"/>
          <cell r="N31"/>
        </row>
        <row r="32">
          <cell r="A32" t="str">
            <v>P0.75 SCH-XXH [SA53 GR.B]</v>
          </cell>
          <cell r="B32">
            <v>0.75000000000000011</v>
          </cell>
          <cell r="C32" t="str">
            <v>XXH</v>
          </cell>
          <cell r="D32" t="str">
            <v>SA53 GR.B</v>
          </cell>
          <cell r="E32"/>
          <cell r="F32">
            <v>1.05</v>
          </cell>
          <cell r="G32">
            <v>0.43400000000000005</v>
          </cell>
          <cell r="H32">
            <v>0.308</v>
          </cell>
          <cell r="I32" t="str">
            <v>XXH</v>
          </cell>
          <cell r="J32">
            <v>4</v>
          </cell>
          <cell r="K32"/>
          <cell r="L32" t="str">
            <v>SA53 GR.B</v>
          </cell>
          <cell r="M32"/>
          <cell r="N32"/>
        </row>
        <row r="33">
          <cell r="A33" t="str">
            <v>P1 SCH-5 [SA53 GR.B]</v>
          </cell>
          <cell r="B33">
            <v>1</v>
          </cell>
          <cell r="C33">
            <v>5</v>
          </cell>
          <cell r="D33" t="str">
            <v>SA53 GR.B</v>
          </cell>
          <cell r="E33"/>
          <cell r="F33">
            <v>1.3149999999999999</v>
          </cell>
          <cell r="G33">
            <v>1.1850000000000001</v>
          </cell>
          <cell r="H33">
            <v>6.5000000000000002E-2</v>
          </cell>
          <cell r="I33"/>
          <cell r="J33">
            <v>5</v>
          </cell>
          <cell r="K33"/>
          <cell r="L33" t="str">
            <v>SA53 GR.B</v>
          </cell>
          <cell r="M33"/>
          <cell r="N33"/>
        </row>
        <row r="34">
          <cell r="A34" t="str">
            <v>P1 SCH-10 [SA53 GR.B]</v>
          </cell>
          <cell r="B34">
            <v>1</v>
          </cell>
          <cell r="C34">
            <v>10</v>
          </cell>
          <cell r="D34" t="str">
            <v>SA53 GR.B</v>
          </cell>
          <cell r="E34"/>
          <cell r="F34">
            <v>1.3149999999999999</v>
          </cell>
          <cell r="G34">
            <v>1.097</v>
          </cell>
          <cell r="H34">
            <v>0.109</v>
          </cell>
          <cell r="I34"/>
          <cell r="J34">
            <v>10</v>
          </cell>
          <cell r="K34"/>
          <cell r="L34" t="str">
            <v>SA53 GR.B</v>
          </cell>
          <cell r="M34"/>
          <cell r="N34"/>
        </row>
        <row r="35">
          <cell r="A35" t="str">
            <v>P1 SCH-40 [SA53 GR.B]</v>
          </cell>
          <cell r="B35">
            <v>1</v>
          </cell>
          <cell r="C35">
            <v>40</v>
          </cell>
          <cell r="D35" t="str">
            <v>SA53 GR.B</v>
          </cell>
          <cell r="E35"/>
          <cell r="F35">
            <v>1.3149999999999999</v>
          </cell>
          <cell r="G35">
            <v>1.0489999999999999</v>
          </cell>
          <cell r="H35">
            <v>0.13300000000000001</v>
          </cell>
          <cell r="I35"/>
          <cell r="J35">
            <v>40</v>
          </cell>
          <cell r="K35"/>
          <cell r="L35" t="str">
            <v>SA53 GR.B</v>
          </cell>
          <cell r="M35"/>
          <cell r="N35"/>
        </row>
        <row r="36">
          <cell r="A36" t="str">
            <v>P1 SCH-80 [SA53 GR.B]</v>
          </cell>
          <cell r="B36">
            <v>1</v>
          </cell>
          <cell r="C36">
            <v>80</v>
          </cell>
          <cell r="D36" t="str">
            <v>SA53 GR.B</v>
          </cell>
          <cell r="E36" t="str">
            <v>PI1018</v>
          </cell>
          <cell r="F36">
            <v>1.3149999999999999</v>
          </cell>
          <cell r="G36">
            <v>0.95699999999999996</v>
          </cell>
          <cell r="H36">
            <v>0.17899999999999999</v>
          </cell>
          <cell r="I36"/>
          <cell r="J36">
            <v>80</v>
          </cell>
          <cell r="K36"/>
          <cell r="L36" t="str">
            <v>SA53 GR.B</v>
          </cell>
          <cell r="M36"/>
          <cell r="N36"/>
        </row>
        <row r="37">
          <cell r="A37" t="str">
            <v>P1 SCH-160 [SA53 GR.B]</v>
          </cell>
          <cell r="B37">
            <v>1</v>
          </cell>
          <cell r="C37">
            <v>160</v>
          </cell>
          <cell r="D37" t="str">
            <v>SA53 GR.B</v>
          </cell>
          <cell r="E37"/>
          <cell r="F37">
            <v>1.3149999999999999</v>
          </cell>
          <cell r="G37">
            <v>0.81499999999999995</v>
          </cell>
          <cell r="H37">
            <v>0.25</v>
          </cell>
          <cell r="I37"/>
          <cell r="J37">
            <v>160</v>
          </cell>
          <cell r="K37"/>
          <cell r="L37" t="str">
            <v>SA53 GR.B</v>
          </cell>
          <cell r="M37"/>
          <cell r="N37"/>
        </row>
        <row r="38">
          <cell r="A38" t="str">
            <v>P1 SCH-XH [SA53 GR.B]</v>
          </cell>
          <cell r="B38">
            <v>1</v>
          </cell>
          <cell r="C38" t="str">
            <v>XH</v>
          </cell>
          <cell r="D38" t="str">
            <v>SA53 GR.B</v>
          </cell>
          <cell r="E38"/>
          <cell r="F38">
            <v>1.3149999999999999</v>
          </cell>
          <cell r="G38">
            <v>0.95699999999999996</v>
          </cell>
          <cell r="H38">
            <v>0.17899999999999999</v>
          </cell>
          <cell r="I38" t="str">
            <v>XH</v>
          </cell>
          <cell r="J38">
            <v>2</v>
          </cell>
          <cell r="K38"/>
          <cell r="L38" t="str">
            <v>SA53 GR.B</v>
          </cell>
          <cell r="M38"/>
          <cell r="N38"/>
        </row>
        <row r="39">
          <cell r="A39" t="str">
            <v>P1 SCH-XXH [SA53 GR.B]</v>
          </cell>
          <cell r="B39">
            <v>1</v>
          </cell>
          <cell r="C39" t="str">
            <v>XXH</v>
          </cell>
          <cell r="D39" t="str">
            <v>SA53 GR.B</v>
          </cell>
          <cell r="E39"/>
          <cell r="F39">
            <v>1.3149999999999999</v>
          </cell>
          <cell r="G39">
            <v>0.59899999999999998</v>
          </cell>
          <cell r="H39">
            <v>0.35799999999999998</v>
          </cell>
          <cell r="I39" t="str">
            <v>XXH</v>
          </cell>
          <cell r="J39">
            <v>4</v>
          </cell>
          <cell r="K39"/>
          <cell r="L39" t="str">
            <v>SA53 GR.B</v>
          </cell>
          <cell r="M39"/>
          <cell r="N39"/>
        </row>
        <row r="40">
          <cell r="A40" t="str">
            <v>P1.25 SCH-5 [SA53 GR.B]</v>
          </cell>
          <cell r="B40">
            <v>1.25</v>
          </cell>
          <cell r="C40">
            <v>5</v>
          </cell>
          <cell r="D40" t="str">
            <v>SA53 GR.B</v>
          </cell>
          <cell r="E40"/>
          <cell r="F40">
            <v>1.6600000000000001</v>
          </cell>
          <cell r="G40">
            <v>1.5300000000000002</v>
          </cell>
          <cell r="H40">
            <v>6.5000000000000002E-2</v>
          </cell>
          <cell r="I40"/>
          <cell r="J40">
            <v>5</v>
          </cell>
          <cell r="K40"/>
          <cell r="L40" t="str">
            <v>SA53 GR.B</v>
          </cell>
          <cell r="M40"/>
          <cell r="N40"/>
        </row>
        <row r="41">
          <cell r="A41" t="str">
            <v>P1.25 SCH-10 [SA53 GR.B]</v>
          </cell>
          <cell r="B41">
            <v>1.25</v>
          </cell>
          <cell r="C41">
            <v>10</v>
          </cell>
          <cell r="D41" t="str">
            <v>SA53 GR.B</v>
          </cell>
          <cell r="E41"/>
          <cell r="F41">
            <v>1.6600000000000001</v>
          </cell>
          <cell r="G41">
            <v>1.4420000000000002</v>
          </cell>
          <cell r="H41">
            <v>0.109</v>
          </cell>
          <cell r="I41"/>
          <cell r="J41">
            <v>10</v>
          </cell>
          <cell r="K41"/>
          <cell r="L41" t="str">
            <v>SA53 GR.B</v>
          </cell>
          <cell r="M41"/>
          <cell r="N41"/>
        </row>
        <row r="42">
          <cell r="A42" t="str">
            <v>P1.25 SCH-40 [SA53 GR.B]</v>
          </cell>
          <cell r="B42">
            <v>1.25</v>
          </cell>
          <cell r="C42">
            <v>40</v>
          </cell>
          <cell r="D42" t="str">
            <v>SA53 GR.B</v>
          </cell>
          <cell r="E42"/>
          <cell r="F42">
            <v>1.6600000000000001</v>
          </cell>
          <cell r="G42">
            <v>1.3800000000000001</v>
          </cell>
          <cell r="H42">
            <v>0.14000000000000001</v>
          </cell>
          <cell r="I42"/>
          <cell r="J42">
            <v>40</v>
          </cell>
          <cell r="K42"/>
          <cell r="L42" t="str">
            <v>SA53 GR.B</v>
          </cell>
          <cell r="M42"/>
          <cell r="N42"/>
        </row>
        <row r="43">
          <cell r="A43" t="str">
            <v>P1.25 SCH-80 [SA53 GR.B]</v>
          </cell>
          <cell r="B43">
            <v>1.25</v>
          </cell>
          <cell r="C43">
            <v>80</v>
          </cell>
          <cell r="D43" t="str">
            <v>SA53 GR.B</v>
          </cell>
          <cell r="E43"/>
          <cell r="F43">
            <v>1.6600000000000001</v>
          </cell>
          <cell r="G43">
            <v>1.278</v>
          </cell>
          <cell r="H43">
            <v>0.191</v>
          </cell>
          <cell r="I43"/>
          <cell r="J43">
            <v>80</v>
          </cell>
          <cell r="K43"/>
          <cell r="L43" t="str">
            <v>SA53 GR.B</v>
          </cell>
          <cell r="M43"/>
          <cell r="N43"/>
        </row>
        <row r="44">
          <cell r="A44" t="str">
            <v>P1.25 SCH-160 [SA53 GR.B]</v>
          </cell>
          <cell r="B44">
            <v>1.25</v>
          </cell>
          <cell r="C44">
            <v>160</v>
          </cell>
          <cell r="D44" t="str">
            <v>SA53 GR.B</v>
          </cell>
          <cell r="E44"/>
          <cell r="F44">
            <v>1.6600000000000001</v>
          </cell>
          <cell r="G44">
            <v>1.1600000000000001</v>
          </cell>
          <cell r="H44">
            <v>0.25</v>
          </cell>
          <cell r="I44"/>
          <cell r="J44">
            <v>160</v>
          </cell>
          <cell r="K44"/>
          <cell r="L44" t="str">
            <v>SA53 GR.B</v>
          </cell>
          <cell r="M44"/>
          <cell r="N44"/>
        </row>
        <row r="45">
          <cell r="A45" t="str">
            <v>P1.25 SCH-XH [SA53 GR.B]</v>
          </cell>
          <cell r="B45">
            <v>1.25</v>
          </cell>
          <cell r="C45" t="str">
            <v>XH</v>
          </cell>
          <cell r="D45" t="str">
            <v>SA53 GR.B</v>
          </cell>
          <cell r="E45"/>
          <cell r="F45">
            <v>1.6600000000000001</v>
          </cell>
          <cell r="G45">
            <v>1.278</v>
          </cell>
          <cell r="H45">
            <v>0.191</v>
          </cell>
          <cell r="I45" t="str">
            <v>XH</v>
          </cell>
          <cell r="J45">
            <v>2</v>
          </cell>
          <cell r="K45"/>
          <cell r="L45" t="str">
            <v>SA53 GR.B</v>
          </cell>
          <cell r="M45"/>
          <cell r="N45"/>
        </row>
        <row r="46">
          <cell r="A46" t="str">
            <v>P1.25 SCH-XXH [SA53 GR.B]</v>
          </cell>
          <cell r="B46">
            <v>1.25</v>
          </cell>
          <cell r="C46" t="str">
            <v>XXH</v>
          </cell>
          <cell r="D46" t="str">
            <v>SA53 GR.B</v>
          </cell>
          <cell r="E46"/>
          <cell r="F46">
            <v>1.6600000000000001</v>
          </cell>
          <cell r="G46">
            <v>0.89600000000000013</v>
          </cell>
          <cell r="H46">
            <v>0.38200000000000001</v>
          </cell>
          <cell r="I46" t="str">
            <v>XXH</v>
          </cell>
          <cell r="J46">
            <v>4</v>
          </cell>
          <cell r="K46"/>
          <cell r="L46" t="str">
            <v>SA53 GR.B</v>
          </cell>
          <cell r="M46"/>
          <cell r="N46"/>
        </row>
        <row r="47">
          <cell r="A47" t="str">
            <v>P1.5 SCH-5 [SA53 GR.B]</v>
          </cell>
          <cell r="B47">
            <v>1.5000000000000002</v>
          </cell>
          <cell r="C47">
            <v>5</v>
          </cell>
          <cell r="D47" t="str">
            <v>SA53 GR.B</v>
          </cell>
          <cell r="E47"/>
          <cell r="F47">
            <v>1.9</v>
          </cell>
          <cell r="G47">
            <v>1.77</v>
          </cell>
          <cell r="H47">
            <v>6.5000000000000002E-2</v>
          </cell>
          <cell r="I47"/>
          <cell r="J47">
            <v>5</v>
          </cell>
          <cell r="K47"/>
          <cell r="L47" t="str">
            <v>SA53 GR.B</v>
          </cell>
          <cell r="M47"/>
          <cell r="N47"/>
        </row>
        <row r="48">
          <cell r="A48" t="str">
            <v>P1.5 SCH-10 [SA53 GR.B]</v>
          </cell>
          <cell r="B48">
            <v>1.5000000000000002</v>
          </cell>
          <cell r="C48">
            <v>10</v>
          </cell>
          <cell r="D48" t="str">
            <v>SA53 GR.B</v>
          </cell>
          <cell r="E48"/>
          <cell r="F48">
            <v>1.9</v>
          </cell>
          <cell r="G48">
            <v>1.6819999999999999</v>
          </cell>
          <cell r="H48">
            <v>0.109</v>
          </cell>
          <cell r="I48"/>
          <cell r="J48">
            <v>10</v>
          </cell>
          <cell r="K48"/>
          <cell r="L48" t="str">
            <v>SA53 GR.B</v>
          </cell>
          <cell r="M48"/>
          <cell r="N48"/>
        </row>
        <row r="49">
          <cell r="A49" t="str">
            <v>P1.5 SCH-40 [SA53 GR.B]</v>
          </cell>
          <cell r="B49">
            <v>1.5000000000000002</v>
          </cell>
          <cell r="C49">
            <v>40</v>
          </cell>
          <cell r="D49" t="str">
            <v>SA53 GR.B</v>
          </cell>
          <cell r="E49"/>
          <cell r="F49">
            <v>1.9</v>
          </cell>
          <cell r="G49">
            <v>1.6099999999999999</v>
          </cell>
          <cell r="H49">
            <v>0.14499999999999999</v>
          </cell>
          <cell r="I49"/>
          <cell r="J49">
            <v>40</v>
          </cell>
          <cell r="K49"/>
          <cell r="L49" t="str">
            <v>SA53 GR.B</v>
          </cell>
          <cell r="M49"/>
          <cell r="N49"/>
        </row>
        <row r="50">
          <cell r="A50" t="str">
            <v>P1.5 SCH-80 [SA53 GR.B]</v>
          </cell>
          <cell r="B50">
            <v>1.5000000000000002</v>
          </cell>
          <cell r="C50">
            <v>80</v>
          </cell>
          <cell r="D50" t="str">
            <v>SA53 GR.B</v>
          </cell>
          <cell r="E50"/>
          <cell r="F50">
            <v>1.9</v>
          </cell>
          <cell r="G50">
            <v>1.5</v>
          </cell>
          <cell r="H50">
            <v>0.2</v>
          </cell>
          <cell r="I50"/>
          <cell r="J50">
            <v>80</v>
          </cell>
          <cell r="K50"/>
          <cell r="L50" t="str">
            <v>SA53 GR.B</v>
          </cell>
          <cell r="M50"/>
          <cell r="N50"/>
        </row>
        <row r="51">
          <cell r="A51" t="str">
            <v>P1.5 SCH-160 [SA53 GR.B]</v>
          </cell>
          <cell r="B51">
            <v>1.5000000000000002</v>
          </cell>
          <cell r="C51">
            <v>160</v>
          </cell>
          <cell r="D51" t="str">
            <v>SA53 GR.B</v>
          </cell>
          <cell r="E51"/>
          <cell r="F51">
            <v>1.9</v>
          </cell>
          <cell r="G51">
            <v>1.3379999999999999</v>
          </cell>
          <cell r="H51">
            <v>0.28100000000000003</v>
          </cell>
          <cell r="I51"/>
          <cell r="J51">
            <v>160</v>
          </cell>
          <cell r="K51"/>
          <cell r="L51" t="str">
            <v>SA53 GR.B</v>
          </cell>
          <cell r="M51"/>
          <cell r="N51"/>
        </row>
        <row r="52">
          <cell r="A52" t="str">
            <v>P1.5 SCH-XH [SA53 GR.B]</v>
          </cell>
          <cell r="B52">
            <v>1.5000000000000002</v>
          </cell>
          <cell r="C52" t="str">
            <v>XH</v>
          </cell>
          <cell r="D52" t="str">
            <v>SA53 GR.B</v>
          </cell>
          <cell r="E52"/>
          <cell r="F52">
            <v>1.9</v>
          </cell>
          <cell r="G52">
            <v>1.5</v>
          </cell>
          <cell r="H52">
            <v>0.2</v>
          </cell>
          <cell r="I52" t="str">
            <v>XH</v>
          </cell>
          <cell r="J52">
            <v>2</v>
          </cell>
          <cell r="K52"/>
          <cell r="L52" t="str">
            <v>SA53 GR.B</v>
          </cell>
          <cell r="M52"/>
          <cell r="N52"/>
        </row>
        <row r="53">
          <cell r="A53" t="str">
            <v>P1.5 SCH-XXH [SA53 GR.B]</v>
          </cell>
          <cell r="B53">
            <v>1.5000000000000002</v>
          </cell>
          <cell r="C53" t="str">
            <v>XXH</v>
          </cell>
          <cell r="D53" t="str">
            <v>SA53 GR.B</v>
          </cell>
          <cell r="E53"/>
          <cell r="F53">
            <v>1.9</v>
          </cell>
          <cell r="G53">
            <v>1.0999999999999999</v>
          </cell>
          <cell r="H53">
            <v>0.4</v>
          </cell>
          <cell r="I53" t="str">
            <v>XXH</v>
          </cell>
          <cell r="J53">
            <v>4</v>
          </cell>
          <cell r="K53"/>
          <cell r="L53" t="str">
            <v>SA53 GR.B</v>
          </cell>
          <cell r="M53"/>
          <cell r="N53"/>
        </row>
        <row r="54">
          <cell r="A54" t="str">
            <v>P2 SCH-5 [SA53 GR.B]</v>
          </cell>
          <cell r="B54">
            <v>2</v>
          </cell>
          <cell r="C54">
            <v>5</v>
          </cell>
          <cell r="D54" t="str">
            <v>SA53 GR.B</v>
          </cell>
          <cell r="E54"/>
          <cell r="F54">
            <v>2.375</v>
          </cell>
          <cell r="G54">
            <v>2.2450000000000001</v>
          </cell>
          <cell r="H54">
            <v>6.5000000000000002E-2</v>
          </cell>
          <cell r="I54"/>
          <cell r="J54">
            <v>5</v>
          </cell>
          <cell r="K54"/>
          <cell r="L54" t="str">
            <v>SA53 GR.B</v>
          </cell>
          <cell r="M54"/>
          <cell r="N54"/>
        </row>
        <row r="55">
          <cell r="A55" t="str">
            <v>P2 SCH-10 [SA53 GR.B]</v>
          </cell>
          <cell r="B55">
            <v>2</v>
          </cell>
          <cell r="C55">
            <v>10</v>
          </cell>
          <cell r="D55" t="str">
            <v>SA53 GR.B</v>
          </cell>
          <cell r="E55"/>
          <cell r="F55">
            <v>2.375</v>
          </cell>
          <cell r="G55">
            <v>2.157</v>
          </cell>
          <cell r="H55">
            <v>0.109</v>
          </cell>
          <cell r="I55"/>
          <cell r="J55">
            <v>10</v>
          </cell>
          <cell r="K55"/>
          <cell r="L55" t="str">
            <v>SA53 GR.B</v>
          </cell>
          <cell r="M55"/>
          <cell r="N55"/>
        </row>
        <row r="56">
          <cell r="A56" t="str">
            <v>P2 SCH-40 [SA53 GR.B]</v>
          </cell>
          <cell r="B56">
            <v>2</v>
          </cell>
          <cell r="C56">
            <v>40</v>
          </cell>
          <cell r="D56" t="str">
            <v>SA53 GR.B</v>
          </cell>
          <cell r="E56"/>
          <cell r="F56">
            <v>2.375</v>
          </cell>
          <cell r="G56">
            <v>2.0670000000000002</v>
          </cell>
          <cell r="H56">
            <v>0.154</v>
          </cell>
          <cell r="I56"/>
          <cell r="J56">
            <v>40</v>
          </cell>
          <cell r="K56"/>
          <cell r="L56" t="str">
            <v>SA53 GR.B</v>
          </cell>
          <cell r="M56"/>
          <cell r="N56"/>
        </row>
        <row r="57">
          <cell r="A57" t="str">
            <v>P2 SCH-80 [SA53 GR.B]</v>
          </cell>
          <cell r="B57">
            <v>2</v>
          </cell>
          <cell r="C57">
            <v>80</v>
          </cell>
          <cell r="D57" t="str">
            <v>SA53 GR.B</v>
          </cell>
          <cell r="E57"/>
          <cell r="F57">
            <v>2.375</v>
          </cell>
          <cell r="G57">
            <v>1.9390000000000001</v>
          </cell>
          <cell r="H57">
            <v>0.218</v>
          </cell>
          <cell r="I57"/>
          <cell r="J57">
            <v>80</v>
          </cell>
          <cell r="K57"/>
          <cell r="L57" t="str">
            <v>SA53 GR.B</v>
          </cell>
          <cell r="M57"/>
          <cell r="N57"/>
        </row>
        <row r="58">
          <cell r="A58" t="str">
            <v>P2 SCH-160 [SA53 GR.B]</v>
          </cell>
          <cell r="B58">
            <v>2</v>
          </cell>
          <cell r="C58">
            <v>160</v>
          </cell>
          <cell r="D58" t="str">
            <v>SA53 GR.B</v>
          </cell>
          <cell r="E58"/>
          <cell r="F58">
            <v>2.375</v>
          </cell>
          <cell r="G58">
            <v>1.6890000000000001</v>
          </cell>
          <cell r="H58">
            <v>0.34300000000000003</v>
          </cell>
          <cell r="I58"/>
          <cell r="J58">
            <v>160</v>
          </cell>
          <cell r="K58"/>
          <cell r="L58" t="str">
            <v>SA53 GR.B</v>
          </cell>
          <cell r="M58"/>
          <cell r="N58"/>
        </row>
        <row r="59">
          <cell r="A59" t="str">
            <v>P2 SCH-XH [SA53 GR.B]</v>
          </cell>
          <cell r="B59">
            <v>2</v>
          </cell>
          <cell r="C59" t="str">
            <v>XH</v>
          </cell>
          <cell r="D59" t="str">
            <v>SA53 GR.B</v>
          </cell>
          <cell r="E59"/>
          <cell r="F59">
            <v>2.375</v>
          </cell>
          <cell r="G59">
            <v>1.9390000000000001</v>
          </cell>
          <cell r="H59">
            <v>0.218</v>
          </cell>
          <cell r="I59" t="str">
            <v>XH</v>
          </cell>
          <cell r="J59">
            <v>2</v>
          </cell>
          <cell r="K59"/>
          <cell r="L59" t="str">
            <v>SA53 GR.B</v>
          </cell>
          <cell r="M59"/>
          <cell r="N59"/>
        </row>
        <row r="60">
          <cell r="A60" t="str">
            <v>P2 SCH-XXH [SA53 GR.B]</v>
          </cell>
          <cell r="B60">
            <v>2</v>
          </cell>
          <cell r="C60" t="str">
            <v>XXH</v>
          </cell>
          <cell r="D60" t="str">
            <v>SA53 GR.B</v>
          </cell>
          <cell r="E60"/>
          <cell r="F60">
            <v>2.375</v>
          </cell>
          <cell r="G60">
            <v>1.5030000000000001</v>
          </cell>
          <cell r="H60">
            <v>0.436</v>
          </cell>
          <cell r="I60" t="str">
            <v>XXH</v>
          </cell>
          <cell r="J60">
            <v>4</v>
          </cell>
          <cell r="K60"/>
          <cell r="L60" t="str">
            <v>SA53 GR.B</v>
          </cell>
          <cell r="M60"/>
          <cell r="N60"/>
        </row>
        <row r="61">
          <cell r="A61" t="str">
            <v>P2.5 SCH-5 [SA53 GR.B]</v>
          </cell>
          <cell r="B61">
            <v>2.5</v>
          </cell>
          <cell r="C61">
            <v>5</v>
          </cell>
          <cell r="D61" t="str">
            <v>SA53 GR.B</v>
          </cell>
          <cell r="E61"/>
          <cell r="F61">
            <v>2.875</v>
          </cell>
          <cell r="G61">
            <v>2.7090000000000001</v>
          </cell>
          <cell r="H61">
            <v>8.3000000000000004E-2</v>
          </cell>
          <cell r="I61"/>
          <cell r="J61">
            <v>5</v>
          </cell>
          <cell r="K61"/>
          <cell r="L61" t="str">
            <v>SA53 GR.B</v>
          </cell>
          <cell r="M61"/>
          <cell r="N61"/>
        </row>
        <row r="62">
          <cell r="A62" t="str">
            <v>P2.5 SCH-10 [SA53 GR.B]</v>
          </cell>
          <cell r="B62">
            <v>2.5</v>
          </cell>
          <cell r="C62">
            <v>10</v>
          </cell>
          <cell r="D62" t="str">
            <v>SA53 GR.B</v>
          </cell>
          <cell r="E62"/>
          <cell r="F62">
            <v>2.875</v>
          </cell>
          <cell r="G62">
            <v>2.6349999999999998</v>
          </cell>
          <cell r="H62">
            <v>0.12</v>
          </cell>
          <cell r="I62"/>
          <cell r="J62">
            <v>10</v>
          </cell>
          <cell r="K62"/>
          <cell r="L62" t="str">
            <v>SA53 GR.B</v>
          </cell>
          <cell r="M62"/>
          <cell r="N62"/>
        </row>
        <row r="63">
          <cell r="A63" t="str">
            <v>P2.5 SCH-40 [SA53 GR.B]</v>
          </cell>
          <cell r="B63">
            <v>2.5</v>
          </cell>
          <cell r="C63">
            <v>40</v>
          </cell>
          <cell r="D63" t="str">
            <v>SA53 GR.B</v>
          </cell>
          <cell r="E63"/>
          <cell r="F63">
            <v>2.875</v>
          </cell>
          <cell r="G63">
            <v>2.4689999999999999</v>
          </cell>
          <cell r="H63">
            <v>0.20300000000000001</v>
          </cell>
          <cell r="I63"/>
          <cell r="J63">
            <v>40</v>
          </cell>
          <cell r="K63"/>
          <cell r="L63" t="str">
            <v>SA53 GR.B</v>
          </cell>
          <cell r="M63"/>
          <cell r="N63"/>
        </row>
        <row r="64">
          <cell r="A64" t="str">
            <v>P2.5 SCH-80 [SA53 GR.B]</v>
          </cell>
          <cell r="B64">
            <v>2.5</v>
          </cell>
          <cell r="C64">
            <v>80</v>
          </cell>
          <cell r="D64" t="str">
            <v>SA53 GR.B</v>
          </cell>
          <cell r="E64"/>
          <cell r="F64">
            <v>2.875</v>
          </cell>
          <cell r="G64">
            <v>2.323</v>
          </cell>
          <cell r="H64">
            <v>0.27600000000000002</v>
          </cell>
          <cell r="I64"/>
          <cell r="J64">
            <v>80</v>
          </cell>
          <cell r="K64"/>
          <cell r="L64" t="str">
            <v>SA53 GR.B</v>
          </cell>
          <cell r="M64"/>
          <cell r="N64"/>
        </row>
        <row r="65">
          <cell r="A65" t="str">
            <v>P2.5 SCH-160 [SA53 GR.B]</v>
          </cell>
          <cell r="B65">
            <v>2.5</v>
          </cell>
          <cell r="C65">
            <v>160</v>
          </cell>
          <cell r="D65" t="str">
            <v>SA53 GR.B</v>
          </cell>
          <cell r="E65"/>
          <cell r="F65">
            <v>2.875</v>
          </cell>
          <cell r="G65">
            <v>2.125</v>
          </cell>
          <cell r="H65">
            <v>0.375</v>
          </cell>
          <cell r="I65"/>
          <cell r="J65">
            <v>160</v>
          </cell>
          <cell r="K65"/>
          <cell r="L65" t="str">
            <v>SA53 GR.B</v>
          </cell>
          <cell r="M65"/>
          <cell r="N65"/>
        </row>
        <row r="66">
          <cell r="A66" t="str">
            <v>P2.5 SCH-XH [SA53 GR.B]</v>
          </cell>
          <cell r="B66">
            <v>2.5</v>
          </cell>
          <cell r="C66" t="str">
            <v>XH</v>
          </cell>
          <cell r="D66" t="str">
            <v>SA53 GR.B</v>
          </cell>
          <cell r="E66"/>
          <cell r="F66">
            <v>2.875</v>
          </cell>
          <cell r="G66">
            <v>2.323</v>
          </cell>
          <cell r="H66">
            <v>0.27600000000000002</v>
          </cell>
          <cell r="I66" t="str">
            <v>XH</v>
          </cell>
          <cell r="J66">
            <v>2</v>
          </cell>
          <cell r="K66"/>
          <cell r="L66" t="str">
            <v>SA53 GR.B</v>
          </cell>
          <cell r="M66"/>
          <cell r="N66"/>
        </row>
        <row r="67">
          <cell r="A67" t="str">
            <v>P2.5 SCH-XXH [SA53 GR.B]</v>
          </cell>
          <cell r="B67">
            <v>2.5</v>
          </cell>
          <cell r="C67" t="str">
            <v>XXH</v>
          </cell>
          <cell r="D67" t="str">
            <v>SA53 GR.B</v>
          </cell>
          <cell r="E67"/>
          <cell r="F67">
            <v>2.875</v>
          </cell>
          <cell r="G67">
            <v>1.7709999999999999</v>
          </cell>
          <cell r="H67">
            <v>0.55200000000000005</v>
          </cell>
          <cell r="I67" t="str">
            <v>XXH</v>
          </cell>
          <cell r="J67">
            <v>4</v>
          </cell>
          <cell r="K67"/>
          <cell r="L67" t="str">
            <v>SA53 GR.B</v>
          </cell>
          <cell r="M67"/>
          <cell r="N67"/>
        </row>
        <row r="68">
          <cell r="A68" t="str">
            <v>P3 SCH-5 [SA53 GR.B]</v>
          </cell>
          <cell r="B68">
            <v>3.0000000000000004</v>
          </cell>
          <cell r="C68">
            <v>5</v>
          </cell>
          <cell r="D68" t="str">
            <v>SA53 GR.B</v>
          </cell>
          <cell r="E68"/>
          <cell r="F68">
            <v>3.5</v>
          </cell>
          <cell r="G68">
            <v>3.3340000000000001</v>
          </cell>
          <cell r="H68">
            <v>8.3000000000000004E-2</v>
          </cell>
          <cell r="I68"/>
          <cell r="J68">
            <v>5</v>
          </cell>
          <cell r="K68"/>
          <cell r="L68" t="str">
            <v>SA53 GR.B</v>
          </cell>
          <cell r="M68"/>
          <cell r="N68"/>
        </row>
        <row r="69">
          <cell r="A69" t="str">
            <v>P3 SCH-10 [SA53 GR.B]</v>
          </cell>
          <cell r="B69">
            <v>3.0000000000000004</v>
          </cell>
          <cell r="C69">
            <v>10</v>
          </cell>
          <cell r="D69" t="str">
            <v>SA53 GR.B</v>
          </cell>
          <cell r="E69"/>
          <cell r="F69">
            <v>3.5</v>
          </cell>
          <cell r="G69">
            <v>3.26</v>
          </cell>
          <cell r="H69">
            <v>0.12</v>
          </cell>
          <cell r="I69"/>
          <cell r="J69">
            <v>10</v>
          </cell>
          <cell r="K69"/>
          <cell r="L69" t="str">
            <v>SA53 GR.B</v>
          </cell>
          <cell r="M69"/>
          <cell r="N69"/>
        </row>
        <row r="70">
          <cell r="A70" t="str">
            <v>P3 SCH-40 [SA53 GR.B]</v>
          </cell>
          <cell r="B70">
            <v>3.0000000000000004</v>
          </cell>
          <cell r="C70">
            <v>40</v>
          </cell>
          <cell r="D70" t="str">
            <v>SA53 GR.B</v>
          </cell>
          <cell r="E70"/>
          <cell r="F70">
            <v>3.5</v>
          </cell>
          <cell r="G70">
            <v>3.0680000000000001</v>
          </cell>
          <cell r="H70">
            <v>0.216</v>
          </cell>
          <cell r="I70"/>
          <cell r="J70">
            <v>40</v>
          </cell>
          <cell r="K70"/>
          <cell r="L70" t="str">
            <v>SA53 GR.B</v>
          </cell>
          <cell r="M70"/>
          <cell r="N70"/>
        </row>
        <row r="71">
          <cell r="A71" t="str">
            <v>P3 SCH-80 [SA53 GR.B]</v>
          </cell>
          <cell r="B71">
            <v>3.0000000000000004</v>
          </cell>
          <cell r="C71">
            <v>80</v>
          </cell>
          <cell r="D71" t="str">
            <v>SA53 GR.B</v>
          </cell>
          <cell r="E71"/>
          <cell r="F71">
            <v>3.5</v>
          </cell>
          <cell r="G71">
            <v>2.9</v>
          </cell>
          <cell r="H71">
            <v>0.3</v>
          </cell>
          <cell r="I71"/>
          <cell r="J71">
            <v>80</v>
          </cell>
          <cell r="K71"/>
          <cell r="L71" t="str">
            <v>SA53 GR.B</v>
          </cell>
          <cell r="M71"/>
          <cell r="N71"/>
        </row>
        <row r="72">
          <cell r="A72" t="str">
            <v>P3 SCH-160 [SA53 GR.B]</v>
          </cell>
          <cell r="B72">
            <v>3.0000000000000004</v>
          </cell>
          <cell r="C72">
            <v>160</v>
          </cell>
          <cell r="D72" t="str">
            <v>SA53 GR.B</v>
          </cell>
          <cell r="E72"/>
          <cell r="F72">
            <v>3.5</v>
          </cell>
          <cell r="G72">
            <v>2.6259999999999999</v>
          </cell>
          <cell r="H72">
            <v>0.437</v>
          </cell>
          <cell r="I72"/>
          <cell r="J72">
            <v>160</v>
          </cell>
          <cell r="K72"/>
          <cell r="L72" t="str">
            <v>SA53 GR.B</v>
          </cell>
          <cell r="M72"/>
          <cell r="N72"/>
        </row>
        <row r="73">
          <cell r="A73" t="str">
            <v>P3 SCH-XH [SA53 GR.B]</v>
          </cell>
          <cell r="B73">
            <v>3.0000000000000004</v>
          </cell>
          <cell r="C73" t="str">
            <v>XH</v>
          </cell>
          <cell r="D73" t="str">
            <v>SA53 GR.B</v>
          </cell>
          <cell r="E73"/>
          <cell r="F73">
            <v>3.5</v>
          </cell>
          <cell r="G73">
            <v>2.9</v>
          </cell>
          <cell r="H73">
            <v>0.3</v>
          </cell>
          <cell r="I73" t="str">
            <v>XH</v>
          </cell>
          <cell r="J73">
            <v>2</v>
          </cell>
          <cell r="K73"/>
          <cell r="L73" t="str">
            <v>SA53 GR.B</v>
          </cell>
          <cell r="M73"/>
          <cell r="N73"/>
        </row>
        <row r="74">
          <cell r="A74" t="str">
            <v>P3 SCH-XXH [SA53 GR.B]</v>
          </cell>
          <cell r="B74">
            <v>3.0000000000000004</v>
          </cell>
          <cell r="C74" t="str">
            <v>XXH</v>
          </cell>
          <cell r="D74" t="str">
            <v>SA53 GR.B</v>
          </cell>
          <cell r="E74"/>
          <cell r="F74">
            <v>3.5</v>
          </cell>
          <cell r="G74">
            <v>2.2999999999999998</v>
          </cell>
          <cell r="H74">
            <v>0.6</v>
          </cell>
          <cell r="I74" t="str">
            <v>XXH</v>
          </cell>
          <cell r="J74">
            <v>4</v>
          </cell>
          <cell r="K74"/>
          <cell r="L74" t="str">
            <v>SA53 GR.B</v>
          </cell>
          <cell r="M74"/>
          <cell r="N74"/>
        </row>
        <row r="75">
          <cell r="A75" t="str">
            <v>P3.5 SCH-5 [SA53 GR.B]</v>
          </cell>
          <cell r="B75">
            <v>3.5</v>
          </cell>
          <cell r="C75">
            <v>5</v>
          </cell>
          <cell r="D75" t="str">
            <v>SA53 GR.B</v>
          </cell>
          <cell r="E75"/>
          <cell r="F75">
            <v>4</v>
          </cell>
          <cell r="G75">
            <v>3.8340000000000001</v>
          </cell>
          <cell r="H75">
            <v>8.3000000000000004E-2</v>
          </cell>
          <cell r="I75"/>
          <cell r="J75">
            <v>5</v>
          </cell>
          <cell r="K75"/>
          <cell r="L75" t="str">
            <v>SA53 GR.B</v>
          </cell>
          <cell r="M75"/>
          <cell r="N75"/>
        </row>
        <row r="76">
          <cell r="A76" t="str">
            <v>P3.5 SCH-10 [SA53 GR.B]</v>
          </cell>
          <cell r="B76">
            <v>3.5</v>
          </cell>
          <cell r="C76">
            <v>10</v>
          </cell>
          <cell r="D76" t="str">
            <v>SA53 GR.B</v>
          </cell>
          <cell r="E76"/>
          <cell r="F76">
            <v>4</v>
          </cell>
          <cell r="G76">
            <v>3.76</v>
          </cell>
          <cell r="H76">
            <v>0.12</v>
          </cell>
          <cell r="I76"/>
          <cell r="J76">
            <v>10</v>
          </cell>
          <cell r="K76"/>
          <cell r="L76" t="str">
            <v>SA53 GR.B</v>
          </cell>
          <cell r="M76"/>
          <cell r="N76"/>
        </row>
        <row r="77">
          <cell r="A77" t="str">
            <v>P3.5 SCH-40 [SA53 GR.B]</v>
          </cell>
          <cell r="B77">
            <v>3.5</v>
          </cell>
          <cell r="C77">
            <v>40</v>
          </cell>
          <cell r="D77" t="str">
            <v>SA53 GR.B</v>
          </cell>
          <cell r="E77"/>
          <cell r="F77">
            <v>4</v>
          </cell>
          <cell r="G77">
            <v>3.548</v>
          </cell>
          <cell r="H77">
            <v>0.22600000000000001</v>
          </cell>
          <cell r="I77"/>
          <cell r="J77">
            <v>40</v>
          </cell>
          <cell r="K77"/>
          <cell r="L77" t="str">
            <v>SA53 GR.B</v>
          </cell>
          <cell r="M77"/>
          <cell r="N77"/>
        </row>
        <row r="78">
          <cell r="A78" t="str">
            <v>P3.5 SCH-80 [SA53 GR.B]</v>
          </cell>
          <cell r="B78">
            <v>3.5</v>
          </cell>
          <cell r="C78">
            <v>80</v>
          </cell>
          <cell r="D78" t="str">
            <v>SA53 GR.B</v>
          </cell>
          <cell r="E78"/>
          <cell r="F78">
            <v>4</v>
          </cell>
          <cell r="G78">
            <v>3.3639999999999999</v>
          </cell>
          <cell r="H78">
            <v>0.318</v>
          </cell>
          <cell r="I78"/>
          <cell r="J78">
            <v>80</v>
          </cell>
          <cell r="K78"/>
          <cell r="L78" t="str">
            <v>SA53 GR.B</v>
          </cell>
          <cell r="M78"/>
          <cell r="N78"/>
        </row>
        <row r="79">
          <cell r="A79" t="str">
            <v>P3.5 SCH-XH [SA53 GR.B]</v>
          </cell>
          <cell r="B79">
            <v>3.5</v>
          </cell>
          <cell r="C79" t="str">
            <v>XH</v>
          </cell>
          <cell r="D79" t="str">
            <v>SA53 GR.B</v>
          </cell>
          <cell r="E79"/>
          <cell r="F79">
            <v>4</v>
          </cell>
          <cell r="G79">
            <v>3.3639999999999999</v>
          </cell>
          <cell r="H79">
            <v>0.318</v>
          </cell>
          <cell r="I79" t="str">
            <v>XH</v>
          </cell>
          <cell r="J79">
            <v>2</v>
          </cell>
          <cell r="K79"/>
          <cell r="L79" t="str">
            <v>SA53 GR.B</v>
          </cell>
          <cell r="M79"/>
          <cell r="N79"/>
        </row>
        <row r="80">
          <cell r="A80" t="str">
            <v>P3.5 SCH-XXH [SA53 GR.B]</v>
          </cell>
          <cell r="B80">
            <v>3.5</v>
          </cell>
          <cell r="C80" t="str">
            <v>XXH</v>
          </cell>
          <cell r="D80" t="str">
            <v>SA53 GR.B</v>
          </cell>
          <cell r="E80"/>
          <cell r="F80">
            <v>4</v>
          </cell>
          <cell r="G80">
            <v>2.7279999999999998</v>
          </cell>
          <cell r="H80">
            <v>0.63600000000000001</v>
          </cell>
          <cell r="I80" t="str">
            <v>XXH</v>
          </cell>
          <cell r="J80">
            <v>4</v>
          </cell>
          <cell r="K80"/>
          <cell r="L80" t="str">
            <v>SA53 GR.B</v>
          </cell>
          <cell r="M80"/>
          <cell r="N80"/>
        </row>
        <row r="81">
          <cell r="A81" t="str">
            <v>P4 SCH-5 [SA53 GR.B]</v>
          </cell>
          <cell r="B81">
            <v>4</v>
          </cell>
          <cell r="C81">
            <v>5</v>
          </cell>
          <cell r="D81" t="str">
            <v>SA53 GR.B</v>
          </cell>
          <cell r="E81"/>
          <cell r="F81">
            <v>4.5</v>
          </cell>
          <cell r="G81">
            <v>4.3339999999999996</v>
          </cell>
          <cell r="H81">
            <v>8.3000000000000004E-2</v>
          </cell>
          <cell r="I81"/>
          <cell r="J81">
            <v>5</v>
          </cell>
          <cell r="K81"/>
          <cell r="L81" t="str">
            <v>SA53 GR.B</v>
          </cell>
          <cell r="M81"/>
          <cell r="N81"/>
        </row>
        <row r="82">
          <cell r="A82" t="str">
            <v>P4 SCH-10 [SA53 GR.B]</v>
          </cell>
          <cell r="B82">
            <v>4</v>
          </cell>
          <cell r="C82">
            <v>10</v>
          </cell>
          <cell r="D82" t="str">
            <v>SA53 GR.B</v>
          </cell>
          <cell r="E82"/>
          <cell r="F82">
            <v>4.5</v>
          </cell>
          <cell r="G82">
            <v>4.26</v>
          </cell>
          <cell r="H82">
            <v>0.12</v>
          </cell>
          <cell r="I82"/>
          <cell r="J82">
            <v>10</v>
          </cell>
          <cell r="K82"/>
          <cell r="L82" t="str">
            <v>SA53 GR.B</v>
          </cell>
          <cell r="M82"/>
          <cell r="N82"/>
        </row>
        <row r="83">
          <cell r="A83" t="str">
            <v>P4 SCH-40 [SA53 GR.B]</v>
          </cell>
          <cell r="B83">
            <v>4</v>
          </cell>
          <cell r="C83">
            <v>40</v>
          </cell>
          <cell r="D83" t="str">
            <v>SA53 GR.B</v>
          </cell>
          <cell r="E83"/>
          <cell r="F83">
            <v>4.5</v>
          </cell>
          <cell r="G83">
            <v>4.0259999999999998</v>
          </cell>
          <cell r="H83">
            <v>0.23699999999999999</v>
          </cell>
          <cell r="I83"/>
          <cell r="J83">
            <v>40</v>
          </cell>
          <cell r="K83"/>
          <cell r="L83" t="str">
            <v>SA53 GR.B</v>
          </cell>
          <cell r="M83"/>
          <cell r="N83"/>
        </row>
        <row r="84">
          <cell r="A84" t="str">
            <v>P4 SCH-60 [SA53 GR.B]</v>
          </cell>
          <cell r="B84">
            <v>4</v>
          </cell>
          <cell r="C84">
            <v>60</v>
          </cell>
          <cell r="D84" t="str">
            <v>SA53 GR.B</v>
          </cell>
          <cell r="E84"/>
          <cell r="F84">
            <v>4.5</v>
          </cell>
          <cell r="G84">
            <v>3.9379999999999997</v>
          </cell>
          <cell r="H84">
            <v>0.28100000000000003</v>
          </cell>
          <cell r="I84"/>
          <cell r="J84">
            <v>60</v>
          </cell>
          <cell r="K84"/>
          <cell r="L84" t="str">
            <v>SA53 GR.B</v>
          </cell>
          <cell r="M84"/>
          <cell r="N84"/>
        </row>
        <row r="85">
          <cell r="A85" t="str">
            <v>P4 SCH-80 [SA53 GR.B]</v>
          </cell>
          <cell r="B85">
            <v>4</v>
          </cell>
          <cell r="C85">
            <v>80</v>
          </cell>
          <cell r="D85" t="str">
            <v>SA53 GR.B</v>
          </cell>
          <cell r="E85"/>
          <cell r="F85">
            <v>4.5</v>
          </cell>
          <cell r="G85">
            <v>3.8260000000000001</v>
          </cell>
          <cell r="H85">
            <v>0.33700000000000002</v>
          </cell>
          <cell r="I85"/>
          <cell r="J85">
            <v>80</v>
          </cell>
          <cell r="K85"/>
          <cell r="L85" t="str">
            <v>SA53 GR.B</v>
          </cell>
          <cell r="M85"/>
          <cell r="N85"/>
        </row>
        <row r="86">
          <cell r="A86" t="str">
            <v>P4 SCH-120 [SA53 GR.B]</v>
          </cell>
          <cell r="B86">
            <v>4</v>
          </cell>
          <cell r="C86">
            <v>120</v>
          </cell>
          <cell r="D86" t="str">
            <v>SA53 GR.B</v>
          </cell>
          <cell r="E86"/>
          <cell r="F86">
            <v>4.5</v>
          </cell>
          <cell r="G86">
            <v>3.6259999999999999</v>
          </cell>
          <cell r="H86">
            <v>0.437</v>
          </cell>
          <cell r="I86"/>
          <cell r="J86">
            <v>120</v>
          </cell>
          <cell r="K86"/>
          <cell r="L86" t="str">
            <v>SA53 GR.B</v>
          </cell>
          <cell r="M86"/>
          <cell r="N86"/>
        </row>
        <row r="87">
          <cell r="A87" t="str">
            <v>P4 SCH-160 [SA53 GR.B]</v>
          </cell>
          <cell r="B87">
            <v>4</v>
          </cell>
          <cell r="C87">
            <v>160</v>
          </cell>
          <cell r="D87" t="str">
            <v>SA53 GR.B</v>
          </cell>
          <cell r="E87"/>
          <cell r="F87">
            <v>4.5</v>
          </cell>
          <cell r="G87">
            <v>3.4379999999999997</v>
          </cell>
          <cell r="H87">
            <v>0.53100000000000003</v>
          </cell>
          <cell r="I87"/>
          <cell r="J87">
            <v>160</v>
          </cell>
          <cell r="K87"/>
          <cell r="L87" t="str">
            <v>SA53 GR.B</v>
          </cell>
          <cell r="M87"/>
          <cell r="N87"/>
        </row>
        <row r="88">
          <cell r="A88" t="str">
            <v>P4 SCH-XH [SA53 GR.B]</v>
          </cell>
          <cell r="B88">
            <v>4</v>
          </cell>
          <cell r="C88" t="str">
            <v>XH</v>
          </cell>
          <cell r="D88" t="str">
            <v>SA53 GR.B</v>
          </cell>
          <cell r="E88"/>
          <cell r="F88">
            <v>4.5</v>
          </cell>
          <cell r="G88">
            <v>3.8260000000000001</v>
          </cell>
          <cell r="H88">
            <v>0.33700000000000002</v>
          </cell>
          <cell r="I88" t="str">
            <v>XH</v>
          </cell>
          <cell r="J88">
            <v>2</v>
          </cell>
          <cell r="K88"/>
          <cell r="L88" t="str">
            <v>SA53 GR.B</v>
          </cell>
          <cell r="M88"/>
          <cell r="N88"/>
        </row>
        <row r="89">
          <cell r="A89" t="str">
            <v>P4 SCH-XXH [SA53 GR.B]</v>
          </cell>
          <cell r="B89">
            <v>4</v>
          </cell>
          <cell r="C89" t="str">
            <v>XXH</v>
          </cell>
          <cell r="D89" t="str">
            <v>SA53 GR.B</v>
          </cell>
          <cell r="E89"/>
          <cell r="F89">
            <v>4.5</v>
          </cell>
          <cell r="G89">
            <v>3.1520000000000001</v>
          </cell>
          <cell r="H89">
            <v>0.67400000000000004</v>
          </cell>
          <cell r="I89" t="str">
            <v>XXH</v>
          </cell>
          <cell r="J89">
            <v>4</v>
          </cell>
          <cell r="K89"/>
          <cell r="L89" t="str">
            <v>SA53 GR.B</v>
          </cell>
          <cell r="M89"/>
          <cell r="N89"/>
        </row>
        <row r="90">
          <cell r="A90" t="str">
            <v>P4.5 SCH-XH [SA53 GR.B]</v>
          </cell>
          <cell r="B90">
            <v>4.5</v>
          </cell>
          <cell r="C90" t="str">
            <v>XH</v>
          </cell>
          <cell r="D90" t="str">
            <v>SA53 GR.B</v>
          </cell>
          <cell r="E90"/>
          <cell r="F90">
            <v>5</v>
          </cell>
          <cell r="G90">
            <v>4.29</v>
          </cell>
          <cell r="H90">
            <v>0.35499999999999998</v>
          </cell>
          <cell r="I90" t="str">
            <v>XH</v>
          </cell>
          <cell r="J90">
            <v>2</v>
          </cell>
          <cell r="K90"/>
          <cell r="L90" t="str">
            <v>SA53 GR.B</v>
          </cell>
          <cell r="M90"/>
          <cell r="N90"/>
        </row>
        <row r="91">
          <cell r="A91" t="str">
            <v>P4.5 SCH-XXH [SA53 GR.B]</v>
          </cell>
          <cell r="B91">
            <v>4.5</v>
          </cell>
          <cell r="C91" t="str">
            <v>XXH</v>
          </cell>
          <cell r="D91" t="str">
            <v>SA53 GR.B</v>
          </cell>
          <cell r="E91"/>
          <cell r="F91">
            <v>5</v>
          </cell>
          <cell r="G91">
            <v>3.58</v>
          </cell>
          <cell r="H91">
            <v>0.71</v>
          </cell>
          <cell r="I91" t="str">
            <v>XXH</v>
          </cell>
          <cell r="J91">
            <v>4</v>
          </cell>
          <cell r="K91"/>
          <cell r="L91" t="str">
            <v>SA53 GR.B</v>
          </cell>
          <cell r="M91"/>
          <cell r="N91"/>
        </row>
        <row r="92">
          <cell r="A92" t="str">
            <v>P5 SCH-5 [SA53 GR.B]</v>
          </cell>
          <cell r="B92">
            <v>5</v>
          </cell>
          <cell r="C92">
            <v>5</v>
          </cell>
          <cell r="D92" t="str">
            <v>SA53 GR.B</v>
          </cell>
          <cell r="E92"/>
          <cell r="F92">
            <v>5.5629999999999997</v>
          </cell>
          <cell r="G92">
            <v>5.3449999999999998</v>
          </cell>
          <cell r="H92">
            <v>0.109</v>
          </cell>
          <cell r="I92"/>
          <cell r="J92">
            <v>5</v>
          </cell>
          <cell r="K92"/>
          <cell r="L92" t="str">
            <v>SA53 GR.B</v>
          </cell>
          <cell r="M92"/>
          <cell r="N92"/>
        </row>
        <row r="93">
          <cell r="A93" t="str">
            <v>P5 SCH-10 [SA53 GR.B]</v>
          </cell>
          <cell r="B93">
            <v>5</v>
          </cell>
          <cell r="C93">
            <v>10</v>
          </cell>
          <cell r="D93" t="str">
            <v>SA53 GR.B</v>
          </cell>
          <cell r="E93"/>
          <cell r="F93">
            <v>5.5629999999999997</v>
          </cell>
          <cell r="G93">
            <v>5.2949999999999999</v>
          </cell>
          <cell r="H93">
            <v>0.13400000000000001</v>
          </cell>
          <cell r="I93"/>
          <cell r="J93">
            <v>10</v>
          </cell>
          <cell r="K93"/>
          <cell r="L93" t="str">
            <v>SA53 GR.B</v>
          </cell>
          <cell r="M93"/>
          <cell r="N93"/>
        </row>
        <row r="94">
          <cell r="A94" t="str">
            <v>P5 SCH-20 [SA53 GR.B]</v>
          </cell>
          <cell r="B94">
            <v>5</v>
          </cell>
          <cell r="C94">
            <v>20</v>
          </cell>
          <cell r="D94" t="str">
            <v>SA53 GR.B</v>
          </cell>
          <cell r="E94"/>
          <cell r="F94">
            <v>5.5629999999999997</v>
          </cell>
          <cell r="G94">
            <v>5.157</v>
          </cell>
          <cell r="H94">
            <v>0.20300000000000001</v>
          </cell>
          <cell r="I94"/>
          <cell r="J94">
            <v>20</v>
          </cell>
          <cell r="K94"/>
          <cell r="L94" t="str">
            <v>SA53 GR.B</v>
          </cell>
          <cell r="M94"/>
          <cell r="N94"/>
        </row>
        <row r="95">
          <cell r="A95" t="str">
            <v>P5 SCH-40 [SA53 GR.B]</v>
          </cell>
          <cell r="B95">
            <v>5</v>
          </cell>
          <cell r="C95">
            <v>40</v>
          </cell>
          <cell r="D95" t="str">
            <v>SA53 GR.B</v>
          </cell>
          <cell r="E95"/>
          <cell r="F95">
            <v>5.5629999999999997</v>
          </cell>
          <cell r="G95">
            <v>5.0469999999999997</v>
          </cell>
          <cell r="H95">
            <v>0.25800000000000001</v>
          </cell>
          <cell r="I95"/>
          <cell r="J95">
            <v>40</v>
          </cell>
          <cell r="K95"/>
          <cell r="L95" t="str">
            <v>SA53 GR.B</v>
          </cell>
          <cell r="M95"/>
          <cell r="N95"/>
        </row>
        <row r="96">
          <cell r="A96" t="str">
            <v>P5 SCH-80 [SA53 GR.B]</v>
          </cell>
          <cell r="B96">
            <v>5</v>
          </cell>
          <cell r="C96">
            <v>80</v>
          </cell>
          <cell r="D96" t="str">
            <v>SA53 GR.B</v>
          </cell>
          <cell r="E96"/>
          <cell r="F96">
            <v>5.5629999999999997</v>
          </cell>
          <cell r="G96">
            <v>4.8129999999999997</v>
          </cell>
          <cell r="H96">
            <v>0.375</v>
          </cell>
          <cell r="I96"/>
          <cell r="J96">
            <v>80</v>
          </cell>
          <cell r="K96"/>
          <cell r="L96" t="str">
            <v>SA53 GR.B</v>
          </cell>
          <cell r="M96"/>
          <cell r="N96"/>
        </row>
        <row r="97">
          <cell r="A97" t="str">
            <v>P5 SCH-120 [SA53 GR.B]</v>
          </cell>
          <cell r="B97">
            <v>5</v>
          </cell>
          <cell r="C97">
            <v>120</v>
          </cell>
          <cell r="D97" t="str">
            <v>SA53 GR.B</v>
          </cell>
          <cell r="E97"/>
          <cell r="F97">
            <v>5.5629999999999997</v>
          </cell>
          <cell r="G97">
            <v>4.5629999999999997</v>
          </cell>
          <cell r="H97">
            <v>0.5</v>
          </cell>
          <cell r="I97"/>
          <cell r="J97">
            <v>120</v>
          </cell>
          <cell r="K97"/>
          <cell r="L97" t="str">
            <v>SA53 GR.B</v>
          </cell>
          <cell r="M97"/>
          <cell r="N97"/>
        </row>
        <row r="98">
          <cell r="A98" t="str">
            <v>P5 SCH-160 [SA53 GR.B]</v>
          </cell>
          <cell r="B98">
            <v>5</v>
          </cell>
          <cell r="C98">
            <v>160</v>
          </cell>
          <cell r="D98" t="str">
            <v>SA53 GR.B</v>
          </cell>
          <cell r="E98"/>
          <cell r="F98">
            <v>5.5629999999999997</v>
          </cell>
          <cell r="G98">
            <v>4.3129999999999997</v>
          </cell>
          <cell r="H98">
            <v>0.625</v>
          </cell>
          <cell r="I98"/>
          <cell r="J98">
            <v>160</v>
          </cell>
          <cell r="K98"/>
          <cell r="L98" t="str">
            <v>SA53 GR.B</v>
          </cell>
          <cell r="M98"/>
          <cell r="N98"/>
        </row>
        <row r="99">
          <cell r="A99" t="str">
            <v>P5 SCH-XH [SA53 GR.B]</v>
          </cell>
          <cell r="B99">
            <v>5</v>
          </cell>
          <cell r="C99" t="str">
            <v>XH</v>
          </cell>
          <cell r="D99" t="str">
            <v>SA53 GR.B</v>
          </cell>
          <cell r="E99"/>
          <cell r="F99">
            <v>5.5629999999999997</v>
          </cell>
          <cell r="G99">
            <v>4.8129999999999997</v>
          </cell>
          <cell r="H99">
            <v>0.375</v>
          </cell>
          <cell r="I99" t="str">
            <v>XH</v>
          </cell>
          <cell r="J99">
            <v>2</v>
          </cell>
          <cell r="K99"/>
          <cell r="L99" t="str">
            <v>SA53 GR.B</v>
          </cell>
          <cell r="M99"/>
          <cell r="N99"/>
        </row>
        <row r="100">
          <cell r="A100" t="str">
            <v>P5 SCH-XXH [SA53 GR.B]</v>
          </cell>
          <cell r="B100">
            <v>5</v>
          </cell>
          <cell r="C100" t="str">
            <v>XXH</v>
          </cell>
          <cell r="D100" t="str">
            <v>SA53 GR.B</v>
          </cell>
          <cell r="E100"/>
          <cell r="F100">
            <v>5.5629999999999997</v>
          </cell>
          <cell r="G100">
            <v>4.0629999999999997</v>
          </cell>
          <cell r="H100">
            <v>0.75</v>
          </cell>
          <cell r="I100" t="str">
            <v>XXH</v>
          </cell>
          <cell r="J100">
            <v>4</v>
          </cell>
          <cell r="K100"/>
          <cell r="L100" t="str">
            <v>SA53 GR.B</v>
          </cell>
          <cell r="M100"/>
          <cell r="N100"/>
        </row>
        <row r="101">
          <cell r="A101" t="str">
            <v>P6 SCH-5 [SA53 GR.B]</v>
          </cell>
          <cell r="B101">
            <v>6.0000000000000009</v>
          </cell>
          <cell r="C101">
            <v>5</v>
          </cell>
          <cell r="D101" t="str">
            <v>SA53 GR.B</v>
          </cell>
          <cell r="E101"/>
          <cell r="F101">
            <v>6.6250000000000009</v>
          </cell>
          <cell r="G101">
            <v>6.4070000000000009</v>
          </cell>
          <cell r="H101">
            <v>0.109</v>
          </cell>
          <cell r="I101"/>
          <cell r="J101">
            <v>5</v>
          </cell>
          <cell r="K101"/>
          <cell r="L101" t="str">
            <v>SA53 GR.B</v>
          </cell>
          <cell r="M101"/>
          <cell r="N101"/>
        </row>
        <row r="102">
          <cell r="A102" t="str">
            <v>P6 SCH-10 [SA53 GR.B]</v>
          </cell>
          <cell r="B102">
            <v>6.0000000000000009</v>
          </cell>
          <cell r="C102">
            <v>10</v>
          </cell>
          <cell r="D102" t="str">
            <v>SA53 GR.B</v>
          </cell>
          <cell r="E102"/>
          <cell r="F102">
            <v>6.6250000000000009</v>
          </cell>
          <cell r="G102">
            <v>6.3570000000000011</v>
          </cell>
          <cell r="H102">
            <v>0.13400000000000001</v>
          </cell>
          <cell r="I102"/>
          <cell r="J102">
            <v>10</v>
          </cell>
          <cell r="K102"/>
          <cell r="L102" t="str">
            <v>SA53 GR.B</v>
          </cell>
          <cell r="M102"/>
          <cell r="N102"/>
        </row>
        <row r="103">
          <cell r="A103" t="str">
            <v>P6 SCH-20 [SA53 GR.B]</v>
          </cell>
          <cell r="B103">
            <v>6.0000000000000009</v>
          </cell>
          <cell r="C103">
            <v>20</v>
          </cell>
          <cell r="D103" t="str">
            <v>SA53 GR.B</v>
          </cell>
          <cell r="E103"/>
          <cell r="F103">
            <v>6.6250000000000009</v>
          </cell>
          <cell r="G103">
            <v>6.2190000000000012</v>
          </cell>
          <cell r="H103">
            <v>0.20300000000000001</v>
          </cell>
          <cell r="I103"/>
          <cell r="J103">
            <v>20</v>
          </cell>
          <cell r="K103"/>
          <cell r="L103" t="str">
            <v>SA53 GR.B</v>
          </cell>
          <cell r="M103"/>
          <cell r="N103"/>
        </row>
        <row r="104">
          <cell r="A104" t="str">
            <v>P6 SCH-40 [SA53 GR.B]</v>
          </cell>
          <cell r="B104">
            <v>6.0000000000000009</v>
          </cell>
          <cell r="C104">
            <v>40</v>
          </cell>
          <cell r="D104" t="str">
            <v>SA53 GR.B</v>
          </cell>
          <cell r="E104"/>
          <cell r="F104">
            <v>6.6250000000000009</v>
          </cell>
          <cell r="G104">
            <v>6.0650000000000013</v>
          </cell>
          <cell r="H104">
            <v>0.28000000000000003</v>
          </cell>
          <cell r="I104"/>
          <cell r="J104">
            <v>40</v>
          </cell>
          <cell r="K104"/>
          <cell r="L104" t="str">
            <v>SA53 GR.B</v>
          </cell>
          <cell r="M104"/>
          <cell r="N104"/>
        </row>
        <row r="105">
          <cell r="A105" t="str">
            <v>P6 SCH-80 [SA53 GR.B]</v>
          </cell>
          <cell r="B105">
            <v>6.0000000000000009</v>
          </cell>
          <cell r="C105">
            <v>80</v>
          </cell>
          <cell r="D105" t="str">
            <v>SA53 GR.B</v>
          </cell>
          <cell r="E105"/>
          <cell r="F105">
            <v>6.6250000000000009</v>
          </cell>
          <cell r="G105">
            <v>5.761000000000001</v>
          </cell>
          <cell r="H105">
            <v>0.432</v>
          </cell>
          <cell r="I105"/>
          <cell r="J105">
            <v>80</v>
          </cell>
          <cell r="K105"/>
          <cell r="L105" t="str">
            <v>SA53 GR.B</v>
          </cell>
          <cell r="M105"/>
          <cell r="N105"/>
        </row>
        <row r="106">
          <cell r="A106" t="str">
            <v>P6 SCH-120 [SA53 GR.B]</v>
          </cell>
          <cell r="B106">
            <v>6.0000000000000009</v>
          </cell>
          <cell r="C106">
            <v>120</v>
          </cell>
          <cell r="D106" t="str">
            <v>SA53 GR.B</v>
          </cell>
          <cell r="E106"/>
          <cell r="F106">
            <v>6.6250000000000009</v>
          </cell>
          <cell r="G106">
            <v>5.5010000000000012</v>
          </cell>
          <cell r="H106">
            <v>0.56200000000000006</v>
          </cell>
          <cell r="I106"/>
          <cell r="J106">
            <v>120</v>
          </cell>
          <cell r="K106"/>
          <cell r="L106" t="str">
            <v>SA53 GR.B</v>
          </cell>
          <cell r="M106"/>
          <cell r="N106"/>
        </row>
        <row r="107">
          <cell r="A107" t="str">
            <v>P6 SCH-160 [SA53 GR.B]</v>
          </cell>
          <cell r="B107">
            <v>6.0000000000000009</v>
          </cell>
          <cell r="C107">
            <v>160</v>
          </cell>
          <cell r="D107" t="str">
            <v>SA53 GR.B</v>
          </cell>
          <cell r="E107"/>
          <cell r="F107">
            <v>6.6250000000000009</v>
          </cell>
          <cell r="G107">
            <v>5.1890000000000009</v>
          </cell>
          <cell r="H107">
            <v>0.71799999999999997</v>
          </cell>
          <cell r="I107"/>
          <cell r="J107">
            <v>160</v>
          </cell>
          <cell r="K107"/>
          <cell r="L107" t="str">
            <v>SA53 GR.B</v>
          </cell>
          <cell r="M107"/>
          <cell r="N107"/>
        </row>
        <row r="108">
          <cell r="A108" t="str">
            <v>P6 SCH-XH [SA53 GR.B]</v>
          </cell>
          <cell r="B108">
            <v>6.0000000000000009</v>
          </cell>
          <cell r="C108" t="str">
            <v>XH</v>
          </cell>
          <cell r="D108" t="str">
            <v>SA53 GR.B</v>
          </cell>
          <cell r="E108"/>
          <cell r="F108">
            <v>6.6250000000000009</v>
          </cell>
          <cell r="G108">
            <v>5.761000000000001</v>
          </cell>
          <cell r="H108">
            <v>0.432</v>
          </cell>
          <cell r="I108" t="str">
            <v>XH</v>
          </cell>
          <cell r="J108">
            <v>2</v>
          </cell>
          <cell r="K108"/>
          <cell r="L108" t="str">
            <v>SA53 GR.B</v>
          </cell>
          <cell r="M108"/>
          <cell r="N108"/>
        </row>
        <row r="109">
          <cell r="A109" t="str">
            <v>P6 SCH-XXH [SA53 GR.B]</v>
          </cell>
          <cell r="B109">
            <v>6.0000000000000009</v>
          </cell>
          <cell r="C109" t="str">
            <v>XXH</v>
          </cell>
          <cell r="D109" t="str">
            <v>SA53 GR.B</v>
          </cell>
          <cell r="E109"/>
          <cell r="F109">
            <v>6.6250000000000009</v>
          </cell>
          <cell r="G109">
            <v>4.8970000000000011</v>
          </cell>
          <cell r="H109">
            <v>0.86399999999999999</v>
          </cell>
          <cell r="I109" t="str">
            <v>XXH</v>
          </cell>
          <cell r="J109">
            <v>4</v>
          </cell>
          <cell r="K109"/>
          <cell r="L109" t="str">
            <v>SA53 GR.B</v>
          </cell>
          <cell r="M109"/>
          <cell r="N109"/>
        </row>
        <row r="110">
          <cell r="A110" t="str">
            <v>P7 SCH-XH [SA53 GR.B]</v>
          </cell>
          <cell r="B110">
            <v>7</v>
          </cell>
          <cell r="C110" t="str">
            <v>XH</v>
          </cell>
          <cell r="D110" t="str">
            <v>SA53 GR.B</v>
          </cell>
          <cell r="E110"/>
          <cell r="F110">
            <v>7.625</v>
          </cell>
          <cell r="G110">
            <v>6.625</v>
          </cell>
          <cell r="H110">
            <v>0.5</v>
          </cell>
          <cell r="I110" t="str">
            <v>XH</v>
          </cell>
          <cell r="J110">
            <v>2</v>
          </cell>
          <cell r="K110"/>
          <cell r="L110" t="str">
            <v>SA53 GR.B</v>
          </cell>
          <cell r="M110"/>
          <cell r="N110"/>
        </row>
        <row r="111">
          <cell r="A111" t="str">
            <v>P7 SCH-XXH [SA53 GR.B]</v>
          </cell>
          <cell r="B111">
            <v>7</v>
          </cell>
          <cell r="C111" t="str">
            <v>XXH</v>
          </cell>
          <cell r="D111" t="str">
            <v>SA53 GR.B</v>
          </cell>
          <cell r="E111"/>
          <cell r="F111">
            <v>7.625</v>
          </cell>
          <cell r="G111">
            <v>5.875</v>
          </cell>
          <cell r="H111">
            <v>0.875</v>
          </cell>
          <cell r="I111" t="str">
            <v>XXH</v>
          </cell>
          <cell r="J111">
            <v>4</v>
          </cell>
          <cell r="K111"/>
          <cell r="L111" t="str">
            <v>SA53 GR.B</v>
          </cell>
          <cell r="M111"/>
          <cell r="N111"/>
        </row>
        <row r="112">
          <cell r="A112" t="str">
            <v>P8 SCH-5 [SA53 GR.B]</v>
          </cell>
          <cell r="B112">
            <v>8</v>
          </cell>
          <cell r="C112">
            <v>5</v>
          </cell>
          <cell r="D112" t="str">
            <v>SA53 GR.B</v>
          </cell>
          <cell r="E112"/>
          <cell r="F112">
            <v>8.625</v>
          </cell>
          <cell r="G112">
            <v>8.407</v>
          </cell>
          <cell r="H112">
            <v>0.109</v>
          </cell>
          <cell r="I112"/>
          <cell r="J112">
            <v>5</v>
          </cell>
          <cell r="K112"/>
          <cell r="L112" t="str">
            <v>SA53 GR.B</v>
          </cell>
          <cell r="M112"/>
          <cell r="N112"/>
        </row>
        <row r="113">
          <cell r="A113" t="str">
            <v>P8 SCH-10 [SA53 GR.B]</v>
          </cell>
          <cell r="B113">
            <v>8</v>
          </cell>
          <cell r="C113">
            <v>10</v>
          </cell>
          <cell r="D113" t="str">
            <v>SA53 GR.B</v>
          </cell>
          <cell r="E113" t="str">
            <v>PI1202</v>
          </cell>
          <cell r="F113">
            <v>8.625</v>
          </cell>
          <cell r="G113">
            <v>8.3290000000000006</v>
          </cell>
          <cell r="H113">
            <v>0.14799999999999999</v>
          </cell>
          <cell r="I113"/>
          <cell r="J113">
            <v>10</v>
          </cell>
          <cell r="K113"/>
          <cell r="L113" t="str">
            <v>SA53 GR.B</v>
          </cell>
          <cell r="M113"/>
          <cell r="N113"/>
        </row>
        <row r="114">
          <cell r="A114" t="str">
            <v>P8 SCH-20 [SA53 GR.B]</v>
          </cell>
          <cell r="B114">
            <v>8</v>
          </cell>
          <cell r="C114">
            <v>20</v>
          </cell>
          <cell r="D114" t="str">
            <v>SA53 GR.B</v>
          </cell>
          <cell r="E114"/>
          <cell r="F114">
            <v>8.625</v>
          </cell>
          <cell r="G114">
            <v>8.125</v>
          </cell>
          <cell r="H114">
            <v>0.25</v>
          </cell>
          <cell r="I114"/>
          <cell r="J114">
            <v>20</v>
          </cell>
          <cell r="K114"/>
          <cell r="L114" t="str">
            <v>SA53 GR.B</v>
          </cell>
          <cell r="M114"/>
          <cell r="N114"/>
        </row>
        <row r="115">
          <cell r="A115" t="str">
            <v>P8 SCH-30 [SA53 GR.B]</v>
          </cell>
          <cell r="B115">
            <v>8</v>
          </cell>
          <cell r="C115">
            <v>30</v>
          </cell>
          <cell r="D115" t="str">
            <v>SA53 GR.B</v>
          </cell>
          <cell r="E115"/>
          <cell r="F115">
            <v>8.625</v>
          </cell>
          <cell r="G115">
            <v>8.0709999999999997</v>
          </cell>
          <cell r="H115">
            <v>0.27700000000000002</v>
          </cell>
          <cell r="I115"/>
          <cell r="J115">
            <v>30</v>
          </cell>
          <cell r="K115"/>
          <cell r="L115" t="str">
            <v>SA53 GR.B</v>
          </cell>
          <cell r="M115"/>
          <cell r="N115"/>
        </row>
        <row r="116">
          <cell r="A116" t="str">
            <v>P8 SCH-40 [SA53 GR.B]</v>
          </cell>
          <cell r="B116">
            <v>8</v>
          </cell>
          <cell r="C116">
            <v>40</v>
          </cell>
          <cell r="D116" t="str">
            <v>SA53 GR.B</v>
          </cell>
          <cell r="E116"/>
          <cell r="F116">
            <v>8.625</v>
          </cell>
          <cell r="G116">
            <v>7.9809999999999999</v>
          </cell>
          <cell r="H116">
            <v>0.32200000000000001</v>
          </cell>
          <cell r="I116"/>
          <cell r="J116">
            <v>40</v>
          </cell>
          <cell r="K116"/>
          <cell r="L116" t="str">
            <v>SA53 GR.B</v>
          </cell>
          <cell r="M116"/>
          <cell r="N116"/>
        </row>
        <row r="117">
          <cell r="A117" t="str">
            <v>P8 SCH-60 [SA53 GR.B]</v>
          </cell>
          <cell r="B117">
            <v>8</v>
          </cell>
          <cell r="C117">
            <v>60</v>
          </cell>
          <cell r="D117" t="str">
            <v>SA53 GR.B</v>
          </cell>
          <cell r="E117"/>
          <cell r="F117">
            <v>8.625</v>
          </cell>
          <cell r="G117">
            <v>7.8129999999999997</v>
          </cell>
          <cell r="H117">
            <v>0.40600000000000003</v>
          </cell>
          <cell r="I117"/>
          <cell r="J117">
            <v>60</v>
          </cell>
          <cell r="K117"/>
          <cell r="L117" t="str">
            <v>SA53 GR.B</v>
          </cell>
          <cell r="M117"/>
          <cell r="N117"/>
        </row>
        <row r="118">
          <cell r="A118" t="str">
            <v>P8 SCH-80 [SA53 GR.B]</v>
          </cell>
          <cell r="B118">
            <v>8</v>
          </cell>
          <cell r="C118">
            <v>80</v>
          </cell>
          <cell r="D118" t="str">
            <v>SA53 GR.B</v>
          </cell>
          <cell r="E118"/>
          <cell r="F118">
            <v>8.625</v>
          </cell>
          <cell r="G118">
            <v>7.625</v>
          </cell>
          <cell r="H118">
            <v>0.5</v>
          </cell>
          <cell r="I118"/>
          <cell r="J118">
            <v>80</v>
          </cell>
          <cell r="K118"/>
          <cell r="L118" t="str">
            <v>SA53 GR.B</v>
          </cell>
          <cell r="M118"/>
          <cell r="N118"/>
        </row>
        <row r="119">
          <cell r="A119" t="str">
            <v>P8 SCH-100 [SA53 GR.B]</v>
          </cell>
          <cell r="B119">
            <v>8</v>
          </cell>
          <cell r="C119">
            <v>100</v>
          </cell>
          <cell r="D119" t="str">
            <v>SA53 GR.B</v>
          </cell>
          <cell r="E119"/>
          <cell r="F119">
            <v>8.625</v>
          </cell>
          <cell r="G119">
            <v>7.4390000000000001</v>
          </cell>
          <cell r="H119">
            <v>0.59299999999999997</v>
          </cell>
          <cell r="I119"/>
          <cell r="J119">
            <v>100</v>
          </cell>
          <cell r="K119"/>
          <cell r="L119" t="str">
            <v>SA53 GR.B</v>
          </cell>
          <cell r="M119"/>
          <cell r="N119"/>
        </row>
        <row r="120">
          <cell r="A120" t="str">
            <v>P8 SCH-120 [SA53 GR.B]</v>
          </cell>
          <cell r="B120">
            <v>8</v>
          </cell>
          <cell r="C120">
            <v>120</v>
          </cell>
          <cell r="D120" t="str">
            <v>SA53 GR.B</v>
          </cell>
          <cell r="E120"/>
          <cell r="F120">
            <v>8.625</v>
          </cell>
          <cell r="G120">
            <v>7.1890000000000001</v>
          </cell>
          <cell r="H120">
            <v>0.71799999999999997</v>
          </cell>
          <cell r="I120"/>
          <cell r="J120">
            <v>120</v>
          </cell>
          <cell r="K120"/>
          <cell r="L120" t="str">
            <v>SA53 GR.B</v>
          </cell>
          <cell r="M120"/>
          <cell r="N120"/>
        </row>
        <row r="121">
          <cell r="A121" t="str">
            <v>P8 SCH-140 [SA53 GR.B]</v>
          </cell>
          <cell r="B121">
            <v>8</v>
          </cell>
          <cell r="C121">
            <v>140</v>
          </cell>
          <cell r="D121" t="str">
            <v>SA53 GR.B</v>
          </cell>
          <cell r="E121"/>
          <cell r="F121">
            <v>8.625</v>
          </cell>
          <cell r="G121">
            <v>7.0009999999999994</v>
          </cell>
          <cell r="H121">
            <v>0.81200000000000006</v>
          </cell>
          <cell r="I121"/>
          <cell r="J121">
            <v>140</v>
          </cell>
          <cell r="K121"/>
          <cell r="L121" t="str">
            <v>SA53 GR.B</v>
          </cell>
          <cell r="M121"/>
          <cell r="N121"/>
        </row>
        <row r="122">
          <cell r="A122" t="str">
            <v>P8 SCH-160 [SA53 GR.B]</v>
          </cell>
          <cell r="B122">
            <v>8</v>
          </cell>
          <cell r="C122">
            <v>160</v>
          </cell>
          <cell r="D122" t="str">
            <v>SA53 GR.B</v>
          </cell>
          <cell r="E122"/>
          <cell r="F122">
            <v>8.625</v>
          </cell>
          <cell r="G122">
            <v>6.8129999999999997</v>
          </cell>
          <cell r="H122">
            <v>0.90600000000000003</v>
          </cell>
          <cell r="I122"/>
          <cell r="J122">
            <v>160</v>
          </cell>
          <cell r="K122"/>
          <cell r="L122" t="str">
            <v>SA53 GR.B</v>
          </cell>
          <cell r="M122"/>
          <cell r="N122"/>
        </row>
        <row r="123">
          <cell r="A123" t="str">
            <v>P8 SCH-XH [SA53 GR.B]</v>
          </cell>
          <cell r="B123">
            <v>8</v>
          </cell>
          <cell r="C123" t="str">
            <v>XH</v>
          </cell>
          <cell r="D123" t="str">
            <v>SA53 GR.B</v>
          </cell>
          <cell r="E123"/>
          <cell r="F123">
            <v>8.625</v>
          </cell>
          <cell r="G123">
            <v>7.625</v>
          </cell>
          <cell r="H123">
            <v>0.5</v>
          </cell>
          <cell r="I123" t="str">
            <v>XH</v>
          </cell>
          <cell r="J123">
            <v>2</v>
          </cell>
          <cell r="K123"/>
          <cell r="L123" t="str">
            <v>SA53 GR.B</v>
          </cell>
          <cell r="M123"/>
          <cell r="N123"/>
        </row>
        <row r="124">
          <cell r="A124" t="str">
            <v>P8 SCH-XXH [SA53 GR.B]</v>
          </cell>
          <cell r="B124">
            <v>8</v>
          </cell>
          <cell r="C124" t="str">
            <v>XXH</v>
          </cell>
          <cell r="D124" t="str">
            <v>SA53 GR.B</v>
          </cell>
          <cell r="E124"/>
          <cell r="F124">
            <v>8.625</v>
          </cell>
          <cell r="G124">
            <v>6.875</v>
          </cell>
          <cell r="H124">
            <v>0.875</v>
          </cell>
          <cell r="I124" t="str">
            <v>XXH</v>
          </cell>
          <cell r="J124">
            <v>4</v>
          </cell>
          <cell r="K124"/>
          <cell r="L124" t="str">
            <v>SA53 GR.B</v>
          </cell>
          <cell r="M124"/>
          <cell r="N124"/>
        </row>
        <row r="125">
          <cell r="A125" t="str">
            <v>P9 SCH-XH [SA53 GR.B]</v>
          </cell>
          <cell r="B125">
            <v>9</v>
          </cell>
          <cell r="C125" t="str">
            <v>XH</v>
          </cell>
          <cell r="D125" t="str">
            <v>SA53 GR.B</v>
          </cell>
          <cell r="E125"/>
          <cell r="F125">
            <v>9.625</v>
          </cell>
          <cell r="G125">
            <v>8.625</v>
          </cell>
          <cell r="H125">
            <v>0.5</v>
          </cell>
          <cell r="I125" t="str">
            <v>XH</v>
          </cell>
          <cell r="J125">
            <v>2</v>
          </cell>
          <cell r="K125"/>
          <cell r="L125" t="str">
            <v>SA53 GR.B</v>
          </cell>
          <cell r="M125"/>
          <cell r="N125"/>
        </row>
        <row r="126">
          <cell r="A126" t="str">
            <v>P10 SCH-5 [SA53 GR.B]</v>
          </cell>
          <cell r="B126">
            <v>10</v>
          </cell>
          <cell r="C126">
            <v>5</v>
          </cell>
          <cell r="D126" t="str">
            <v>SA53 GR.B</v>
          </cell>
          <cell r="E126"/>
          <cell r="F126">
            <v>10.750000000000002</v>
          </cell>
          <cell r="G126">
            <v>10.482000000000001</v>
          </cell>
          <cell r="H126">
            <v>0.13400000000000001</v>
          </cell>
          <cell r="I126"/>
          <cell r="J126">
            <v>5</v>
          </cell>
          <cell r="K126"/>
          <cell r="L126" t="str">
            <v>SA53 GR.B</v>
          </cell>
          <cell r="M126"/>
          <cell r="N126"/>
        </row>
        <row r="127">
          <cell r="A127" t="str">
            <v>P10 SCH-10 [SA53 GR.B]</v>
          </cell>
          <cell r="B127">
            <v>10</v>
          </cell>
          <cell r="C127">
            <v>10</v>
          </cell>
          <cell r="D127" t="str">
            <v>SA53 GR.B</v>
          </cell>
          <cell r="E127"/>
          <cell r="F127">
            <v>10.750000000000002</v>
          </cell>
          <cell r="G127">
            <v>10.420000000000002</v>
          </cell>
          <cell r="H127">
            <v>0.16500000000000001</v>
          </cell>
          <cell r="I127"/>
          <cell r="J127">
            <v>10</v>
          </cell>
          <cell r="K127"/>
          <cell r="L127" t="str">
            <v>SA53 GR.B</v>
          </cell>
          <cell r="M127"/>
          <cell r="N127"/>
        </row>
        <row r="128">
          <cell r="A128" t="str">
            <v>P10 SCH-20 [SA53 GR.B]</v>
          </cell>
          <cell r="B128">
            <v>10</v>
          </cell>
          <cell r="C128">
            <v>20</v>
          </cell>
          <cell r="D128" t="str">
            <v>SA53 GR.B</v>
          </cell>
          <cell r="E128"/>
          <cell r="F128">
            <v>10.750000000000002</v>
          </cell>
          <cell r="G128">
            <v>10.250000000000002</v>
          </cell>
          <cell r="H128">
            <v>0.25</v>
          </cell>
          <cell r="I128"/>
          <cell r="J128">
            <v>20</v>
          </cell>
          <cell r="K128"/>
          <cell r="L128" t="str">
            <v>SA53 GR.B</v>
          </cell>
          <cell r="M128"/>
          <cell r="N128"/>
        </row>
        <row r="129">
          <cell r="A129" t="str">
            <v>P10 SCH-30 [SA53 GR.B]</v>
          </cell>
          <cell r="B129">
            <v>10</v>
          </cell>
          <cell r="C129">
            <v>30</v>
          </cell>
          <cell r="D129" t="str">
            <v>SA53 GR.B</v>
          </cell>
          <cell r="E129"/>
          <cell r="F129">
            <v>10.750000000000002</v>
          </cell>
          <cell r="G129">
            <v>10.136000000000001</v>
          </cell>
          <cell r="H129">
            <v>0.307</v>
          </cell>
          <cell r="I129"/>
          <cell r="J129">
            <v>30</v>
          </cell>
          <cell r="K129"/>
          <cell r="L129" t="str">
            <v>SA53 GR.B</v>
          </cell>
          <cell r="M129"/>
          <cell r="N129"/>
        </row>
        <row r="130">
          <cell r="A130" t="str">
            <v>P10 SCH-40 [SA53 GR.B]</v>
          </cell>
          <cell r="B130">
            <v>10</v>
          </cell>
          <cell r="C130">
            <v>40</v>
          </cell>
          <cell r="D130" t="str">
            <v>SA53 GR.B</v>
          </cell>
          <cell r="E130"/>
          <cell r="F130">
            <v>10.750000000000002</v>
          </cell>
          <cell r="G130">
            <v>10.020000000000001</v>
          </cell>
          <cell r="H130">
            <v>0.36499999999999999</v>
          </cell>
          <cell r="I130"/>
          <cell r="J130">
            <v>40</v>
          </cell>
          <cell r="K130"/>
          <cell r="L130" t="str">
            <v>SA53 GR.B</v>
          </cell>
          <cell r="M130"/>
          <cell r="N130"/>
        </row>
        <row r="131">
          <cell r="A131" t="str">
            <v>P10 SCH-60 [SA53 GR.B]</v>
          </cell>
          <cell r="B131">
            <v>10</v>
          </cell>
          <cell r="C131">
            <v>60</v>
          </cell>
          <cell r="D131" t="str">
            <v>SA53 GR.B</v>
          </cell>
          <cell r="E131"/>
          <cell r="F131">
            <v>10.750000000000002</v>
          </cell>
          <cell r="G131">
            <v>9.7500000000000018</v>
          </cell>
          <cell r="H131">
            <v>0.5</v>
          </cell>
          <cell r="I131"/>
          <cell r="J131">
            <v>60</v>
          </cell>
          <cell r="K131"/>
          <cell r="L131" t="str">
            <v>SA53 GR.B</v>
          </cell>
          <cell r="M131"/>
          <cell r="N131"/>
        </row>
        <row r="132">
          <cell r="A132" t="str">
            <v>P10 SCH-80 [SA53 GR.B]</v>
          </cell>
          <cell r="B132">
            <v>10</v>
          </cell>
          <cell r="C132">
            <v>80</v>
          </cell>
          <cell r="D132" t="str">
            <v>SA53 GR.B</v>
          </cell>
          <cell r="E132"/>
          <cell r="F132">
            <v>10.750000000000002</v>
          </cell>
          <cell r="G132">
            <v>9.5640000000000018</v>
          </cell>
          <cell r="H132">
            <v>0.59299999999999997</v>
          </cell>
          <cell r="I132"/>
          <cell r="J132">
            <v>80</v>
          </cell>
          <cell r="K132"/>
          <cell r="L132" t="str">
            <v>SA53 GR.B</v>
          </cell>
          <cell r="M132"/>
          <cell r="N132"/>
        </row>
        <row r="133">
          <cell r="A133" t="str">
            <v>P10 SCH-100 [SA53 GR.B]</v>
          </cell>
          <cell r="B133">
            <v>10</v>
          </cell>
          <cell r="C133">
            <v>100</v>
          </cell>
          <cell r="D133" t="str">
            <v>SA53 GR.B</v>
          </cell>
          <cell r="E133"/>
          <cell r="F133">
            <v>10.750000000000002</v>
          </cell>
          <cell r="G133">
            <v>9.3140000000000018</v>
          </cell>
          <cell r="H133">
            <v>0.71799999999999997</v>
          </cell>
          <cell r="I133"/>
          <cell r="J133">
            <v>100</v>
          </cell>
          <cell r="K133"/>
          <cell r="L133" t="str">
            <v>SA53 GR.B</v>
          </cell>
          <cell r="M133"/>
          <cell r="N133"/>
        </row>
        <row r="134">
          <cell r="A134" t="str">
            <v>P10 SCH-120 [SA53 GR.B]</v>
          </cell>
          <cell r="B134">
            <v>10</v>
          </cell>
          <cell r="C134">
            <v>120</v>
          </cell>
          <cell r="D134" t="str">
            <v>SA53 GR.B</v>
          </cell>
          <cell r="E134"/>
          <cell r="F134">
            <v>10.750000000000002</v>
          </cell>
          <cell r="G134">
            <v>9.0640000000000018</v>
          </cell>
          <cell r="H134">
            <v>0.84299999999999997</v>
          </cell>
          <cell r="I134"/>
          <cell r="J134">
            <v>120</v>
          </cell>
          <cell r="K134"/>
          <cell r="L134" t="str">
            <v>SA53 GR.B</v>
          </cell>
          <cell r="M134"/>
          <cell r="N134"/>
        </row>
        <row r="135">
          <cell r="A135" t="str">
            <v>P10 SCH-140 [SA53 GR.B]</v>
          </cell>
          <cell r="B135">
            <v>10</v>
          </cell>
          <cell r="C135">
            <v>140</v>
          </cell>
          <cell r="D135" t="str">
            <v>SA53 GR.B</v>
          </cell>
          <cell r="E135"/>
          <cell r="F135">
            <v>10.750000000000002</v>
          </cell>
          <cell r="G135">
            <v>8.7500000000000018</v>
          </cell>
          <cell r="H135">
            <v>1</v>
          </cell>
          <cell r="I135"/>
          <cell r="J135">
            <v>140</v>
          </cell>
          <cell r="K135"/>
          <cell r="L135" t="str">
            <v>SA53 GR.B</v>
          </cell>
          <cell r="M135"/>
          <cell r="N135"/>
        </row>
        <row r="136">
          <cell r="A136" t="str">
            <v>P10 SCH-160 [SA53 GR.B]</v>
          </cell>
          <cell r="B136">
            <v>10</v>
          </cell>
          <cell r="C136">
            <v>160</v>
          </cell>
          <cell r="D136" t="str">
            <v>SA53 GR.B</v>
          </cell>
          <cell r="E136"/>
          <cell r="F136">
            <v>10.750000000000002</v>
          </cell>
          <cell r="G136">
            <v>8.5000000000000018</v>
          </cell>
          <cell r="H136">
            <v>1.125</v>
          </cell>
          <cell r="I136"/>
          <cell r="J136">
            <v>160</v>
          </cell>
          <cell r="K136"/>
          <cell r="L136" t="str">
            <v>SA53 GR.B</v>
          </cell>
          <cell r="M136"/>
          <cell r="N136"/>
        </row>
        <row r="137">
          <cell r="A137" t="str">
            <v>P10 SCH-XH [SA53 GR.B]</v>
          </cell>
          <cell r="B137">
            <v>10</v>
          </cell>
          <cell r="C137" t="str">
            <v>XH</v>
          </cell>
          <cell r="D137" t="str">
            <v>SA53 GR.B</v>
          </cell>
          <cell r="E137"/>
          <cell r="F137">
            <v>10.750000000000002</v>
          </cell>
          <cell r="G137">
            <v>9.7500000000000018</v>
          </cell>
          <cell r="H137">
            <v>0.5</v>
          </cell>
          <cell r="I137" t="str">
            <v>XH</v>
          </cell>
          <cell r="J137">
            <v>2</v>
          </cell>
          <cell r="K137"/>
          <cell r="L137" t="str">
            <v>SA53 GR.B</v>
          </cell>
          <cell r="M137"/>
          <cell r="N137"/>
        </row>
        <row r="138">
          <cell r="A138" t="str">
            <v>P11 SCH-XH [SA53 GR.B]</v>
          </cell>
          <cell r="B138">
            <v>11</v>
          </cell>
          <cell r="C138" t="str">
            <v>XH</v>
          </cell>
          <cell r="D138" t="str">
            <v>SA53 GR.B</v>
          </cell>
          <cell r="E138"/>
          <cell r="F138">
            <v>11.75</v>
          </cell>
          <cell r="G138">
            <v>10.75</v>
          </cell>
          <cell r="H138">
            <v>0.5</v>
          </cell>
          <cell r="I138" t="str">
            <v>XH</v>
          </cell>
          <cell r="J138">
            <v>2</v>
          </cell>
          <cell r="K138"/>
          <cell r="L138" t="str">
            <v>SA53 GR.B</v>
          </cell>
          <cell r="M138"/>
          <cell r="N138"/>
        </row>
        <row r="139">
          <cell r="A139" t="str">
            <v>P12 SCH-5 [SA53 GR.B]</v>
          </cell>
          <cell r="B139">
            <v>12.000000000000002</v>
          </cell>
          <cell r="C139">
            <v>5</v>
          </cell>
          <cell r="D139" t="str">
            <v>SA53 GR.B</v>
          </cell>
          <cell r="E139"/>
          <cell r="F139">
            <v>12.75</v>
          </cell>
          <cell r="G139">
            <v>12.42</v>
          </cell>
          <cell r="H139">
            <v>0.16500000000000001</v>
          </cell>
          <cell r="I139"/>
          <cell r="J139">
            <v>5</v>
          </cell>
          <cell r="K139"/>
          <cell r="L139" t="str">
            <v>SA53 GR.B</v>
          </cell>
          <cell r="M139"/>
          <cell r="N139"/>
        </row>
        <row r="140">
          <cell r="A140" t="str">
            <v>P12 SCH-10 [SA53 GR.B]</v>
          </cell>
          <cell r="B140">
            <v>12.000000000000002</v>
          </cell>
          <cell r="C140">
            <v>10</v>
          </cell>
          <cell r="D140" t="str">
            <v>SA53 GR.B</v>
          </cell>
          <cell r="E140" t="str">
            <v>PI1215</v>
          </cell>
          <cell r="F140">
            <v>12.75</v>
          </cell>
          <cell r="G140">
            <v>12.39</v>
          </cell>
          <cell r="H140">
            <v>0.18</v>
          </cell>
          <cell r="I140"/>
          <cell r="J140">
            <v>10</v>
          </cell>
          <cell r="K140"/>
          <cell r="L140" t="str">
            <v>SA53 GR.B</v>
          </cell>
          <cell r="M140"/>
          <cell r="N140"/>
        </row>
        <row r="141">
          <cell r="A141" t="str">
            <v>P12 SCH-20 [SA53 GR.B]</v>
          </cell>
          <cell r="B141">
            <v>12.000000000000002</v>
          </cell>
          <cell r="C141">
            <v>20</v>
          </cell>
          <cell r="D141" t="str">
            <v>SA53 GR.B</v>
          </cell>
          <cell r="E141"/>
          <cell r="F141">
            <v>12.75</v>
          </cell>
          <cell r="G141">
            <v>12.25</v>
          </cell>
          <cell r="H141">
            <v>0.25</v>
          </cell>
          <cell r="I141"/>
          <cell r="J141">
            <v>20</v>
          </cell>
          <cell r="K141"/>
          <cell r="L141" t="str">
            <v>SA53 GR.B</v>
          </cell>
          <cell r="M141"/>
          <cell r="N141"/>
        </row>
        <row r="142">
          <cell r="A142" t="str">
            <v>P12 SCH-30 [SA53 GR.B]</v>
          </cell>
          <cell r="B142">
            <v>12.000000000000002</v>
          </cell>
          <cell r="C142">
            <v>30</v>
          </cell>
          <cell r="D142" t="str">
            <v>SA53 GR.B</v>
          </cell>
          <cell r="E142"/>
          <cell r="F142">
            <v>12.75</v>
          </cell>
          <cell r="G142">
            <v>12.09</v>
          </cell>
          <cell r="H142">
            <v>0.33</v>
          </cell>
          <cell r="I142"/>
          <cell r="J142">
            <v>30</v>
          </cell>
          <cell r="K142"/>
          <cell r="L142" t="str">
            <v>SA53 GR.B</v>
          </cell>
          <cell r="M142"/>
          <cell r="N142"/>
        </row>
        <row r="143">
          <cell r="A143" t="str">
            <v>P12 SCH-40 [SA53 GR.B]</v>
          </cell>
          <cell r="B143">
            <v>12.000000000000002</v>
          </cell>
          <cell r="C143">
            <v>40</v>
          </cell>
          <cell r="D143" t="str">
            <v>SA53 GR.B</v>
          </cell>
          <cell r="E143"/>
          <cell r="F143">
            <v>12.75</v>
          </cell>
          <cell r="G143">
            <v>11.938000000000001</v>
          </cell>
          <cell r="H143">
            <v>0.40600000000000003</v>
          </cell>
          <cell r="I143"/>
          <cell r="J143">
            <v>40</v>
          </cell>
          <cell r="K143"/>
          <cell r="L143" t="str">
            <v>SA53 GR.B</v>
          </cell>
          <cell r="M143"/>
          <cell r="N143"/>
        </row>
        <row r="144">
          <cell r="A144" t="str">
            <v>P12 SCH-60 [SA53 GR.B]</v>
          </cell>
          <cell r="B144">
            <v>12.000000000000002</v>
          </cell>
          <cell r="C144">
            <v>60</v>
          </cell>
          <cell r="D144" t="str">
            <v>SA53 GR.B</v>
          </cell>
          <cell r="E144"/>
          <cell r="F144">
            <v>12.75</v>
          </cell>
          <cell r="G144">
            <v>11.625999999999999</v>
          </cell>
          <cell r="H144">
            <v>0.56200000000000006</v>
          </cell>
          <cell r="I144"/>
          <cell r="J144">
            <v>60</v>
          </cell>
          <cell r="K144"/>
          <cell r="L144" t="str">
            <v>SA53 GR.B</v>
          </cell>
          <cell r="M144"/>
          <cell r="N144"/>
        </row>
        <row r="145">
          <cell r="A145" t="str">
            <v>P12 SCH-80 [SA53 GR.B]</v>
          </cell>
          <cell r="B145">
            <v>12.000000000000002</v>
          </cell>
          <cell r="C145">
            <v>80</v>
          </cell>
          <cell r="D145" t="str">
            <v>SA53 GR.B</v>
          </cell>
          <cell r="E145"/>
          <cell r="F145">
            <v>12.75</v>
          </cell>
          <cell r="G145">
            <v>11.375999999999999</v>
          </cell>
          <cell r="H145">
            <v>0.68700000000000006</v>
          </cell>
          <cell r="I145"/>
          <cell r="J145">
            <v>80</v>
          </cell>
          <cell r="K145"/>
          <cell r="L145" t="str">
            <v>SA53 GR.B</v>
          </cell>
          <cell r="M145"/>
          <cell r="N145"/>
        </row>
        <row r="146">
          <cell r="A146" t="str">
            <v>P12 SCH-100 [SA53 GR.B]</v>
          </cell>
          <cell r="B146">
            <v>12.000000000000002</v>
          </cell>
          <cell r="C146">
            <v>100</v>
          </cell>
          <cell r="D146" t="str">
            <v>SA53 GR.B</v>
          </cell>
          <cell r="E146"/>
          <cell r="F146">
            <v>12.75</v>
          </cell>
          <cell r="G146">
            <v>11.064</v>
          </cell>
          <cell r="H146">
            <v>0.84299999999999997</v>
          </cell>
          <cell r="I146"/>
          <cell r="J146">
            <v>100</v>
          </cell>
          <cell r="K146"/>
          <cell r="L146" t="str">
            <v>SA53 GR.B</v>
          </cell>
          <cell r="M146"/>
          <cell r="N146"/>
        </row>
        <row r="147">
          <cell r="A147" t="str">
            <v>P12 SCH-120 [SA53 GR.B]</v>
          </cell>
          <cell r="B147">
            <v>12.000000000000002</v>
          </cell>
          <cell r="C147">
            <v>120</v>
          </cell>
          <cell r="D147" t="str">
            <v>SA53 GR.B</v>
          </cell>
          <cell r="E147"/>
          <cell r="F147">
            <v>12.75</v>
          </cell>
          <cell r="G147">
            <v>10.75</v>
          </cell>
          <cell r="H147">
            <v>1</v>
          </cell>
          <cell r="I147"/>
          <cell r="J147">
            <v>120</v>
          </cell>
          <cell r="K147"/>
          <cell r="L147" t="str">
            <v>SA53 GR.B</v>
          </cell>
          <cell r="M147"/>
          <cell r="N147"/>
        </row>
        <row r="148">
          <cell r="A148" t="str">
            <v>P12 SCH-140 [SA53 GR.B]</v>
          </cell>
          <cell r="B148">
            <v>12.000000000000002</v>
          </cell>
          <cell r="C148">
            <v>140</v>
          </cell>
          <cell r="D148" t="str">
            <v>SA53 GR.B</v>
          </cell>
          <cell r="E148"/>
          <cell r="F148">
            <v>12.75</v>
          </cell>
          <cell r="G148">
            <v>10.5</v>
          </cell>
          <cell r="H148">
            <v>1.125</v>
          </cell>
          <cell r="I148"/>
          <cell r="J148">
            <v>140</v>
          </cell>
          <cell r="K148"/>
          <cell r="L148" t="str">
            <v>SA53 GR.B</v>
          </cell>
          <cell r="M148"/>
          <cell r="N148"/>
        </row>
        <row r="149">
          <cell r="A149" t="str">
            <v>P12 SCH-160 [SA53 GR.B]</v>
          </cell>
          <cell r="B149">
            <v>12.000000000000002</v>
          </cell>
          <cell r="C149">
            <v>160</v>
          </cell>
          <cell r="D149" t="str">
            <v>SA53 GR.B</v>
          </cell>
          <cell r="E149"/>
          <cell r="F149">
            <v>12.75</v>
          </cell>
          <cell r="G149">
            <v>10.125999999999999</v>
          </cell>
          <cell r="H149">
            <v>1.3120000000000001</v>
          </cell>
          <cell r="I149"/>
          <cell r="J149">
            <v>160</v>
          </cell>
          <cell r="K149"/>
          <cell r="L149" t="str">
            <v>SA53 GR.B</v>
          </cell>
          <cell r="M149"/>
          <cell r="N149"/>
        </row>
        <row r="150">
          <cell r="A150" t="str">
            <v>P12 SCH-XH [SA53 GR.B]</v>
          </cell>
          <cell r="B150">
            <v>12.000000000000002</v>
          </cell>
          <cell r="C150" t="str">
            <v>XH</v>
          </cell>
          <cell r="D150" t="str">
            <v>SA53 GR.B</v>
          </cell>
          <cell r="E150"/>
          <cell r="F150">
            <v>12.75</v>
          </cell>
          <cell r="G150">
            <v>11.75</v>
          </cell>
          <cell r="H150">
            <v>0.5</v>
          </cell>
          <cell r="I150" t="str">
            <v>XH</v>
          </cell>
          <cell r="J150">
            <v>2</v>
          </cell>
          <cell r="K150"/>
          <cell r="L150" t="str">
            <v>SA53 GR.B</v>
          </cell>
          <cell r="M150"/>
          <cell r="N150"/>
        </row>
        <row r="151">
          <cell r="A151" t="str">
            <v>P14 SCH-10 [SA53 GR.B]</v>
          </cell>
          <cell r="B151">
            <v>14</v>
          </cell>
          <cell r="C151">
            <v>10</v>
          </cell>
          <cell r="D151" t="str">
            <v>SA53 GR.B</v>
          </cell>
          <cell r="E151"/>
          <cell r="F151">
            <v>14</v>
          </cell>
          <cell r="G151">
            <v>13.5</v>
          </cell>
          <cell r="H151">
            <v>0.25</v>
          </cell>
          <cell r="I151"/>
          <cell r="J151">
            <v>10</v>
          </cell>
          <cell r="K151"/>
          <cell r="L151" t="str">
            <v>SA53 GR.B</v>
          </cell>
          <cell r="M151"/>
          <cell r="N151"/>
        </row>
        <row r="152">
          <cell r="A152" t="str">
            <v>P14 SCH-20 [SA53 GR.B]</v>
          </cell>
          <cell r="B152">
            <v>14</v>
          </cell>
          <cell r="C152">
            <v>20</v>
          </cell>
          <cell r="D152" t="str">
            <v>SA53 GR.B</v>
          </cell>
          <cell r="E152"/>
          <cell r="F152">
            <v>14</v>
          </cell>
          <cell r="G152">
            <v>13.375999999999999</v>
          </cell>
          <cell r="H152">
            <v>0.312</v>
          </cell>
          <cell r="I152"/>
          <cell r="J152">
            <v>20</v>
          </cell>
          <cell r="K152"/>
          <cell r="L152" t="str">
            <v>SA53 GR.B</v>
          </cell>
          <cell r="M152"/>
          <cell r="N152"/>
        </row>
        <row r="153">
          <cell r="A153" t="str">
            <v>P14 SCH-30 [SA53 GR.B]</v>
          </cell>
          <cell r="B153">
            <v>14</v>
          </cell>
          <cell r="C153">
            <v>30</v>
          </cell>
          <cell r="D153" t="str">
            <v>SA53 GR.B</v>
          </cell>
          <cell r="E153"/>
          <cell r="F153">
            <v>14</v>
          </cell>
          <cell r="G153">
            <v>13.25</v>
          </cell>
          <cell r="H153">
            <v>0.375</v>
          </cell>
          <cell r="I153"/>
          <cell r="J153">
            <v>30</v>
          </cell>
          <cell r="K153"/>
          <cell r="L153" t="str">
            <v>SA53 GR.B</v>
          </cell>
          <cell r="M153"/>
          <cell r="N153"/>
        </row>
        <row r="154">
          <cell r="A154" t="str">
            <v>P14 SCH-40 [SA53 GR.B]</v>
          </cell>
          <cell r="B154">
            <v>14</v>
          </cell>
          <cell r="C154">
            <v>40</v>
          </cell>
          <cell r="D154" t="str">
            <v>SA53 GR.B</v>
          </cell>
          <cell r="E154"/>
          <cell r="F154">
            <v>14</v>
          </cell>
          <cell r="G154">
            <v>13.125999999999999</v>
          </cell>
          <cell r="H154">
            <v>0.437</v>
          </cell>
          <cell r="I154"/>
          <cell r="J154">
            <v>40</v>
          </cell>
          <cell r="K154"/>
          <cell r="L154" t="str">
            <v>SA53 GR.B</v>
          </cell>
          <cell r="M154"/>
          <cell r="N154"/>
        </row>
        <row r="155">
          <cell r="A155" t="str">
            <v>P14 SCH-60 [SA53 GR.B]</v>
          </cell>
          <cell r="B155">
            <v>14</v>
          </cell>
          <cell r="C155">
            <v>60</v>
          </cell>
          <cell r="D155" t="str">
            <v>SA53 GR.B</v>
          </cell>
          <cell r="E155"/>
          <cell r="F155">
            <v>14</v>
          </cell>
          <cell r="G155">
            <v>12.811999999999999</v>
          </cell>
          <cell r="H155">
            <v>0.59399999999999997</v>
          </cell>
          <cell r="I155"/>
          <cell r="J155">
            <v>60</v>
          </cell>
          <cell r="K155"/>
          <cell r="L155" t="str">
            <v>SA53 GR.B</v>
          </cell>
          <cell r="M155"/>
          <cell r="N155"/>
        </row>
        <row r="156">
          <cell r="A156" t="str">
            <v>P14 SCH-80 [SA53 GR.B]</v>
          </cell>
          <cell r="B156">
            <v>14</v>
          </cell>
          <cell r="C156">
            <v>80</v>
          </cell>
          <cell r="D156" t="str">
            <v>SA53 GR.B</v>
          </cell>
          <cell r="E156"/>
          <cell r="F156">
            <v>14</v>
          </cell>
          <cell r="G156">
            <v>12.5</v>
          </cell>
          <cell r="H156">
            <v>0.75</v>
          </cell>
          <cell r="I156"/>
          <cell r="J156">
            <v>80</v>
          </cell>
          <cell r="K156"/>
          <cell r="L156" t="str">
            <v>SA53 GR.B</v>
          </cell>
          <cell r="M156"/>
          <cell r="N156"/>
        </row>
        <row r="157">
          <cell r="A157" t="str">
            <v>P14 SCH-100 [SA53 GR.B]</v>
          </cell>
          <cell r="B157">
            <v>14</v>
          </cell>
          <cell r="C157">
            <v>100</v>
          </cell>
          <cell r="D157" t="str">
            <v>SA53 GR.B</v>
          </cell>
          <cell r="E157"/>
          <cell r="F157">
            <v>14</v>
          </cell>
          <cell r="G157">
            <v>12.125999999999999</v>
          </cell>
          <cell r="H157">
            <v>0.93700000000000006</v>
          </cell>
          <cell r="I157"/>
          <cell r="J157">
            <v>100</v>
          </cell>
          <cell r="K157"/>
          <cell r="L157" t="str">
            <v>SA53 GR.B</v>
          </cell>
          <cell r="M157"/>
          <cell r="N157"/>
        </row>
        <row r="158">
          <cell r="A158" t="str">
            <v>P14 SCH-120 [SA53 GR.B]</v>
          </cell>
          <cell r="B158">
            <v>14</v>
          </cell>
          <cell r="C158">
            <v>120</v>
          </cell>
          <cell r="D158" t="str">
            <v>SA53 GR.B</v>
          </cell>
          <cell r="E158"/>
          <cell r="F158">
            <v>14</v>
          </cell>
          <cell r="G158">
            <v>11.814</v>
          </cell>
          <cell r="H158">
            <v>1.093</v>
          </cell>
          <cell r="I158"/>
          <cell r="J158">
            <v>120</v>
          </cell>
          <cell r="K158"/>
          <cell r="L158" t="str">
            <v>SA53 GR.B</v>
          </cell>
          <cell r="M158"/>
          <cell r="N158"/>
        </row>
        <row r="159">
          <cell r="A159" t="str">
            <v>P14 SCH-140 [SA53 GR.B]</v>
          </cell>
          <cell r="B159">
            <v>14</v>
          </cell>
          <cell r="C159">
            <v>140</v>
          </cell>
          <cell r="D159" t="str">
            <v>SA53 GR.B</v>
          </cell>
          <cell r="E159"/>
          <cell r="F159">
            <v>14</v>
          </cell>
          <cell r="G159">
            <v>11.5</v>
          </cell>
          <cell r="H159">
            <v>1.25</v>
          </cell>
          <cell r="I159"/>
          <cell r="J159">
            <v>140</v>
          </cell>
          <cell r="K159"/>
          <cell r="L159" t="str">
            <v>SA53 GR.B</v>
          </cell>
          <cell r="M159"/>
          <cell r="N159"/>
        </row>
        <row r="160">
          <cell r="A160" t="str">
            <v>P14 SCH-160 [SA53 GR.B]</v>
          </cell>
          <cell r="B160">
            <v>14</v>
          </cell>
          <cell r="C160">
            <v>160</v>
          </cell>
          <cell r="D160" t="str">
            <v>SA53 GR.B</v>
          </cell>
          <cell r="E160"/>
          <cell r="F160">
            <v>14</v>
          </cell>
          <cell r="G160">
            <v>11.188000000000001</v>
          </cell>
          <cell r="H160">
            <v>1.4059999999999999</v>
          </cell>
          <cell r="I160"/>
          <cell r="J160">
            <v>160</v>
          </cell>
          <cell r="K160"/>
          <cell r="L160" t="str">
            <v>SA53 GR.B</v>
          </cell>
          <cell r="M160"/>
          <cell r="N160"/>
        </row>
        <row r="161">
          <cell r="A161" t="str">
            <v>P14 SCH-XH [SA53 GR.B]</v>
          </cell>
          <cell r="B161">
            <v>14</v>
          </cell>
          <cell r="C161" t="str">
            <v>XH</v>
          </cell>
          <cell r="D161" t="str">
            <v>SA53 GR.B</v>
          </cell>
          <cell r="E161"/>
          <cell r="F161">
            <v>14</v>
          </cell>
          <cell r="G161">
            <v>13</v>
          </cell>
          <cell r="H161">
            <v>0.5</v>
          </cell>
          <cell r="I161" t="str">
            <v>XH</v>
          </cell>
          <cell r="J161">
            <v>2</v>
          </cell>
          <cell r="K161"/>
          <cell r="L161" t="str">
            <v>SA53 GR.B</v>
          </cell>
          <cell r="M161"/>
          <cell r="N161"/>
        </row>
        <row r="162">
          <cell r="A162" t="str">
            <v>P16 SCH-10 [SA53 GR.B]</v>
          </cell>
          <cell r="B162">
            <v>16</v>
          </cell>
          <cell r="C162">
            <v>10</v>
          </cell>
          <cell r="D162" t="str">
            <v>SA53 GR.B</v>
          </cell>
          <cell r="E162"/>
          <cell r="F162">
            <v>16</v>
          </cell>
          <cell r="G162">
            <v>15.5</v>
          </cell>
          <cell r="H162">
            <v>0.25</v>
          </cell>
          <cell r="I162"/>
          <cell r="J162">
            <v>10</v>
          </cell>
          <cell r="K162"/>
          <cell r="L162" t="str">
            <v>SA53 GR.B</v>
          </cell>
          <cell r="M162"/>
          <cell r="N162"/>
        </row>
        <row r="163">
          <cell r="A163" t="str">
            <v>P16 SCH-20 [SA53 GR.B]</v>
          </cell>
          <cell r="B163">
            <v>16</v>
          </cell>
          <cell r="C163">
            <v>20</v>
          </cell>
          <cell r="D163" t="str">
            <v>SA53 GR.B</v>
          </cell>
          <cell r="E163"/>
          <cell r="F163">
            <v>16</v>
          </cell>
          <cell r="G163">
            <v>15.375999999999999</v>
          </cell>
          <cell r="H163">
            <v>0.312</v>
          </cell>
          <cell r="I163"/>
          <cell r="J163">
            <v>20</v>
          </cell>
          <cell r="K163"/>
          <cell r="L163" t="str">
            <v>SA53 GR.B</v>
          </cell>
          <cell r="M163"/>
          <cell r="N163"/>
        </row>
        <row r="164">
          <cell r="A164" t="str">
            <v>P16 SCH-30 [SA53 GR.B]</v>
          </cell>
          <cell r="B164">
            <v>16</v>
          </cell>
          <cell r="C164">
            <v>30</v>
          </cell>
          <cell r="D164" t="str">
            <v>SA53 GR.B</v>
          </cell>
          <cell r="E164"/>
          <cell r="F164">
            <v>16</v>
          </cell>
          <cell r="G164">
            <v>15.25</v>
          </cell>
          <cell r="H164">
            <v>0.375</v>
          </cell>
          <cell r="I164"/>
          <cell r="J164">
            <v>30</v>
          </cell>
          <cell r="K164"/>
          <cell r="L164" t="str">
            <v>SA53 GR.B</v>
          </cell>
          <cell r="M164"/>
          <cell r="N164"/>
        </row>
        <row r="165">
          <cell r="A165" t="str">
            <v>P16 SCH-40 [SA53 GR.B]</v>
          </cell>
          <cell r="B165">
            <v>16</v>
          </cell>
          <cell r="C165">
            <v>40</v>
          </cell>
          <cell r="D165" t="str">
            <v>SA53 GR.B</v>
          </cell>
          <cell r="E165"/>
          <cell r="F165">
            <v>16</v>
          </cell>
          <cell r="G165">
            <v>15</v>
          </cell>
          <cell r="H165">
            <v>0.5</v>
          </cell>
          <cell r="I165"/>
          <cell r="J165">
            <v>40</v>
          </cell>
          <cell r="K165"/>
          <cell r="L165" t="str">
            <v>SA53 GR.B</v>
          </cell>
          <cell r="M165"/>
          <cell r="N165"/>
        </row>
        <row r="166">
          <cell r="A166" t="str">
            <v>P16 SCH-60 [SA53 GR.B]</v>
          </cell>
          <cell r="B166">
            <v>16</v>
          </cell>
          <cell r="C166">
            <v>60</v>
          </cell>
          <cell r="D166" t="str">
            <v>SA53 GR.B</v>
          </cell>
          <cell r="E166"/>
          <cell r="F166">
            <v>16</v>
          </cell>
          <cell r="G166">
            <v>14.688000000000001</v>
          </cell>
          <cell r="H166">
            <v>0.65600000000000003</v>
          </cell>
          <cell r="I166"/>
          <cell r="J166">
            <v>60</v>
          </cell>
          <cell r="K166"/>
          <cell r="L166" t="str">
            <v>SA53 GR.B</v>
          </cell>
          <cell r="M166"/>
          <cell r="N166"/>
        </row>
        <row r="167">
          <cell r="A167" t="str">
            <v>P16 SCH-80 [SA53 GR.B]</v>
          </cell>
          <cell r="B167">
            <v>16</v>
          </cell>
          <cell r="C167">
            <v>80</v>
          </cell>
          <cell r="D167" t="str">
            <v>SA53 GR.B</v>
          </cell>
          <cell r="E167"/>
          <cell r="F167">
            <v>16</v>
          </cell>
          <cell r="G167">
            <v>14.314</v>
          </cell>
          <cell r="H167">
            <v>0.84299999999999997</v>
          </cell>
          <cell r="I167"/>
          <cell r="J167">
            <v>80</v>
          </cell>
          <cell r="K167"/>
          <cell r="L167" t="str">
            <v>SA53 GR.B</v>
          </cell>
          <cell r="M167"/>
          <cell r="N167"/>
        </row>
        <row r="168">
          <cell r="A168" t="str">
            <v>P16 SCH-100 [SA53 GR.B]</v>
          </cell>
          <cell r="B168">
            <v>16</v>
          </cell>
          <cell r="C168">
            <v>100</v>
          </cell>
          <cell r="D168" t="str">
            <v>SA53 GR.B</v>
          </cell>
          <cell r="E168"/>
          <cell r="F168">
            <v>16</v>
          </cell>
          <cell r="G168">
            <v>13.938000000000001</v>
          </cell>
          <cell r="H168">
            <v>1.0309999999999999</v>
          </cell>
          <cell r="I168"/>
          <cell r="J168">
            <v>100</v>
          </cell>
          <cell r="K168"/>
          <cell r="L168" t="str">
            <v>SA53 GR.B</v>
          </cell>
          <cell r="M168"/>
          <cell r="N168"/>
        </row>
        <row r="169">
          <cell r="A169" t="str">
            <v>P16 SCH-120 [SA53 GR.B]</v>
          </cell>
          <cell r="B169">
            <v>16</v>
          </cell>
          <cell r="C169">
            <v>120</v>
          </cell>
          <cell r="D169" t="str">
            <v>SA53 GR.B</v>
          </cell>
          <cell r="E169"/>
          <cell r="F169">
            <v>16</v>
          </cell>
          <cell r="G169">
            <v>13.564</v>
          </cell>
          <cell r="H169">
            <v>1.218</v>
          </cell>
          <cell r="I169"/>
          <cell r="J169">
            <v>120</v>
          </cell>
          <cell r="K169"/>
          <cell r="L169" t="str">
            <v>SA53 GR.B</v>
          </cell>
          <cell r="M169"/>
          <cell r="N169"/>
        </row>
        <row r="170">
          <cell r="A170" t="str">
            <v>P16 SCH-140 [SA53 GR.B]</v>
          </cell>
          <cell r="B170">
            <v>16</v>
          </cell>
          <cell r="C170">
            <v>140</v>
          </cell>
          <cell r="D170" t="str">
            <v>SA53 GR.B</v>
          </cell>
          <cell r="E170"/>
          <cell r="F170">
            <v>16</v>
          </cell>
          <cell r="G170">
            <v>13.125999999999999</v>
          </cell>
          <cell r="H170">
            <v>1.4370000000000001</v>
          </cell>
          <cell r="I170"/>
          <cell r="J170">
            <v>140</v>
          </cell>
          <cell r="K170"/>
          <cell r="L170" t="str">
            <v>SA53 GR.B</v>
          </cell>
          <cell r="M170"/>
          <cell r="N170"/>
        </row>
        <row r="171">
          <cell r="A171" t="str">
            <v>P16 SCH-160 [SA53 GR.B]</v>
          </cell>
          <cell r="B171">
            <v>16</v>
          </cell>
          <cell r="C171">
            <v>160</v>
          </cell>
          <cell r="D171" t="str">
            <v>SA53 GR.B</v>
          </cell>
          <cell r="E171"/>
          <cell r="F171">
            <v>16</v>
          </cell>
          <cell r="G171">
            <v>12.814</v>
          </cell>
          <cell r="H171">
            <v>1.593</v>
          </cell>
          <cell r="I171"/>
          <cell r="J171">
            <v>160</v>
          </cell>
          <cell r="K171"/>
          <cell r="L171" t="str">
            <v>SA53 GR.B</v>
          </cell>
          <cell r="M171"/>
          <cell r="N171"/>
        </row>
        <row r="172">
          <cell r="A172" t="str">
            <v>P16 SCH-XH [SA53 GR.B]</v>
          </cell>
          <cell r="B172">
            <v>16</v>
          </cell>
          <cell r="C172" t="str">
            <v>XH</v>
          </cell>
          <cell r="D172" t="str">
            <v>SA53 GR.B</v>
          </cell>
          <cell r="E172"/>
          <cell r="F172">
            <v>16</v>
          </cell>
          <cell r="G172">
            <v>15</v>
          </cell>
          <cell r="H172">
            <v>0.5</v>
          </cell>
          <cell r="I172" t="str">
            <v>XH</v>
          </cell>
          <cell r="J172">
            <v>2</v>
          </cell>
          <cell r="K172"/>
          <cell r="L172" t="str">
            <v>SA53 GR.B</v>
          </cell>
          <cell r="M172"/>
          <cell r="N172"/>
        </row>
        <row r="173">
          <cell r="A173" t="str">
            <v>P18 SCH-10 [SA53 GR.B]</v>
          </cell>
          <cell r="B173">
            <v>18</v>
          </cell>
          <cell r="C173">
            <v>10</v>
          </cell>
          <cell r="D173" t="str">
            <v>SA53 GR.B</v>
          </cell>
          <cell r="E173"/>
          <cell r="F173">
            <v>18</v>
          </cell>
          <cell r="G173">
            <v>17.5</v>
          </cell>
          <cell r="H173">
            <v>0.25</v>
          </cell>
          <cell r="I173"/>
          <cell r="J173">
            <v>10</v>
          </cell>
          <cell r="K173"/>
          <cell r="L173" t="str">
            <v>SA53 GR.B</v>
          </cell>
          <cell r="M173"/>
          <cell r="N173"/>
        </row>
        <row r="174">
          <cell r="A174" t="str">
            <v>P18 SCH-20 [SA53 GR.B]</v>
          </cell>
          <cell r="B174">
            <v>18</v>
          </cell>
          <cell r="C174">
            <v>20</v>
          </cell>
          <cell r="D174" t="str">
            <v>SA53 GR.B</v>
          </cell>
          <cell r="E174"/>
          <cell r="F174">
            <v>18</v>
          </cell>
          <cell r="G174">
            <v>17.376000000000001</v>
          </cell>
          <cell r="H174">
            <v>0.312</v>
          </cell>
          <cell r="I174"/>
          <cell r="J174">
            <v>20</v>
          </cell>
          <cell r="K174"/>
          <cell r="L174" t="str">
            <v>SA53 GR.B</v>
          </cell>
          <cell r="M174"/>
          <cell r="N174"/>
        </row>
        <row r="175">
          <cell r="A175" t="str">
            <v>P18 SCH-30 [SA53 GR.B]</v>
          </cell>
          <cell r="B175">
            <v>18</v>
          </cell>
          <cell r="C175">
            <v>30</v>
          </cell>
          <cell r="D175" t="str">
            <v>SA53 GR.B</v>
          </cell>
          <cell r="E175"/>
          <cell r="F175">
            <v>18</v>
          </cell>
          <cell r="G175">
            <v>17.123999999999999</v>
          </cell>
          <cell r="H175">
            <v>0.438</v>
          </cell>
          <cell r="I175"/>
          <cell r="J175">
            <v>30</v>
          </cell>
          <cell r="K175"/>
          <cell r="L175" t="str">
            <v>SA53 GR.B</v>
          </cell>
          <cell r="M175"/>
          <cell r="N175"/>
        </row>
        <row r="176">
          <cell r="A176" t="str">
            <v>P18 SCH-40 [SA53 GR.B]</v>
          </cell>
          <cell r="B176">
            <v>18</v>
          </cell>
          <cell r="C176">
            <v>40</v>
          </cell>
          <cell r="D176" t="str">
            <v>SA53 GR.B</v>
          </cell>
          <cell r="E176"/>
          <cell r="F176">
            <v>18</v>
          </cell>
          <cell r="G176">
            <v>16.876000000000001</v>
          </cell>
          <cell r="H176">
            <v>0.56200000000000006</v>
          </cell>
          <cell r="I176"/>
          <cell r="J176">
            <v>40</v>
          </cell>
          <cell r="K176"/>
          <cell r="L176" t="str">
            <v>SA53 GR.B</v>
          </cell>
          <cell r="M176"/>
          <cell r="N176"/>
        </row>
        <row r="177">
          <cell r="A177" t="str">
            <v>P18 SCH-60 [SA53 GR.B]</v>
          </cell>
          <cell r="B177">
            <v>18</v>
          </cell>
          <cell r="C177">
            <v>60</v>
          </cell>
          <cell r="D177" t="str">
            <v>SA53 GR.B</v>
          </cell>
          <cell r="E177"/>
          <cell r="F177">
            <v>18</v>
          </cell>
          <cell r="G177">
            <v>16.5</v>
          </cell>
          <cell r="H177">
            <v>0.75</v>
          </cell>
          <cell r="I177"/>
          <cell r="J177">
            <v>60</v>
          </cell>
          <cell r="K177"/>
          <cell r="L177" t="str">
            <v>SA53 GR.B</v>
          </cell>
          <cell r="M177"/>
          <cell r="N177"/>
        </row>
        <row r="178">
          <cell r="A178" t="str">
            <v>P18 SCH-80 [SA53 GR.B]</v>
          </cell>
          <cell r="B178">
            <v>18</v>
          </cell>
          <cell r="C178">
            <v>80</v>
          </cell>
          <cell r="D178" t="str">
            <v>SA53 GR.B</v>
          </cell>
          <cell r="E178"/>
          <cell r="F178">
            <v>18</v>
          </cell>
          <cell r="G178">
            <v>16.126000000000001</v>
          </cell>
          <cell r="H178">
            <v>0.93700000000000006</v>
          </cell>
          <cell r="I178"/>
          <cell r="J178">
            <v>80</v>
          </cell>
          <cell r="K178"/>
          <cell r="L178" t="str">
            <v>SA53 GR.B</v>
          </cell>
          <cell r="M178"/>
          <cell r="N178"/>
        </row>
        <row r="179">
          <cell r="A179" t="str">
            <v>P18 SCH-100 [SA53 GR.B]</v>
          </cell>
          <cell r="B179">
            <v>18</v>
          </cell>
          <cell r="C179">
            <v>100</v>
          </cell>
          <cell r="D179" t="str">
            <v>SA53 GR.B</v>
          </cell>
          <cell r="E179"/>
          <cell r="F179">
            <v>18</v>
          </cell>
          <cell r="G179">
            <v>15.688000000000001</v>
          </cell>
          <cell r="H179">
            <v>1.1559999999999999</v>
          </cell>
          <cell r="I179"/>
          <cell r="J179">
            <v>100</v>
          </cell>
          <cell r="K179"/>
          <cell r="L179" t="str">
            <v>SA53 GR.B</v>
          </cell>
          <cell r="M179"/>
          <cell r="N179"/>
        </row>
        <row r="180">
          <cell r="A180" t="str">
            <v>P18 SCH-120 [SA53 GR.B]</v>
          </cell>
          <cell r="B180">
            <v>18</v>
          </cell>
          <cell r="C180">
            <v>120</v>
          </cell>
          <cell r="D180" t="str">
            <v>SA53 GR.B</v>
          </cell>
          <cell r="E180"/>
          <cell r="F180">
            <v>18</v>
          </cell>
          <cell r="G180">
            <v>15.25</v>
          </cell>
          <cell r="H180">
            <v>1.375</v>
          </cell>
          <cell r="I180"/>
          <cell r="J180">
            <v>120</v>
          </cell>
          <cell r="K180"/>
          <cell r="L180" t="str">
            <v>SA53 GR.B</v>
          </cell>
          <cell r="M180"/>
          <cell r="N180"/>
        </row>
        <row r="181">
          <cell r="A181" t="str">
            <v>P18 SCH-140 [SA53 GR.B]</v>
          </cell>
          <cell r="B181">
            <v>18</v>
          </cell>
          <cell r="C181">
            <v>140</v>
          </cell>
          <cell r="D181" t="str">
            <v>SA53 GR.B</v>
          </cell>
          <cell r="E181"/>
          <cell r="F181">
            <v>18</v>
          </cell>
          <cell r="G181">
            <v>14.875999999999999</v>
          </cell>
          <cell r="H181">
            <v>1.5620000000000001</v>
          </cell>
          <cell r="I181"/>
          <cell r="J181">
            <v>140</v>
          </cell>
          <cell r="K181"/>
          <cell r="L181" t="str">
            <v>SA53 GR.B</v>
          </cell>
          <cell r="M181"/>
          <cell r="N181"/>
        </row>
        <row r="182">
          <cell r="A182" t="str">
            <v>P18 SCH-160 [SA53 GR.B]</v>
          </cell>
          <cell r="B182">
            <v>18</v>
          </cell>
          <cell r="C182">
            <v>160</v>
          </cell>
          <cell r="D182" t="str">
            <v>SA53 GR.B</v>
          </cell>
          <cell r="E182"/>
          <cell r="F182">
            <v>18</v>
          </cell>
          <cell r="G182">
            <v>14.438000000000001</v>
          </cell>
          <cell r="H182">
            <v>1.7809999999999999</v>
          </cell>
          <cell r="I182"/>
          <cell r="J182">
            <v>160</v>
          </cell>
          <cell r="K182"/>
          <cell r="L182" t="str">
            <v>SA53 GR.B</v>
          </cell>
          <cell r="M182"/>
          <cell r="N182"/>
        </row>
        <row r="183">
          <cell r="A183" t="str">
            <v>P18 SCH-XH [SA53 GR.B]</v>
          </cell>
          <cell r="B183">
            <v>18</v>
          </cell>
          <cell r="C183" t="str">
            <v>XH</v>
          </cell>
          <cell r="D183" t="str">
            <v>SA53 GR.B</v>
          </cell>
          <cell r="E183"/>
          <cell r="F183">
            <v>18</v>
          </cell>
          <cell r="G183">
            <v>17</v>
          </cell>
          <cell r="H183">
            <v>0.5</v>
          </cell>
          <cell r="I183" t="str">
            <v>XH</v>
          </cell>
          <cell r="J183">
            <v>2</v>
          </cell>
          <cell r="K183"/>
          <cell r="L183" t="str">
            <v>SA53 GR.B</v>
          </cell>
          <cell r="M183"/>
          <cell r="N183"/>
        </row>
        <row r="184">
          <cell r="A184" t="str">
            <v>P20 SCH-10 [SA53 GR.B]</v>
          </cell>
          <cell r="B184">
            <v>20</v>
          </cell>
          <cell r="C184">
            <v>10</v>
          </cell>
          <cell r="D184" t="str">
            <v>SA53 GR.B</v>
          </cell>
          <cell r="E184"/>
          <cell r="F184">
            <v>20</v>
          </cell>
          <cell r="G184">
            <v>19.5</v>
          </cell>
          <cell r="H184">
            <v>0.25</v>
          </cell>
          <cell r="I184"/>
          <cell r="J184">
            <v>10</v>
          </cell>
          <cell r="K184"/>
          <cell r="L184" t="str">
            <v>SA53 GR.B</v>
          </cell>
          <cell r="M184"/>
          <cell r="N184"/>
        </row>
        <row r="185">
          <cell r="A185" t="str">
            <v>P20 SCH-20 [SA53 GR.B]</v>
          </cell>
          <cell r="B185">
            <v>20</v>
          </cell>
          <cell r="C185">
            <v>20</v>
          </cell>
          <cell r="D185" t="str">
            <v>SA53 GR.B</v>
          </cell>
          <cell r="E185"/>
          <cell r="F185">
            <v>20</v>
          </cell>
          <cell r="G185">
            <v>19.25</v>
          </cell>
          <cell r="H185">
            <v>0.375</v>
          </cell>
          <cell r="I185"/>
          <cell r="J185">
            <v>20</v>
          </cell>
          <cell r="K185"/>
          <cell r="L185" t="str">
            <v>SA53 GR.B</v>
          </cell>
          <cell r="M185"/>
          <cell r="N185"/>
        </row>
        <row r="186">
          <cell r="A186" t="str">
            <v>P20 SCH-30 [SA53 GR.B]</v>
          </cell>
          <cell r="B186">
            <v>20</v>
          </cell>
          <cell r="C186">
            <v>30</v>
          </cell>
          <cell r="D186" t="str">
            <v>SA53 GR.B</v>
          </cell>
          <cell r="E186"/>
          <cell r="F186">
            <v>20</v>
          </cell>
          <cell r="G186">
            <v>19</v>
          </cell>
          <cell r="H186">
            <v>0.5</v>
          </cell>
          <cell r="I186"/>
          <cell r="J186">
            <v>30</v>
          </cell>
          <cell r="K186"/>
          <cell r="L186" t="str">
            <v>SA53 GR.B</v>
          </cell>
          <cell r="M186"/>
          <cell r="N186"/>
        </row>
        <row r="187">
          <cell r="A187" t="str">
            <v>P20 SCH-40 [SA53 GR.B]</v>
          </cell>
          <cell r="B187">
            <v>20</v>
          </cell>
          <cell r="C187">
            <v>40</v>
          </cell>
          <cell r="D187" t="str">
            <v>SA53 GR.B</v>
          </cell>
          <cell r="E187"/>
          <cell r="F187">
            <v>20</v>
          </cell>
          <cell r="G187">
            <v>18.814</v>
          </cell>
          <cell r="H187">
            <v>0.59299999999999997</v>
          </cell>
          <cell r="I187"/>
          <cell r="J187">
            <v>40</v>
          </cell>
          <cell r="K187"/>
          <cell r="L187" t="str">
            <v>SA53 GR.B</v>
          </cell>
          <cell r="M187"/>
          <cell r="N187"/>
        </row>
        <row r="188">
          <cell r="A188" t="str">
            <v>P20 SCH-60 [SA53 GR.B]</v>
          </cell>
          <cell r="B188">
            <v>20</v>
          </cell>
          <cell r="C188">
            <v>60</v>
          </cell>
          <cell r="D188" t="str">
            <v>SA53 GR.B</v>
          </cell>
          <cell r="E188"/>
          <cell r="F188">
            <v>20</v>
          </cell>
          <cell r="G188">
            <v>18.376000000000001</v>
          </cell>
          <cell r="H188">
            <v>0.81200000000000006</v>
          </cell>
          <cell r="I188"/>
          <cell r="J188">
            <v>60</v>
          </cell>
          <cell r="K188"/>
          <cell r="L188" t="str">
            <v>SA53 GR.B</v>
          </cell>
          <cell r="M188"/>
          <cell r="N188"/>
        </row>
        <row r="189">
          <cell r="A189" t="str">
            <v>P20 SCH-80 [SA53 GR.B]</v>
          </cell>
          <cell r="B189">
            <v>20</v>
          </cell>
          <cell r="C189">
            <v>80</v>
          </cell>
          <cell r="D189" t="str">
            <v>SA53 GR.B</v>
          </cell>
          <cell r="E189"/>
          <cell r="F189">
            <v>20</v>
          </cell>
          <cell r="G189">
            <v>17.937999999999999</v>
          </cell>
          <cell r="H189">
            <v>1.0309999999999999</v>
          </cell>
          <cell r="I189"/>
          <cell r="J189">
            <v>80</v>
          </cell>
          <cell r="K189"/>
          <cell r="L189" t="str">
            <v>SA53 GR.B</v>
          </cell>
          <cell r="M189"/>
          <cell r="N189"/>
        </row>
        <row r="190">
          <cell r="A190" t="str">
            <v>P20 SCH-100 [SA53 GR.B]</v>
          </cell>
          <cell r="B190">
            <v>20</v>
          </cell>
          <cell r="C190">
            <v>100</v>
          </cell>
          <cell r="D190" t="str">
            <v>SA53 GR.B</v>
          </cell>
          <cell r="E190"/>
          <cell r="F190">
            <v>20</v>
          </cell>
          <cell r="G190">
            <v>17.440000000000001</v>
          </cell>
          <cell r="H190">
            <v>1.28</v>
          </cell>
          <cell r="I190"/>
          <cell r="J190">
            <v>100</v>
          </cell>
          <cell r="K190"/>
          <cell r="L190" t="str">
            <v>SA53 GR.B</v>
          </cell>
          <cell r="M190"/>
          <cell r="N190"/>
        </row>
        <row r="191">
          <cell r="A191" t="str">
            <v>P20 SCH-120 [SA53 GR.B]</v>
          </cell>
          <cell r="B191">
            <v>20</v>
          </cell>
          <cell r="C191">
            <v>120</v>
          </cell>
          <cell r="D191" t="str">
            <v>SA53 GR.B</v>
          </cell>
          <cell r="E191"/>
          <cell r="F191">
            <v>20</v>
          </cell>
          <cell r="G191">
            <v>17</v>
          </cell>
          <cell r="H191">
            <v>1.5</v>
          </cell>
          <cell r="I191"/>
          <cell r="J191">
            <v>120</v>
          </cell>
          <cell r="K191"/>
          <cell r="L191" t="str">
            <v>SA53 GR.B</v>
          </cell>
          <cell r="M191"/>
          <cell r="N191"/>
        </row>
        <row r="192">
          <cell r="A192" t="str">
            <v>P20 SCH-140 [SA53 GR.B]</v>
          </cell>
          <cell r="B192">
            <v>20</v>
          </cell>
          <cell r="C192">
            <v>140</v>
          </cell>
          <cell r="D192" t="str">
            <v>SA53 GR.B</v>
          </cell>
          <cell r="E192"/>
          <cell r="F192">
            <v>20</v>
          </cell>
          <cell r="G192">
            <v>16.5</v>
          </cell>
          <cell r="H192">
            <v>1.75</v>
          </cell>
          <cell r="I192"/>
          <cell r="J192">
            <v>140</v>
          </cell>
          <cell r="K192"/>
          <cell r="L192" t="str">
            <v>SA53 GR.B</v>
          </cell>
          <cell r="M192"/>
          <cell r="N192"/>
        </row>
        <row r="193">
          <cell r="A193" t="str">
            <v>P20 SCH-160 [SA53 GR.B]</v>
          </cell>
          <cell r="B193">
            <v>20</v>
          </cell>
          <cell r="C193">
            <v>160</v>
          </cell>
          <cell r="D193" t="str">
            <v>SA53 GR.B</v>
          </cell>
          <cell r="E193"/>
          <cell r="F193">
            <v>20</v>
          </cell>
          <cell r="G193">
            <v>16.064</v>
          </cell>
          <cell r="H193">
            <v>1.968</v>
          </cell>
          <cell r="I193"/>
          <cell r="J193">
            <v>160</v>
          </cell>
          <cell r="K193"/>
          <cell r="L193" t="str">
            <v>SA53 GR.B</v>
          </cell>
          <cell r="M193"/>
          <cell r="N193"/>
        </row>
        <row r="194">
          <cell r="A194" t="str">
            <v>P20 SCH-XH [SA53 GR.B]</v>
          </cell>
          <cell r="B194">
            <v>20</v>
          </cell>
          <cell r="C194" t="str">
            <v>XH</v>
          </cell>
          <cell r="D194" t="str">
            <v>SA53 GR.B</v>
          </cell>
          <cell r="E194"/>
          <cell r="F194">
            <v>20</v>
          </cell>
          <cell r="G194">
            <v>19</v>
          </cell>
          <cell r="H194">
            <v>0.5</v>
          </cell>
          <cell r="I194" t="str">
            <v>XH</v>
          </cell>
          <cell r="J194">
            <v>2</v>
          </cell>
          <cell r="K194"/>
          <cell r="L194" t="str">
            <v>SA53 GR.B</v>
          </cell>
          <cell r="M194"/>
          <cell r="N194"/>
        </row>
        <row r="195">
          <cell r="A195" t="str">
            <v>P22 SCH-10 [SA53 GR.B]</v>
          </cell>
          <cell r="B195">
            <v>22</v>
          </cell>
          <cell r="C195">
            <v>10</v>
          </cell>
          <cell r="D195" t="str">
            <v>SA53 GR.B</v>
          </cell>
          <cell r="E195"/>
          <cell r="F195">
            <v>22</v>
          </cell>
          <cell r="G195">
            <v>21.5</v>
          </cell>
          <cell r="H195">
            <v>0.25</v>
          </cell>
          <cell r="I195"/>
          <cell r="J195">
            <v>10</v>
          </cell>
          <cell r="K195"/>
          <cell r="L195" t="str">
            <v>SA53 GR.B</v>
          </cell>
          <cell r="M195"/>
          <cell r="N195"/>
        </row>
        <row r="196">
          <cell r="A196" t="str">
            <v>P22 SCH-20 [SA53 GR.B]</v>
          </cell>
          <cell r="B196">
            <v>22</v>
          </cell>
          <cell r="C196">
            <v>20</v>
          </cell>
          <cell r="D196" t="str">
            <v>SA53 GR.B</v>
          </cell>
          <cell r="E196"/>
          <cell r="F196">
            <v>22</v>
          </cell>
          <cell r="G196">
            <v>21.25</v>
          </cell>
          <cell r="H196">
            <v>0.375</v>
          </cell>
          <cell r="I196"/>
          <cell r="J196">
            <v>20</v>
          </cell>
          <cell r="K196"/>
          <cell r="L196" t="str">
            <v>SA53 GR.B</v>
          </cell>
          <cell r="M196"/>
          <cell r="N196"/>
        </row>
        <row r="197">
          <cell r="A197" t="str">
            <v>P22 SCH-30 [SA53 GR.B]</v>
          </cell>
          <cell r="B197">
            <v>22</v>
          </cell>
          <cell r="C197">
            <v>30</v>
          </cell>
          <cell r="D197" t="str">
            <v>SA53 GR.B</v>
          </cell>
          <cell r="E197"/>
          <cell r="F197">
            <v>22</v>
          </cell>
          <cell r="G197">
            <v>21</v>
          </cell>
          <cell r="H197">
            <v>0.5</v>
          </cell>
          <cell r="I197"/>
          <cell r="J197">
            <v>30</v>
          </cell>
          <cell r="K197"/>
          <cell r="L197" t="str">
            <v>SA53 GR.B</v>
          </cell>
          <cell r="M197"/>
          <cell r="N197"/>
        </row>
        <row r="198">
          <cell r="A198" t="str">
            <v>P22 SCH-60 [SA53 GR.B]</v>
          </cell>
          <cell r="B198">
            <v>22</v>
          </cell>
          <cell r="C198">
            <v>60</v>
          </cell>
          <cell r="D198" t="str">
            <v>SA53 GR.B</v>
          </cell>
          <cell r="E198"/>
          <cell r="F198">
            <v>22</v>
          </cell>
          <cell r="G198">
            <v>20.25</v>
          </cell>
          <cell r="H198">
            <v>0.875</v>
          </cell>
          <cell r="I198"/>
          <cell r="J198">
            <v>60</v>
          </cell>
          <cell r="K198"/>
          <cell r="L198" t="str">
            <v>SA53 GR.B</v>
          </cell>
          <cell r="M198"/>
          <cell r="N198"/>
        </row>
        <row r="199">
          <cell r="A199" t="str">
            <v>P22 SCH-80 [SA53 GR.B]</v>
          </cell>
          <cell r="B199">
            <v>22</v>
          </cell>
          <cell r="C199">
            <v>80</v>
          </cell>
          <cell r="D199" t="str">
            <v>SA53 GR.B</v>
          </cell>
          <cell r="E199"/>
          <cell r="F199">
            <v>22</v>
          </cell>
          <cell r="G199">
            <v>19.75</v>
          </cell>
          <cell r="H199">
            <v>1.125</v>
          </cell>
          <cell r="I199"/>
          <cell r="J199">
            <v>80</v>
          </cell>
          <cell r="K199"/>
          <cell r="L199" t="str">
            <v>SA53 GR.B</v>
          </cell>
          <cell r="M199"/>
          <cell r="N199"/>
        </row>
        <row r="200">
          <cell r="A200" t="str">
            <v>P22 SCH-100 [SA53 GR.B]</v>
          </cell>
          <cell r="B200">
            <v>22</v>
          </cell>
          <cell r="C200">
            <v>100</v>
          </cell>
          <cell r="D200" t="str">
            <v>SA53 GR.B</v>
          </cell>
          <cell r="E200"/>
          <cell r="F200">
            <v>22</v>
          </cell>
          <cell r="G200">
            <v>19.25</v>
          </cell>
          <cell r="H200">
            <v>1.375</v>
          </cell>
          <cell r="I200"/>
          <cell r="J200">
            <v>100</v>
          </cell>
          <cell r="K200"/>
          <cell r="L200" t="str">
            <v>SA53 GR.B</v>
          </cell>
          <cell r="M200"/>
          <cell r="N200"/>
        </row>
        <row r="201">
          <cell r="A201" t="str">
            <v>P22 SCH-120 [SA53 GR.B]</v>
          </cell>
          <cell r="B201">
            <v>22</v>
          </cell>
          <cell r="C201">
            <v>120</v>
          </cell>
          <cell r="D201" t="str">
            <v>SA53 GR.B</v>
          </cell>
          <cell r="E201"/>
          <cell r="F201">
            <v>22</v>
          </cell>
          <cell r="G201">
            <v>18.75</v>
          </cell>
          <cell r="H201">
            <v>1.625</v>
          </cell>
          <cell r="I201"/>
          <cell r="J201">
            <v>120</v>
          </cell>
          <cell r="K201"/>
          <cell r="L201" t="str">
            <v>SA53 GR.B</v>
          </cell>
          <cell r="M201"/>
          <cell r="N201"/>
        </row>
        <row r="202">
          <cell r="A202" t="str">
            <v>P22 SCH-140 [SA53 GR.B]</v>
          </cell>
          <cell r="B202">
            <v>22</v>
          </cell>
          <cell r="C202">
            <v>140</v>
          </cell>
          <cell r="D202" t="str">
            <v>SA53 GR.B</v>
          </cell>
          <cell r="E202"/>
          <cell r="F202">
            <v>22</v>
          </cell>
          <cell r="G202">
            <v>18.25</v>
          </cell>
          <cell r="H202">
            <v>1.875</v>
          </cell>
          <cell r="I202"/>
          <cell r="J202">
            <v>140</v>
          </cell>
          <cell r="K202"/>
          <cell r="L202" t="str">
            <v>SA53 GR.B</v>
          </cell>
          <cell r="M202"/>
          <cell r="N202"/>
        </row>
        <row r="203">
          <cell r="A203" t="str">
            <v>P22 SCH-160 [SA53 GR.B]</v>
          </cell>
          <cell r="B203">
            <v>22</v>
          </cell>
          <cell r="C203">
            <v>160</v>
          </cell>
          <cell r="D203" t="str">
            <v>SA53 GR.B</v>
          </cell>
          <cell r="E203"/>
          <cell r="F203">
            <v>22</v>
          </cell>
          <cell r="G203">
            <v>17.75</v>
          </cell>
          <cell r="H203">
            <v>2.125</v>
          </cell>
          <cell r="I203"/>
          <cell r="J203">
            <v>160</v>
          </cell>
          <cell r="K203"/>
          <cell r="L203" t="str">
            <v>SA53 GR.B</v>
          </cell>
          <cell r="M203"/>
          <cell r="N203"/>
        </row>
        <row r="204">
          <cell r="A204" t="str">
            <v>P22 SCH-XH [SA53 GR.B]</v>
          </cell>
          <cell r="B204">
            <v>22</v>
          </cell>
          <cell r="C204" t="str">
            <v>XH</v>
          </cell>
          <cell r="D204" t="str">
            <v>SA53 GR.B</v>
          </cell>
          <cell r="E204"/>
          <cell r="F204">
            <v>22</v>
          </cell>
          <cell r="G204">
            <v>21</v>
          </cell>
          <cell r="H204">
            <v>0.5</v>
          </cell>
          <cell r="I204" t="str">
            <v>XH</v>
          </cell>
          <cell r="J204">
            <v>2</v>
          </cell>
          <cell r="K204"/>
          <cell r="L204" t="str">
            <v>SA53 GR.B</v>
          </cell>
          <cell r="M204"/>
          <cell r="N204"/>
        </row>
        <row r="205">
          <cell r="A205" t="str">
            <v>P24 SCH-10 [SA53 GR.B]</v>
          </cell>
          <cell r="B205">
            <v>24.000000000000004</v>
          </cell>
          <cell r="C205">
            <v>10</v>
          </cell>
          <cell r="D205" t="str">
            <v>SA53 GR.B</v>
          </cell>
          <cell r="E205"/>
          <cell r="F205">
            <v>24.000000000000004</v>
          </cell>
          <cell r="G205">
            <v>23.500000000000004</v>
          </cell>
          <cell r="H205">
            <v>0.25</v>
          </cell>
          <cell r="I205"/>
          <cell r="J205">
            <v>10</v>
          </cell>
          <cell r="K205"/>
          <cell r="L205" t="str">
            <v>SA53 GR.B</v>
          </cell>
          <cell r="M205"/>
          <cell r="N205"/>
        </row>
        <row r="206">
          <cell r="A206" t="str">
            <v>P24 SCH-20 [SA53 GR.B]</v>
          </cell>
          <cell r="B206">
            <v>24.000000000000004</v>
          </cell>
          <cell r="C206">
            <v>20</v>
          </cell>
          <cell r="D206" t="str">
            <v>SA53 GR.B</v>
          </cell>
          <cell r="E206"/>
          <cell r="F206">
            <v>24.000000000000004</v>
          </cell>
          <cell r="G206">
            <v>23.250000000000004</v>
          </cell>
          <cell r="H206">
            <v>0.375</v>
          </cell>
          <cell r="I206"/>
          <cell r="J206">
            <v>20</v>
          </cell>
          <cell r="K206"/>
          <cell r="L206" t="str">
            <v>SA53 GR.B</v>
          </cell>
          <cell r="M206"/>
          <cell r="N206"/>
        </row>
        <row r="207">
          <cell r="A207" t="str">
            <v>P24 SCH-30 [SA53 GR.B]</v>
          </cell>
          <cell r="B207">
            <v>24.000000000000004</v>
          </cell>
          <cell r="C207">
            <v>30</v>
          </cell>
          <cell r="D207" t="str">
            <v>SA53 GR.B</v>
          </cell>
          <cell r="E207"/>
          <cell r="F207">
            <v>24.000000000000004</v>
          </cell>
          <cell r="G207">
            <v>22.876000000000005</v>
          </cell>
          <cell r="H207">
            <v>0.56200000000000006</v>
          </cell>
          <cell r="I207"/>
          <cell r="J207">
            <v>30</v>
          </cell>
          <cell r="K207"/>
          <cell r="L207" t="str">
            <v>SA53 GR.B</v>
          </cell>
          <cell r="M207"/>
          <cell r="N207"/>
        </row>
        <row r="208">
          <cell r="A208" t="str">
            <v>P24 SCH-40 [SA53 GR.B]</v>
          </cell>
          <cell r="B208">
            <v>24.000000000000004</v>
          </cell>
          <cell r="C208">
            <v>40</v>
          </cell>
          <cell r="D208" t="str">
            <v>SA53 GR.B</v>
          </cell>
          <cell r="E208"/>
          <cell r="F208">
            <v>24.000000000000004</v>
          </cell>
          <cell r="G208">
            <v>22.626000000000005</v>
          </cell>
          <cell r="H208">
            <v>0.68700000000000006</v>
          </cell>
          <cell r="I208"/>
          <cell r="J208">
            <v>40</v>
          </cell>
          <cell r="K208"/>
          <cell r="L208" t="str">
            <v>SA53 GR.B</v>
          </cell>
          <cell r="M208"/>
          <cell r="N208"/>
        </row>
        <row r="209">
          <cell r="A209" t="str">
            <v>P24 SCH-60 [SA53 GR.B]</v>
          </cell>
          <cell r="B209">
            <v>24.000000000000004</v>
          </cell>
          <cell r="C209">
            <v>60</v>
          </cell>
          <cell r="D209" t="str">
            <v>SA53 GR.B</v>
          </cell>
          <cell r="E209"/>
          <cell r="F209">
            <v>24.000000000000004</v>
          </cell>
          <cell r="G209">
            <v>22.062000000000005</v>
          </cell>
          <cell r="H209">
            <v>0.96899999999999997</v>
          </cell>
          <cell r="I209"/>
          <cell r="J209">
            <v>60</v>
          </cell>
          <cell r="K209"/>
          <cell r="L209" t="str">
            <v>SA53 GR.B</v>
          </cell>
          <cell r="M209"/>
          <cell r="N209"/>
        </row>
        <row r="210">
          <cell r="A210" t="str">
            <v>P24 SCH-80 [SA53 GR.B]</v>
          </cell>
          <cell r="B210">
            <v>24.000000000000004</v>
          </cell>
          <cell r="C210">
            <v>80</v>
          </cell>
          <cell r="D210" t="str">
            <v>SA53 GR.B</v>
          </cell>
          <cell r="E210"/>
          <cell r="F210">
            <v>24.000000000000004</v>
          </cell>
          <cell r="G210">
            <v>21.564000000000004</v>
          </cell>
          <cell r="H210">
            <v>1.218</v>
          </cell>
          <cell r="I210"/>
          <cell r="J210">
            <v>80</v>
          </cell>
          <cell r="K210"/>
          <cell r="L210" t="str">
            <v>SA53 GR.B</v>
          </cell>
          <cell r="M210"/>
          <cell r="N210"/>
        </row>
        <row r="211">
          <cell r="A211" t="str">
            <v>P24 SCH-100 [SA53 GR.B]</v>
          </cell>
          <cell r="B211">
            <v>24.000000000000004</v>
          </cell>
          <cell r="C211">
            <v>100</v>
          </cell>
          <cell r="D211" t="str">
            <v>SA53 GR.B</v>
          </cell>
          <cell r="E211"/>
          <cell r="F211">
            <v>24.000000000000004</v>
          </cell>
          <cell r="G211">
            <v>20.938000000000002</v>
          </cell>
          <cell r="H211">
            <v>1.5309999999999999</v>
          </cell>
          <cell r="I211"/>
          <cell r="J211">
            <v>100</v>
          </cell>
          <cell r="K211"/>
          <cell r="L211" t="str">
            <v>SA53 GR.B</v>
          </cell>
          <cell r="M211"/>
          <cell r="N211"/>
        </row>
        <row r="212">
          <cell r="A212" t="str">
            <v>P24 SCH-120 [SA53 GR.B]</v>
          </cell>
          <cell r="B212">
            <v>24.000000000000004</v>
          </cell>
          <cell r="C212">
            <v>120</v>
          </cell>
          <cell r="D212" t="str">
            <v>SA53 GR.B</v>
          </cell>
          <cell r="E212"/>
          <cell r="F212">
            <v>24.000000000000004</v>
          </cell>
          <cell r="G212">
            <v>20.376000000000005</v>
          </cell>
          <cell r="H212">
            <v>1.8120000000000001</v>
          </cell>
          <cell r="I212"/>
          <cell r="J212">
            <v>120</v>
          </cell>
          <cell r="K212"/>
          <cell r="L212" t="str">
            <v>SA53 GR.B</v>
          </cell>
          <cell r="M212"/>
          <cell r="N212"/>
        </row>
        <row r="213">
          <cell r="A213" t="str">
            <v>P24 SCH-140 [SA53 GR.B]</v>
          </cell>
          <cell r="B213">
            <v>24.000000000000004</v>
          </cell>
          <cell r="C213">
            <v>140</v>
          </cell>
          <cell r="D213" t="str">
            <v>SA53 GR.B</v>
          </cell>
          <cell r="E213"/>
          <cell r="F213">
            <v>24.000000000000004</v>
          </cell>
          <cell r="G213">
            <v>19.876000000000005</v>
          </cell>
          <cell r="H213">
            <v>2.0619999999999998</v>
          </cell>
          <cell r="I213"/>
          <cell r="J213">
            <v>140</v>
          </cell>
          <cell r="K213"/>
          <cell r="L213" t="str">
            <v>SA53 GR.B</v>
          </cell>
          <cell r="M213"/>
          <cell r="N213"/>
        </row>
        <row r="214">
          <cell r="A214" t="str">
            <v>P24 SCH-160 [SA53 GR.B]</v>
          </cell>
          <cell r="B214">
            <v>24.000000000000004</v>
          </cell>
          <cell r="C214">
            <v>160</v>
          </cell>
          <cell r="D214" t="str">
            <v>SA53 GR.B</v>
          </cell>
          <cell r="E214"/>
          <cell r="F214">
            <v>24.000000000000004</v>
          </cell>
          <cell r="G214">
            <v>19.314000000000004</v>
          </cell>
          <cell r="H214">
            <v>2.343</v>
          </cell>
          <cell r="I214"/>
          <cell r="J214">
            <v>160</v>
          </cell>
          <cell r="K214"/>
          <cell r="L214" t="str">
            <v>SA53 GR.B</v>
          </cell>
          <cell r="M214"/>
          <cell r="N214"/>
        </row>
        <row r="215">
          <cell r="A215" t="str">
            <v>P24 SCH-XH [SA53 GR.B]</v>
          </cell>
          <cell r="B215">
            <v>24.000000000000004</v>
          </cell>
          <cell r="C215" t="str">
            <v>XH</v>
          </cell>
          <cell r="D215" t="str">
            <v>SA53 GR.B</v>
          </cell>
          <cell r="E215"/>
          <cell r="F215">
            <v>24.000000000000004</v>
          </cell>
          <cell r="G215">
            <v>23.000000000000004</v>
          </cell>
          <cell r="H215">
            <v>0.5</v>
          </cell>
          <cell r="I215" t="str">
            <v>XH</v>
          </cell>
          <cell r="J215">
            <v>2</v>
          </cell>
          <cell r="K215"/>
          <cell r="L215" t="str">
            <v>SA53 GR.B</v>
          </cell>
          <cell r="M215"/>
          <cell r="N215"/>
        </row>
        <row r="216">
          <cell r="A216" t="str">
            <v>P26 SCH-10 [SA53 GR.B]</v>
          </cell>
          <cell r="B216">
            <v>26</v>
          </cell>
          <cell r="C216">
            <v>10</v>
          </cell>
          <cell r="D216" t="str">
            <v>SA53 GR.B</v>
          </cell>
          <cell r="E216"/>
          <cell r="F216">
            <v>26</v>
          </cell>
          <cell r="G216">
            <v>25.376000000000001</v>
          </cell>
          <cell r="H216">
            <v>0.312</v>
          </cell>
          <cell r="I216"/>
          <cell r="J216">
            <v>10</v>
          </cell>
          <cell r="K216"/>
          <cell r="L216" t="str">
            <v>SA53 GR.B</v>
          </cell>
          <cell r="M216"/>
          <cell r="N216"/>
        </row>
        <row r="217">
          <cell r="A217" t="str">
            <v>P26 SCH-20 [SA53 GR.B]</v>
          </cell>
          <cell r="B217">
            <v>26</v>
          </cell>
          <cell r="C217">
            <v>20</v>
          </cell>
          <cell r="D217" t="str">
            <v>SA53 GR.B</v>
          </cell>
          <cell r="E217"/>
          <cell r="F217">
            <v>26</v>
          </cell>
          <cell r="G217">
            <v>25</v>
          </cell>
          <cell r="H217">
            <v>0.5</v>
          </cell>
          <cell r="I217"/>
          <cell r="J217">
            <v>20</v>
          </cell>
          <cell r="K217"/>
          <cell r="L217" t="str">
            <v>SA53 GR.B</v>
          </cell>
          <cell r="M217"/>
          <cell r="N217"/>
        </row>
        <row r="218">
          <cell r="A218" t="str">
            <v>P26 SCH-XH [SA53 GR.B]</v>
          </cell>
          <cell r="B218">
            <v>26</v>
          </cell>
          <cell r="C218" t="str">
            <v>XH</v>
          </cell>
          <cell r="D218" t="str">
            <v>SA53 GR.B</v>
          </cell>
          <cell r="E218"/>
          <cell r="F218">
            <v>26</v>
          </cell>
          <cell r="G218">
            <v>25</v>
          </cell>
          <cell r="H218">
            <v>0.5</v>
          </cell>
          <cell r="I218" t="str">
            <v>XH</v>
          </cell>
          <cell r="J218">
            <v>2</v>
          </cell>
          <cell r="K218"/>
          <cell r="L218" t="str">
            <v>SA53 GR.B</v>
          </cell>
          <cell r="M218"/>
          <cell r="N218"/>
        </row>
        <row r="219">
          <cell r="A219" t="str">
            <v>P28 SCH-10 [SA53 GR.B]</v>
          </cell>
          <cell r="B219">
            <v>28</v>
          </cell>
          <cell r="C219">
            <v>10</v>
          </cell>
          <cell r="D219" t="str">
            <v>SA53 GR.B</v>
          </cell>
          <cell r="E219"/>
          <cell r="F219">
            <v>28</v>
          </cell>
          <cell r="G219">
            <v>27.376000000000001</v>
          </cell>
          <cell r="H219">
            <v>0.312</v>
          </cell>
          <cell r="I219"/>
          <cell r="J219">
            <v>10</v>
          </cell>
          <cell r="K219"/>
          <cell r="L219" t="str">
            <v>SA53 GR.B</v>
          </cell>
          <cell r="M219"/>
          <cell r="N219"/>
        </row>
        <row r="220">
          <cell r="A220" t="str">
            <v>P28 SCH-20 [SA53 GR.B]</v>
          </cell>
          <cell r="B220">
            <v>28</v>
          </cell>
          <cell r="C220">
            <v>20</v>
          </cell>
          <cell r="D220" t="str">
            <v>SA53 GR.B</v>
          </cell>
          <cell r="E220"/>
          <cell r="F220">
            <v>28</v>
          </cell>
          <cell r="G220">
            <v>27</v>
          </cell>
          <cell r="H220">
            <v>0.5</v>
          </cell>
          <cell r="I220"/>
          <cell r="J220">
            <v>20</v>
          </cell>
          <cell r="K220"/>
          <cell r="L220" t="str">
            <v>SA53 GR.B</v>
          </cell>
          <cell r="M220"/>
          <cell r="N220"/>
        </row>
        <row r="221">
          <cell r="A221" t="str">
            <v>P28 SCH-30 [SA53 GR.B]</v>
          </cell>
          <cell r="B221">
            <v>28</v>
          </cell>
          <cell r="C221">
            <v>30</v>
          </cell>
          <cell r="D221" t="str">
            <v>SA53 GR.B</v>
          </cell>
          <cell r="E221"/>
          <cell r="F221">
            <v>28</v>
          </cell>
          <cell r="G221">
            <v>26.75</v>
          </cell>
          <cell r="H221">
            <v>0.625</v>
          </cell>
          <cell r="I221"/>
          <cell r="J221">
            <v>30</v>
          </cell>
          <cell r="K221"/>
          <cell r="L221" t="str">
            <v>SA53 GR.B</v>
          </cell>
          <cell r="M221"/>
          <cell r="N221"/>
        </row>
        <row r="222">
          <cell r="A222" t="str">
            <v>P28 SCH-XH [SA53 GR.B]</v>
          </cell>
          <cell r="B222">
            <v>28</v>
          </cell>
          <cell r="C222" t="str">
            <v>XH</v>
          </cell>
          <cell r="D222" t="str">
            <v>SA53 GR.B</v>
          </cell>
          <cell r="E222"/>
          <cell r="F222">
            <v>28</v>
          </cell>
          <cell r="G222">
            <v>27</v>
          </cell>
          <cell r="H222">
            <v>0.5</v>
          </cell>
          <cell r="I222" t="str">
            <v>XH</v>
          </cell>
          <cell r="J222">
            <v>2</v>
          </cell>
          <cell r="K222"/>
          <cell r="L222" t="str">
            <v>SA53 GR.B</v>
          </cell>
          <cell r="M222"/>
          <cell r="N222"/>
        </row>
        <row r="223">
          <cell r="A223" t="str">
            <v>P30 SCH-10 [SA53 GR.B]</v>
          </cell>
          <cell r="B223">
            <v>30</v>
          </cell>
          <cell r="C223">
            <v>10</v>
          </cell>
          <cell r="D223" t="str">
            <v>SA53 GR.B</v>
          </cell>
          <cell r="E223"/>
          <cell r="F223">
            <v>30</v>
          </cell>
          <cell r="G223">
            <v>29.376000000000001</v>
          </cell>
          <cell r="H223">
            <v>0.312</v>
          </cell>
          <cell r="I223"/>
          <cell r="J223">
            <v>10</v>
          </cell>
          <cell r="K223"/>
          <cell r="L223" t="str">
            <v>SA53 GR.B</v>
          </cell>
          <cell r="M223"/>
          <cell r="N223"/>
        </row>
        <row r="224">
          <cell r="A224" t="str">
            <v>P30 SCH-20 [SA53 GR.B]</v>
          </cell>
          <cell r="B224">
            <v>30</v>
          </cell>
          <cell r="C224">
            <v>20</v>
          </cell>
          <cell r="D224" t="str">
            <v>SA53 GR.B</v>
          </cell>
          <cell r="E224"/>
          <cell r="F224">
            <v>30</v>
          </cell>
          <cell r="G224">
            <v>29</v>
          </cell>
          <cell r="H224">
            <v>0.5</v>
          </cell>
          <cell r="I224"/>
          <cell r="J224">
            <v>20</v>
          </cell>
          <cell r="K224"/>
          <cell r="L224" t="str">
            <v>SA53 GR.B</v>
          </cell>
          <cell r="M224"/>
          <cell r="N224"/>
        </row>
        <row r="225">
          <cell r="A225" t="str">
            <v>P30 SCH-30 [SA53 GR.B]</v>
          </cell>
          <cell r="B225">
            <v>30</v>
          </cell>
          <cell r="C225">
            <v>30</v>
          </cell>
          <cell r="D225" t="str">
            <v>SA53 GR.B</v>
          </cell>
          <cell r="E225"/>
          <cell r="F225">
            <v>30</v>
          </cell>
          <cell r="G225">
            <v>28.75</v>
          </cell>
          <cell r="H225">
            <v>0.625</v>
          </cell>
          <cell r="I225"/>
          <cell r="J225">
            <v>30</v>
          </cell>
          <cell r="K225"/>
          <cell r="L225" t="str">
            <v>SA53 GR.B</v>
          </cell>
          <cell r="M225"/>
          <cell r="N225"/>
        </row>
        <row r="226">
          <cell r="A226" t="str">
            <v>P30 SCH-XH [SA53 GR.B]</v>
          </cell>
          <cell r="B226">
            <v>30</v>
          </cell>
          <cell r="C226" t="str">
            <v>XH</v>
          </cell>
          <cell r="D226" t="str">
            <v>SA53 GR.B</v>
          </cell>
          <cell r="E226"/>
          <cell r="F226">
            <v>30</v>
          </cell>
          <cell r="G226">
            <v>29</v>
          </cell>
          <cell r="H226">
            <v>0.5</v>
          </cell>
          <cell r="I226" t="str">
            <v>XH</v>
          </cell>
          <cell r="J226">
            <v>2</v>
          </cell>
          <cell r="K226"/>
          <cell r="L226" t="str">
            <v>SA53 GR.B</v>
          </cell>
          <cell r="M226"/>
          <cell r="N226"/>
        </row>
        <row r="227">
          <cell r="A227" t="str">
            <v>P32 SCH-10 [SA53 GR.B]</v>
          </cell>
          <cell r="B227">
            <v>32</v>
          </cell>
          <cell r="C227">
            <v>10</v>
          </cell>
          <cell r="D227" t="str">
            <v>SA53 GR.B</v>
          </cell>
          <cell r="E227"/>
          <cell r="F227">
            <v>32</v>
          </cell>
          <cell r="G227">
            <v>31.376000000000001</v>
          </cell>
          <cell r="H227">
            <v>0.312</v>
          </cell>
          <cell r="I227"/>
          <cell r="J227">
            <v>10</v>
          </cell>
          <cell r="K227"/>
          <cell r="L227" t="str">
            <v>SA53 GR.B</v>
          </cell>
          <cell r="M227"/>
          <cell r="N227"/>
        </row>
        <row r="228">
          <cell r="A228" t="str">
            <v>P32 SCH-20 [SA53 GR.B]</v>
          </cell>
          <cell r="B228">
            <v>32</v>
          </cell>
          <cell r="C228">
            <v>20</v>
          </cell>
          <cell r="D228" t="str">
            <v>SA53 GR.B</v>
          </cell>
          <cell r="E228"/>
          <cell r="F228">
            <v>32</v>
          </cell>
          <cell r="G228">
            <v>31</v>
          </cell>
          <cell r="H228">
            <v>0.5</v>
          </cell>
          <cell r="I228"/>
          <cell r="J228">
            <v>20</v>
          </cell>
          <cell r="K228"/>
          <cell r="L228" t="str">
            <v>SA53 GR.B</v>
          </cell>
          <cell r="M228"/>
          <cell r="N228"/>
        </row>
        <row r="229">
          <cell r="A229" t="str">
            <v>P32 SCH-30 [SA53 GR.B]</v>
          </cell>
          <cell r="B229">
            <v>32</v>
          </cell>
          <cell r="C229">
            <v>30</v>
          </cell>
          <cell r="D229" t="str">
            <v>SA53 GR.B</v>
          </cell>
          <cell r="E229"/>
          <cell r="F229">
            <v>32</v>
          </cell>
          <cell r="G229">
            <v>30.75</v>
          </cell>
          <cell r="H229">
            <v>0.625</v>
          </cell>
          <cell r="I229"/>
          <cell r="J229">
            <v>30</v>
          </cell>
          <cell r="K229"/>
          <cell r="L229" t="str">
            <v>SA53 GR.B</v>
          </cell>
          <cell r="M229"/>
          <cell r="N229"/>
        </row>
        <row r="230">
          <cell r="A230" t="str">
            <v>P32 SCH-40 [SA53 GR.B]</v>
          </cell>
          <cell r="B230">
            <v>32</v>
          </cell>
          <cell r="C230">
            <v>40</v>
          </cell>
          <cell r="D230" t="str">
            <v>SA53 GR.B</v>
          </cell>
          <cell r="E230"/>
          <cell r="F230">
            <v>32</v>
          </cell>
          <cell r="G230">
            <v>30.623999999999999</v>
          </cell>
          <cell r="H230">
            <v>0.68799999999999994</v>
          </cell>
          <cell r="I230"/>
          <cell r="J230">
            <v>40</v>
          </cell>
          <cell r="K230"/>
          <cell r="L230" t="str">
            <v>SA53 GR.B</v>
          </cell>
          <cell r="M230"/>
          <cell r="N230"/>
        </row>
        <row r="231">
          <cell r="A231" t="str">
            <v>P32 SCH-XH [SA53 GR.B]</v>
          </cell>
          <cell r="B231">
            <v>32</v>
          </cell>
          <cell r="C231" t="str">
            <v>XH</v>
          </cell>
          <cell r="D231" t="str">
            <v>SA53 GR.B</v>
          </cell>
          <cell r="E231"/>
          <cell r="F231">
            <v>32</v>
          </cell>
          <cell r="G231">
            <v>31</v>
          </cell>
          <cell r="H231">
            <v>0.5</v>
          </cell>
          <cell r="I231" t="str">
            <v>XH</v>
          </cell>
          <cell r="J231">
            <v>2</v>
          </cell>
          <cell r="K231"/>
          <cell r="L231" t="str">
            <v>SA53 GR.B</v>
          </cell>
          <cell r="M231"/>
          <cell r="N231"/>
        </row>
        <row r="232">
          <cell r="A232" t="str">
            <v>P34 SCH-10 [SA53 GR.B]</v>
          </cell>
          <cell r="B232">
            <v>34</v>
          </cell>
          <cell r="C232">
            <v>10</v>
          </cell>
          <cell r="D232" t="str">
            <v>SA53 GR.B</v>
          </cell>
          <cell r="E232"/>
          <cell r="F232">
            <v>34</v>
          </cell>
          <cell r="G232">
            <v>33.375999999999998</v>
          </cell>
          <cell r="H232">
            <v>0.312</v>
          </cell>
          <cell r="I232"/>
          <cell r="J232">
            <v>10</v>
          </cell>
          <cell r="K232"/>
          <cell r="L232" t="str">
            <v>SA53 GR.B</v>
          </cell>
          <cell r="M232"/>
          <cell r="N232"/>
        </row>
        <row r="233">
          <cell r="A233" t="str">
            <v>P34 SCH-20 [SA53 GR.B]</v>
          </cell>
          <cell r="B233">
            <v>34</v>
          </cell>
          <cell r="C233">
            <v>20</v>
          </cell>
          <cell r="D233" t="str">
            <v>SA53 GR.B</v>
          </cell>
          <cell r="E233"/>
          <cell r="F233">
            <v>34</v>
          </cell>
          <cell r="G233">
            <v>33</v>
          </cell>
          <cell r="H233">
            <v>0.5</v>
          </cell>
          <cell r="I233"/>
          <cell r="J233">
            <v>20</v>
          </cell>
          <cell r="K233"/>
          <cell r="L233" t="str">
            <v>SA53 GR.B</v>
          </cell>
          <cell r="M233"/>
          <cell r="N233"/>
        </row>
        <row r="234">
          <cell r="A234" t="str">
            <v>P34 SCH-30 [SA53 GR.B]</v>
          </cell>
          <cell r="B234">
            <v>34</v>
          </cell>
          <cell r="C234">
            <v>30</v>
          </cell>
          <cell r="D234" t="str">
            <v>SA53 GR.B</v>
          </cell>
          <cell r="E234"/>
          <cell r="F234">
            <v>34</v>
          </cell>
          <cell r="G234">
            <v>32.75</v>
          </cell>
          <cell r="H234">
            <v>0.625</v>
          </cell>
          <cell r="I234"/>
          <cell r="J234">
            <v>30</v>
          </cell>
          <cell r="K234"/>
          <cell r="L234" t="str">
            <v>SA53 GR.B</v>
          </cell>
          <cell r="M234"/>
          <cell r="N234"/>
        </row>
        <row r="235">
          <cell r="A235" t="str">
            <v>P34 SCH-40 [SA53 GR.B]</v>
          </cell>
          <cell r="B235">
            <v>34</v>
          </cell>
          <cell r="C235">
            <v>40</v>
          </cell>
          <cell r="D235" t="str">
            <v>SA53 GR.B</v>
          </cell>
          <cell r="E235"/>
          <cell r="F235">
            <v>34</v>
          </cell>
          <cell r="G235">
            <v>32.624000000000002</v>
          </cell>
          <cell r="H235">
            <v>0.68799999999999994</v>
          </cell>
          <cell r="I235"/>
          <cell r="J235">
            <v>40</v>
          </cell>
          <cell r="K235"/>
          <cell r="L235" t="str">
            <v>SA53 GR.B</v>
          </cell>
          <cell r="M235"/>
          <cell r="N235"/>
        </row>
        <row r="236">
          <cell r="A236" t="str">
            <v>P34 SCH-XH [SA53 GR.B]</v>
          </cell>
          <cell r="B236">
            <v>34</v>
          </cell>
          <cell r="C236" t="str">
            <v>XH</v>
          </cell>
          <cell r="D236" t="str">
            <v>SA53 GR.B</v>
          </cell>
          <cell r="E236"/>
          <cell r="F236">
            <v>34</v>
          </cell>
          <cell r="G236">
            <v>33</v>
          </cell>
          <cell r="H236">
            <v>0.5</v>
          </cell>
          <cell r="I236" t="str">
            <v>XH</v>
          </cell>
          <cell r="J236">
            <v>2</v>
          </cell>
          <cell r="K236"/>
          <cell r="L236" t="str">
            <v>SA53 GR.B</v>
          </cell>
          <cell r="M236"/>
          <cell r="N236"/>
        </row>
        <row r="237">
          <cell r="A237" t="str">
            <v>P36 SCH-10 [SA53 GR.B]</v>
          </cell>
          <cell r="B237">
            <v>36</v>
          </cell>
          <cell r="C237">
            <v>10</v>
          </cell>
          <cell r="D237" t="str">
            <v>SA53 GR.B</v>
          </cell>
          <cell r="E237"/>
          <cell r="F237">
            <v>36</v>
          </cell>
          <cell r="G237">
            <v>35.375999999999998</v>
          </cell>
          <cell r="H237">
            <v>0.312</v>
          </cell>
          <cell r="I237"/>
          <cell r="J237">
            <v>10</v>
          </cell>
          <cell r="K237"/>
          <cell r="L237" t="str">
            <v>SA53 GR.B</v>
          </cell>
          <cell r="M237"/>
          <cell r="N237"/>
        </row>
        <row r="238">
          <cell r="A238" t="str">
            <v>P36 SCH-20 [SA53 GR.B]</v>
          </cell>
          <cell r="B238">
            <v>36</v>
          </cell>
          <cell r="C238">
            <v>20</v>
          </cell>
          <cell r="D238" t="str">
            <v>SA53 GR.B</v>
          </cell>
          <cell r="E238"/>
          <cell r="F238">
            <v>36</v>
          </cell>
          <cell r="G238">
            <v>35</v>
          </cell>
          <cell r="H238">
            <v>0.5</v>
          </cell>
          <cell r="I238"/>
          <cell r="J238">
            <v>20</v>
          </cell>
          <cell r="K238"/>
          <cell r="L238" t="str">
            <v>SA53 GR.B</v>
          </cell>
          <cell r="M238"/>
          <cell r="N238"/>
        </row>
        <row r="239">
          <cell r="A239" t="str">
            <v>P36 SCH-30 [SA53 GR.B]</v>
          </cell>
          <cell r="B239">
            <v>36</v>
          </cell>
          <cell r="C239">
            <v>30</v>
          </cell>
          <cell r="D239" t="str">
            <v>SA53 GR.B</v>
          </cell>
          <cell r="E239"/>
          <cell r="F239">
            <v>36</v>
          </cell>
          <cell r="G239">
            <v>34.75</v>
          </cell>
          <cell r="H239">
            <v>0.625</v>
          </cell>
          <cell r="I239"/>
          <cell r="J239">
            <v>30</v>
          </cell>
          <cell r="K239"/>
          <cell r="L239" t="str">
            <v>SA53 GR.B</v>
          </cell>
          <cell r="M239"/>
          <cell r="N239"/>
        </row>
        <row r="240">
          <cell r="A240" t="str">
            <v>P36 SCH-40 [SA53 GR.B]</v>
          </cell>
          <cell r="B240">
            <v>36</v>
          </cell>
          <cell r="C240">
            <v>40</v>
          </cell>
          <cell r="D240" t="str">
            <v>SA53 GR.B</v>
          </cell>
          <cell r="E240"/>
          <cell r="F240">
            <v>36</v>
          </cell>
          <cell r="G240">
            <v>34.5</v>
          </cell>
          <cell r="H240">
            <v>0.75</v>
          </cell>
          <cell r="I240"/>
          <cell r="J240">
            <v>40</v>
          </cell>
          <cell r="K240"/>
          <cell r="L240" t="str">
            <v>SA53 GR.B</v>
          </cell>
          <cell r="M240"/>
          <cell r="N240"/>
        </row>
        <row r="241">
          <cell r="A241" t="str">
            <v>P36 SCH-XH [SA53 GR.B]</v>
          </cell>
          <cell r="B241">
            <v>36</v>
          </cell>
          <cell r="C241" t="str">
            <v>XH</v>
          </cell>
          <cell r="D241" t="str">
            <v>SA53 GR.B</v>
          </cell>
          <cell r="E241"/>
          <cell r="F241">
            <v>36</v>
          </cell>
          <cell r="G241">
            <v>35</v>
          </cell>
          <cell r="H241">
            <v>0.5</v>
          </cell>
          <cell r="I241" t="str">
            <v>XH</v>
          </cell>
          <cell r="J241">
            <v>2</v>
          </cell>
          <cell r="K241"/>
          <cell r="L241" t="str">
            <v>SA53 GR.B</v>
          </cell>
          <cell r="M241"/>
          <cell r="N241"/>
        </row>
        <row r="242">
          <cell r="A242" t="str">
            <v>P42 SCH-30 [SA53 GR.B]</v>
          </cell>
          <cell r="B242">
            <v>42</v>
          </cell>
          <cell r="C242">
            <v>30</v>
          </cell>
          <cell r="D242" t="str">
            <v>SA53 GR.B</v>
          </cell>
          <cell r="E242"/>
          <cell r="F242">
            <v>42</v>
          </cell>
          <cell r="G242">
            <v>41.25</v>
          </cell>
          <cell r="H242">
            <v>0.375</v>
          </cell>
          <cell r="I242"/>
          <cell r="J242">
            <v>30</v>
          </cell>
          <cell r="K242"/>
          <cell r="L242" t="str">
            <v>SA53 GR.B</v>
          </cell>
          <cell r="M242"/>
          <cell r="N242"/>
        </row>
        <row r="243">
          <cell r="A243" t="str">
            <v>P42 SCH-60 [SA53 GR.B]</v>
          </cell>
          <cell r="B243">
            <v>42</v>
          </cell>
          <cell r="C243">
            <v>60</v>
          </cell>
          <cell r="D243" t="str">
            <v>SA53 GR.B</v>
          </cell>
          <cell r="E243"/>
          <cell r="F243">
            <v>42</v>
          </cell>
          <cell r="G243">
            <v>41</v>
          </cell>
          <cell r="H243">
            <v>0.5</v>
          </cell>
          <cell r="I243"/>
          <cell r="J243">
            <v>60</v>
          </cell>
          <cell r="K243"/>
          <cell r="L243" t="str">
            <v>SA53 GR.B</v>
          </cell>
          <cell r="M243"/>
          <cell r="N243"/>
        </row>
        <row r="244">
          <cell r="A244" t="str">
            <v>P42 SCH-XH [SA53 GR.B]</v>
          </cell>
          <cell r="B244">
            <v>42</v>
          </cell>
          <cell r="C244" t="str">
            <v>XH</v>
          </cell>
          <cell r="D244" t="str">
            <v>SA53 GR.B</v>
          </cell>
          <cell r="E244"/>
          <cell r="F244">
            <v>42</v>
          </cell>
          <cell r="G244">
            <v>41</v>
          </cell>
          <cell r="H244">
            <v>0.5</v>
          </cell>
          <cell r="I244" t="str">
            <v>XH</v>
          </cell>
          <cell r="J244">
            <v>2</v>
          </cell>
          <cell r="K244"/>
          <cell r="L244" t="str">
            <v>SA53 GR.B</v>
          </cell>
          <cell r="M244"/>
          <cell r="N244"/>
        </row>
        <row r="245">
          <cell r="A245" t="str">
            <v>P48 SCH-30 [SA53 GR.B]</v>
          </cell>
          <cell r="B245">
            <v>48.000000000000007</v>
          </cell>
          <cell r="C245">
            <v>30</v>
          </cell>
          <cell r="D245" t="str">
            <v>SA53 GR.B</v>
          </cell>
          <cell r="E245"/>
          <cell r="F245">
            <v>48.000000000000007</v>
          </cell>
          <cell r="G245">
            <v>47.250000000000007</v>
          </cell>
          <cell r="H245">
            <v>0.375</v>
          </cell>
          <cell r="I245"/>
          <cell r="J245">
            <v>30</v>
          </cell>
          <cell r="K245"/>
          <cell r="L245" t="str">
            <v>SA53 GR.B</v>
          </cell>
          <cell r="M245"/>
          <cell r="N245"/>
        </row>
        <row r="246">
          <cell r="A246" t="str">
            <v>P48 SCH-60 [SA53 GR.B]</v>
          </cell>
          <cell r="B246">
            <v>48.000000000000007</v>
          </cell>
          <cell r="C246">
            <v>60</v>
          </cell>
          <cell r="D246" t="str">
            <v>SA53 GR.B</v>
          </cell>
          <cell r="E246"/>
          <cell r="F246">
            <v>48.000000000000007</v>
          </cell>
          <cell r="G246">
            <v>47.000000000000007</v>
          </cell>
          <cell r="H246">
            <v>0.5</v>
          </cell>
          <cell r="I246"/>
          <cell r="J246">
            <v>60</v>
          </cell>
          <cell r="K246"/>
          <cell r="L246" t="str">
            <v>SA53 GR.B</v>
          </cell>
          <cell r="M246"/>
          <cell r="N246"/>
        </row>
        <row r="247">
          <cell r="A247" t="str">
            <v>P48 SCH-XH [SA53 GR.B]</v>
          </cell>
          <cell r="B247">
            <v>48.000000000000007</v>
          </cell>
          <cell r="C247" t="str">
            <v>XH</v>
          </cell>
          <cell r="D247" t="str">
            <v>SA53 GR.B</v>
          </cell>
          <cell r="E247"/>
          <cell r="F247">
            <v>48.000000000000007</v>
          </cell>
          <cell r="G247">
            <v>47.000000000000007</v>
          </cell>
          <cell r="H247">
            <v>0.5</v>
          </cell>
          <cell r="I247" t="str">
            <v>XH</v>
          </cell>
          <cell r="J247">
            <v>2</v>
          </cell>
          <cell r="K247"/>
          <cell r="L247" t="str">
            <v>SA53 GR.B</v>
          </cell>
          <cell r="M247"/>
          <cell r="N247"/>
        </row>
        <row r="248">
          <cell r="A248" t="str">
            <v>SA106 GR.B</v>
          </cell>
          <cell r="B248">
            <v>0.125</v>
          </cell>
          <cell r="C248">
            <v>5</v>
          </cell>
          <cell r="D248" t="str">
            <v>SA106 GR.B</v>
          </cell>
          <cell r="E248"/>
          <cell r="F248">
            <v>0.40500000000000003</v>
          </cell>
          <cell r="G248">
            <v>0.33500000000000002</v>
          </cell>
          <cell r="H248">
            <v>3.5000000000000003E-2</v>
          </cell>
          <cell r="I248"/>
          <cell r="J248">
            <v>5</v>
          </cell>
          <cell r="K248"/>
          <cell r="L248"/>
          <cell r="M248"/>
          <cell r="N248"/>
        </row>
        <row r="249">
          <cell r="A249" t="str">
            <v>P0.125 SCH-5 [SA106 GR.B]</v>
          </cell>
          <cell r="B249">
            <v>0.125</v>
          </cell>
          <cell r="C249">
            <v>5</v>
          </cell>
          <cell r="D249" t="str">
            <v>SA106 GR.B</v>
          </cell>
          <cell r="E249"/>
          <cell r="F249">
            <v>0.40500000000000003</v>
          </cell>
          <cell r="G249">
            <v>0.33500000000000002</v>
          </cell>
          <cell r="H249">
            <v>3.5000000000000003E-2</v>
          </cell>
          <cell r="I249"/>
          <cell r="J249">
            <v>5</v>
          </cell>
          <cell r="K249"/>
          <cell r="L249" t="str">
            <v>SA106 GR.B</v>
          </cell>
          <cell r="M249"/>
          <cell r="N249"/>
        </row>
        <row r="250">
          <cell r="A250" t="str">
            <v>P0.125 SCH-10 [SA106 GR.B]</v>
          </cell>
          <cell r="B250">
            <v>0.125</v>
          </cell>
          <cell r="C250">
            <v>10</v>
          </cell>
          <cell r="D250" t="str">
            <v>SA106 GR.B</v>
          </cell>
          <cell r="E250"/>
          <cell r="F250">
            <v>0.40500000000000003</v>
          </cell>
          <cell r="G250">
            <v>0.30700000000000005</v>
          </cell>
          <cell r="H250">
            <v>4.9000000000000002E-2</v>
          </cell>
          <cell r="I250"/>
          <cell r="J250">
            <v>10</v>
          </cell>
          <cell r="K250"/>
          <cell r="L250" t="str">
            <v>SA106 GR.B</v>
          </cell>
          <cell r="M250"/>
          <cell r="N250"/>
        </row>
        <row r="251">
          <cell r="A251" t="str">
            <v>P0.125 SCH-40 [SA106 GR.B]</v>
          </cell>
          <cell r="B251">
            <v>0.125</v>
          </cell>
          <cell r="C251">
            <v>40</v>
          </cell>
          <cell r="D251" t="str">
            <v>SA106 GR.B</v>
          </cell>
          <cell r="E251"/>
          <cell r="F251">
            <v>0.40500000000000003</v>
          </cell>
          <cell r="G251">
            <v>0.26900000000000002</v>
          </cell>
          <cell r="H251">
            <v>6.8000000000000005E-2</v>
          </cell>
          <cell r="I251"/>
          <cell r="J251">
            <v>40</v>
          </cell>
          <cell r="K251"/>
          <cell r="L251" t="str">
            <v>SA106 GR.B</v>
          </cell>
          <cell r="M251"/>
          <cell r="N251"/>
        </row>
        <row r="252">
          <cell r="A252" t="str">
            <v>P0.125 SCH-80 [SA106 GR.B]</v>
          </cell>
          <cell r="B252">
            <v>0.125</v>
          </cell>
          <cell r="C252">
            <v>80</v>
          </cell>
          <cell r="D252" t="str">
            <v>SA106 GR.B</v>
          </cell>
          <cell r="E252"/>
          <cell r="F252">
            <v>0.40500000000000003</v>
          </cell>
          <cell r="G252">
            <v>0.21500000000000002</v>
          </cell>
          <cell r="H252">
            <v>9.5000000000000001E-2</v>
          </cell>
          <cell r="I252"/>
          <cell r="J252">
            <v>80</v>
          </cell>
          <cell r="K252"/>
          <cell r="L252" t="str">
            <v>SA106 GR.B</v>
          </cell>
          <cell r="M252"/>
          <cell r="N252"/>
        </row>
        <row r="253">
          <cell r="A253" t="str">
            <v>P0.125 SCH-XH [SA106 GR.B]</v>
          </cell>
          <cell r="B253">
            <v>0.125</v>
          </cell>
          <cell r="C253" t="str">
            <v>XH</v>
          </cell>
          <cell r="D253" t="str">
            <v>SA106 GR.B</v>
          </cell>
          <cell r="E253"/>
          <cell r="F253">
            <v>0.40500000000000003</v>
          </cell>
          <cell r="G253">
            <v>0.21500000000000002</v>
          </cell>
          <cell r="H253">
            <v>9.5000000000000001E-2</v>
          </cell>
          <cell r="I253" t="str">
            <v>XH</v>
          </cell>
          <cell r="J253">
            <v>2</v>
          </cell>
          <cell r="K253"/>
          <cell r="L253" t="str">
            <v>SA106 GR.B</v>
          </cell>
          <cell r="M253"/>
          <cell r="N253"/>
        </row>
        <row r="254">
          <cell r="A254" t="str">
            <v>P0.25 SCH-5 [SA106 GR.B]</v>
          </cell>
          <cell r="B254">
            <v>0.25</v>
          </cell>
          <cell r="C254">
            <v>5</v>
          </cell>
          <cell r="D254" t="str">
            <v>SA106 GR.B</v>
          </cell>
          <cell r="E254"/>
          <cell r="F254">
            <v>0.54</v>
          </cell>
          <cell r="G254">
            <v>0.44200000000000006</v>
          </cell>
          <cell r="H254">
            <v>4.9000000000000002E-2</v>
          </cell>
          <cell r="I254"/>
          <cell r="J254">
            <v>5</v>
          </cell>
          <cell r="K254"/>
          <cell r="L254" t="str">
            <v>SA106 GR.B</v>
          </cell>
          <cell r="M254"/>
          <cell r="N254"/>
        </row>
        <row r="255">
          <cell r="A255" t="str">
            <v>P0.25 SCH-10 [SA106 GR.B]</v>
          </cell>
          <cell r="B255">
            <v>0.25</v>
          </cell>
          <cell r="C255">
            <v>10</v>
          </cell>
          <cell r="D255" t="str">
            <v>SA106 GR.B</v>
          </cell>
          <cell r="E255"/>
          <cell r="F255">
            <v>0.54</v>
          </cell>
          <cell r="G255">
            <v>0.41000000000000003</v>
          </cell>
          <cell r="H255">
            <v>6.5000000000000002E-2</v>
          </cell>
          <cell r="I255"/>
          <cell r="J255">
            <v>10</v>
          </cell>
          <cell r="K255"/>
          <cell r="L255" t="str">
            <v>SA106 GR.B</v>
          </cell>
          <cell r="M255"/>
          <cell r="N255"/>
        </row>
        <row r="256">
          <cell r="A256" t="str">
            <v>P0.25 SCH-40 [SA106 GR.B]</v>
          </cell>
          <cell r="B256">
            <v>0.25</v>
          </cell>
          <cell r="C256">
            <v>40</v>
          </cell>
          <cell r="D256" t="str">
            <v>SA106 GR.B</v>
          </cell>
          <cell r="E256"/>
          <cell r="F256">
            <v>0.54</v>
          </cell>
          <cell r="G256">
            <v>0.36400000000000005</v>
          </cell>
          <cell r="H256">
            <v>8.7999999999999995E-2</v>
          </cell>
          <cell r="I256"/>
          <cell r="J256">
            <v>40</v>
          </cell>
          <cell r="K256"/>
          <cell r="L256" t="str">
            <v>SA106 GR.B</v>
          </cell>
          <cell r="M256"/>
          <cell r="N256"/>
        </row>
        <row r="257">
          <cell r="A257" t="str">
            <v>P0.25 SCH-80 [SA106 GR.B]</v>
          </cell>
          <cell r="B257">
            <v>0.25</v>
          </cell>
          <cell r="C257">
            <v>80</v>
          </cell>
          <cell r="D257" t="str">
            <v>SA106 GR.B</v>
          </cell>
          <cell r="E257"/>
          <cell r="F257">
            <v>0.54</v>
          </cell>
          <cell r="G257">
            <v>0.30200000000000005</v>
          </cell>
          <cell r="H257">
            <v>0.11899999999999999</v>
          </cell>
          <cell r="I257"/>
          <cell r="J257">
            <v>80</v>
          </cell>
          <cell r="K257"/>
          <cell r="L257" t="str">
            <v>SA106 GR.B</v>
          </cell>
          <cell r="M257"/>
          <cell r="N257"/>
        </row>
        <row r="258">
          <cell r="A258" t="str">
            <v>P0.25 SCH-XH [SA106 GR.B]</v>
          </cell>
          <cell r="B258">
            <v>0.25</v>
          </cell>
          <cell r="C258" t="str">
            <v>XH</v>
          </cell>
          <cell r="D258" t="str">
            <v>SA106 GR.B</v>
          </cell>
          <cell r="E258"/>
          <cell r="F258">
            <v>0.54</v>
          </cell>
          <cell r="G258">
            <v>0.30200000000000005</v>
          </cell>
          <cell r="H258">
            <v>0.11899999999999999</v>
          </cell>
          <cell r="I258" t="str">
            <v>XH</v>
          </cell>
          <cell r="J258">
            <v>2</v>
          </cell>
          <cell r="K258"/>
          <cell r="L258" t="str">
            <v>SA106 GR.B</v>
          </cell>
          <cell r="M258"/>
          <cell r="N258"/>
        </row>
        <row r="259">
          <cell r="A259" t="str">
            <v>P0.375 SCH-5 [SA106 GR.B]</v>
          </cell>
          <cell r="B259">
            <v>0.37500000000000006</v>
          </cell>
          <cell r="C259">
            <v>5</v>
          </cell>
          <cell r="D259" t="str">
            <v>SA106 GR.B</v>
          </cell>
          <cell r="E259"/>
          <cell r="F259">
            <v>0.67500000000000004</v>
          </cell>
          <cell r="G259">
            <v>0.57700000000000007</v>
          </cell>
          <cell r="H259">
            <v>4.9000000000000002E-2</v>
          </cell>
          <cell r="I259"/>
          <cell r="J259">
            <v>5</v>
          </cell>
          <cell r="K259"/>
          <cell r="L259" t="str">
            <v>SA106 GR.B</v>
          </cell>
          <cell r="M259"/>
          <cell r="N259"/>
        </row>
        <row r="260">
          <cell r="A260" t="str">
            <v>P0.375 SCH-10 [SA106 GR.B]</v>
          </cell>
          <cell r="B260">
            <v>0.37500000000000006</v>
          </cell>
          <cell r="C260">
            <v>10</v>
          </cell>
          <cell r="D260" t="str">
            <v>SA106 GR.B</v>
          </cell>
          <cell r="E260"/>
          <cell r="F260">
            <v>0.67500000000000004</v>
          </cell>
          <cell r="G260">
            <v>0.54500000000000004</v>
          </cell>
          <cell r="H260">
            <v>6.5000000000000002E-2</v>
          </cell>
          <cell r="I260"/>
          <cell r="J260">
            <v>10</v>
          </cell>
          <cell r="K260"/>
          <cell r="L260" t="str">
            <v>SA106 GR.B</v>
          </cell>
          <cell r="M260"/>
          <cell r="N260"/>
        </row>
        <row r="261">
          <cell r="A261" t="str">
            <v>P0.375 SCH-40 [SA106 GR.B]</v>
          </cell>
          <cell r="B261">
            <v>0.37500000000000006</v>
          </cell>
          <cell r="C261">
            <v>40</v>
          </cell>
          <cell r="D261" t="str">
            <v>SA106 GR.B</v>
          </cell>
          <cell r="E261"/>
          <cell r="F261">
            <v>0.67500000000000004</v>
          </cell>
          <cell r="G261">
            <v>0.49300000000000005</v>
          </cell>
          <cell r="H261">
            <v>9.0999999999999998E-2</v>
          </cell>
          <cell r="I261"/>
          <cell r="J261">
            <v>40</v>
          </cell>
          <cell r="K261"/>
          <cell r="L261" t="str">
            <v>SA106 GR.B</v>
          </cell>
          <cell r="M261"/>
          <cell r="N261"/>
        </row>
        <row r="262">
          <cell r="A262" t="str">
            <v>P0.375 SCH-80 [SA106 GR.B]</v>
          </cell>
          <cell r="B262">
            <v>0.37500000000000006</v>
          </cell>
          <cell r="C262">
            <v>80</v>
          </cell>
          <cell r="D262" t="str">
            <v>SA106 GR.B</v>
          </cell>
          <cell r="E262"/>
          <cell r="F262">
            <v>0.67500000000000004</v>
          </cell>
          <cell r="G262">
            <v>0.42300000000000004</v>
          </cell>
          <cell r="H262">
            <v>0.126</v>
          </cell>
          <cell r="I262"/>
          <cell r="J262">
            <v>80</v>
          </cell>
          <cell r="K262"/>
          <cell r="L262" t="str">
            <v>SA106 GR.B</v>
          </cell>
          <cell r="M262"/>
          <cell r="N262"/>
        </row>
        <row r="263">
          <cell r="A263" t="str">
            <v>P0.375 SCH-XH [SA106 GR.B]</v>
          </cell>
          <cell r="B263">
            <v>0.37500000000000006</v>
          </cell>
          <cell r="C263" t="str">
            <v>XH</v>
          </cell>
          <cell r="D263" t="str">
            <v>SA106 GR.B</v>
          </cell>
          <cell r="E263"/>
          <cell r="F263">
            <v>0.67500000000000004</v>
          </cell>
          <cell r="G263">
            <v>0.42300000000000004</v>
          </cell>
          <cell r="H263">
            <v>0.126</v>
          </cell>
          <cell r="I263" t="str">
            <v>XH</v>
          </cell>
          <cell r="J263">
            <v>2</v>
          </cell>
          <cell r="K263"/>
          <cell r="L263" t="str">
            <v>SA106 GR.B</v>
          </cell>
          <cell r="M263"/>
          <cell r="N263"/>
        </row>
        <row r="264">
          <cell r="A264" t="str">
            <v>P0.5 SCH-5 [SA106 GR.B]</v>
          </cell>
          <cell r="B264">
            <v>0.5</v>
          </cell>
          <cell r="C264">
            <v>5</v>
          </cell>
          <cell r="D264" t="str">
            <v>SA106 GR.B</v>
          </cell>
          <cell r="E264"/>
          <cell r="F264">
            <v>0.84</v>
          </cell>
          <cell r="G264">
            <v>0.71</v>
          </cell>
          <cell r="H264">
            <v>6.5000000000000002E-2</v>
          </cell>
          <cell r="I264"/>
          <cell r="J264">
            <v>5</v>
          </cell>
          <cell r="K264"/>
          <cell r="L264" t="str">
            <v>SA106 GR.B</v>
          </cell>
          <cell r="M264"/>
          <cell r="N264"/>
        </row>
        <row r="265">
          <cell r="A265" t="str">
            <v>P0.5 SCH-10 [SA106 GR.B]</v>
          </cell>
          <cell r="B265">
            <v>0.5</v>
          </cell>
          <cell r="C265">
            <v>10</v>
          </cell>
          <cell r="D265" t="str">
            <v>SA106 GR.B</v>
          </cell>
          <cell r="E265"/>
          <cell r="F265">
            <v>0.84</v>
          </cell>
          <cell r="G265">
            <v>0.67399999999999993</v>
          </cell>
          <cell r="H265">
            <v>8.3000000000000004E-2</v>
          </cell>
          <cell r="I265"/>
          <cell r="J265">
            <v>10</v>
          </cell>
          <cell r="K265"/>
          <cell r="L265" t="str">
            <v>SA106 GR.B</v>
          </cell>
          <cell r="M265"/>
          <cell r="N265"/>
        </row>
        <row r="266">
          <cell r="A266" t="str">
            <v>P0.5 SCH-40 [SA106 GR.B]</v>
          </cell>
          <cell r="B266">
            <v>0.5</v>
          </cell>
          <cell r="C266">
            <v>40</v>
          </cell>
          <cell r="D266" t="str">
            <v>SA106 GR.B</v>
          </cell>
          <cell r="E266"/>
          <cell r="F266">
            <v>0.84</v>
          </cell>
          <cell r="G266">
            <v>0.622</v>
          </cell>
          <cell r="H266">
            <v>0.109</v>
          </cell>
          <cell r="I266"/>
          <cell r="J266">
            <v>40</v>
          </cell>
          <cell r="K266"/>
          <cell r="L266" t="str">
            <v>SA106 GR.B</v>
          </cell>
          <cell r="M266"/>
          <cell r="N266"/>
        </row>
        <row r="267">
          <cell r="A267" t="str">
            <v>P0.5 SCH-80 [SA106 GR.B]</v>
          </cell>
          <cell r="B267">
            <v>0.5</v>
          </cell>
          <cell r="C267">
            <v>80</v>
          </cell>
          <cell r="D267" t="str">
            <v>SA106 GR.B</v>
          </cell>
          <cell r="E267"/>
          <cell r="F267">
            <v>0.84</v>
          </cell>
          <cell r="G267">
            <v>0.54600000000000004</v>
          </cell>
          <cell r="H267">
            <v>0.14699999999999999</v>
          </cell>
          <cell r="I267"/>
          <cell r="J267">
            <v>80</v>
          </cell>
          <cell r="K267"/>
          <cell r="L267" t="str">
            <v>SA106 GR.B</v>
          </cell>
          <cell r="M267"/>
          <cell r="N267"/>
        </row>
        <row r="268">
          <cell r="A268" t="str">
            <v>P0.5 SCH-160 [SA106 GR.B]</v>
          </cell>
          <cell r="B268">
            <v>0.5</v>
          </cell>
          <cell r="C268">
            <v>160</v>
          </cell>
          <cell r="D268" t="str">
            <v>SA106 GR.B</v>
          </cell>
          <cell r="E268"/>
          <cell r="F268">
            <v>0.84</v>
          </cell>
          <cell r="G268">
            <v>0.46599999999999997</v>
          </cell>
          <cell r="H268">
            <v>0.187</v>
          </cell>
          <cell r="I268"/>
          <cell r="J268">
            <v>160</v>
          </cell>
          <cell r="K268"/>
          <cell r="L268" t="str">
            <v>SA106 GR.B</v>
          </cell>
          <cell r="M268"/>
          <cell r="N268"/>
        </row>
        <row r="269">
          <cell r="A269" t="str">
            <v>P0.5 SCH-XH [SA106 GR.B]</v>
          </cell>
          <cell r="B269">
            <v>0.5</v>
          </cell>
          <cell r="C269" t="str">
            <v>XH</v>
          </cell>
          <cell r="D269" t="str">
            <v>SA106 GR.B</v>
          </cell>
          <cell r="E269"/>
          <cell r="F269">
            <v>0.84</v>
          </cell>
          <cell r="G269">
            <v>0.54600000000000004</v>
          </cell>
          <cell r="H269">
            <v>0.14699999999999999</v>
          </cell>
          <cell r="I269" t="str">
            <v>XH</v>
          </cell>
          <cell r="J269">
            <v>2</v>
          </cell>
          <cell r="K269"/>
          <cell r="L269" t="str">
            <v>SA106 GR.B</v>
          </cell>
          <cell r="M269"/>
          <cell r="N269"/>
        </row>
        <row r="270">
          <cell r="A270" t="str">
            <v>P0.5 SCH-XXH [SA106 GR.B]</v>
          </cell>
          <cell r="B270">
            <v>0.5</v>
          </cell>
          <cell r="C270" t="str">
            <v>XXH</v>
          </cell>
          <cell r="D270" t="str">
            <v>SA106 GR.B</v>
          </cell>
          <cell r="E270"/>
          <cell r="F270">
            <v>0.84</v>
          </cell>
          <cell r="G270">
            <v>0.252</v>
          </cell>
          <cell r="H270">
            <v>0.29399999999999998</v>
          </cell>
          <cell r="I270" t="str">
            <v>XXH</v>
          </cell>
          <cell r="J270">
            <v>4</v>
          </cell>
          <cell r="K270"/>
          <cell r="L270" t="str">
            <v>SA106 GR.B</v>
          </cell>
          <cell r="M270"/>
          <cell r="N270"/>
        </row>
        <row r="271">
          <cell r="A271" t="str">
            <v>P0.75 SCH-5 [SA106 GR.B]</v>
          </cell>
          <cell r="B271">
            <v>0.75000000000000011</v>
          </cell>
          <cell r="C271">
            <v>5</v>
          </cell>
          <cell r="D271" t="str">
            <v>SA106 GR.B</v>
          </cell>
          <cell r="E271"/>
          <cell r="F271">
            <v>1.05</v>
          </cell>
          <cell r="G271">
            <v>0.92</v>
          </cell>
          <cell r="H271">
            <v>6.5000000000000002E-2</v>
          </cell>
          <cell r="I271"/>
          <cell r="J271">
            <v>5</v>
          </cell>
          <cell r="K271"/>
          <cell r="L271" t="str">
            <v>SA106 GR.B</v>
          </cell>
          <cell r="M271"/>
          <cell r="N271"/>
        </row>
        <row r="272">
          <cell r="A272" t="str">
            <v>P0.75 SCH-10 [SA106 GR.B]</v>
          </cell>
          <cell r="B272">
            <v>0.75000000000000011</v>
          </cell>
          <cell r="C272">
            <v>10</v>
          </cell>
          <cell r="D272" t="str">
            <v>SA106 GR.B</v>
          </cell>
          <cell r="E272"/>
          <cell r="F272">
            <v>1.05</v>
          </cell>
          <cell r="G272">
            <v>0.88400000000000001</v>
          </cell>
          <cell r="H272">
            <v>8.3000000000000004E-2</v>
          </cell>
          <cell r="I272"/>
          <cell r="J272">
            <v>10</v>
          </cell>
          <cell r="K272"/>
          <cell r="L272" t="str">
            <v>SA106 GR.B</v>
          </cell>
          <cell r="M272"/>
          <cell r="N272"/>
        </row>
        <row r="273">
          <cell r="A273" t="str">
            <v>P0.75 SCH-40 [SA106 GR.B]</v>
          </cell>
          <cell r="B273">
            <v>0.75000000000000011</v>
          </cell>
          <cell r="C273">
            <v>40</v>
          </cell>
          <cell r="D273" t="str">
            <v>SA106 GR.B</v>
          </cell>
          <cell r="E273"/>
          <cell r="F273">
            <v>1.05</v>
          </cell>
          <cell r="G273">
            <v>0.82400000000000007</v>
          </cell>
          <cell r="H273">
            <v>0.113</v>
          </cell>
          <cell r="I273"/>
          <cell r="J273">
            <v>40</v>
          </cell>
          <cell r="K273"/>
          <cell r="L273" t="str">
            <v>SA106 GR.B</v>
          </cell>
          <cell r="M273"/>
          <cell r="N273"/>
        </row>
        <row r="274">
          <cell r="A274" t="str">
            <v>P0.75 SCH-80 [SA106 GR.B]</v>
          </cell>
          <cell r="B274">
            <v>0.75000000000000011</v>
          </cell>
          <cell r="C274">
            <v>80</v>
          </cell>
          <cell r="D274" t="str">
            <v>SA106 GR.B</v>
          </cell>
          <cell r="E274"/>
          <cell r="F274">
            <v>1.05</v>
          </cell>
          <cell r="G274">
            <v>0.74199999999999999</v>
          </cell>
          <cell r="H274">
            <v>0.154</v>
          </cell>
          <cell r="I274"/>
          <cell r="J274">
            <v>80</v>
          </cell>
          <cell r="K274"/>
          <cell r="L274" t="str">
            <v>SA106 GR.B</v>
          </cell>
          <cell r="M274"/>
          <cell r="N274"/>
        </row>
        <row r="275">
          <cell r="A275" t="str">
            <v>P0.75 SCH-160 [SA106 GR.B]</v>
          </cell>
          <cell r="B275">
            <v>0.75000000000000011</v>
          </cell>
          <cell r="C275">
            <v>160</v>
          </cell>
          <cell r="D275" t="str">
            <v>SA106 GR.B</v>
          </cell>
          <cell r="E275"/>
          <cell r="F275">
            <v>1.05</v>
          </cell>
          <cell r="G275">
            <v>0.6140000000000001</v>
          </cell>
          <cell r="H275">
            <v>0.218</v>
          </cell>
          <cell r="I275"/>
          <cell r="J275">
            <v>160</v>
          </cell>
          <cell r="K275"/>
          <cell r="L275" t="str">
            <v>SA106 GR.B</v>
          </cell>
          <cell r="M275"/>
          <cell r="N275"/>
        </row>
        <row r="276">
          <cell r="A276" t="str">
            <v>P0.75 SCH-XH [SA106 GR.B]</v>
          </cell>
          <cell r="B276">
            <v>0.75000000000000011</v>
          </cell>
          <cell r="C276" t="str">
            <v>XH</v>
          </cell>
          <cell r="D276" t="str">
            <v>SA106 GR.B</v>
          </cell>
          <cell r="E276"/>
          <cell r="F276">
            <v>1.05</v>
          </cell>
          <cell r="G276">
            <v>0.74199999999999999</v>
          </cell>
          <cell r="H276">
            <v>0.154</v>
          </cell>
          <cell r="I276" t="str">
            <v>XH</v>
          </cell>
          <cell r="J276">
            <v>2</v>
          </cell>
          <cell r="K276"/>
          <cell r="L276" t="str">
            <v>SA106 GR.B</v>
          </cell>
          <cell r="M276"/>
          <cell r="N276"/>
        </row>
        <row r="277">
          <cell r="A277" t="str">
            <v>P0.75 SCH-XXH [SA106 GR.B]</v>
          </cell>
          <cell r="B277">
            <v>0.75000000000000011</v>
          </cell>
          <cell r="C277" t="str">
            <v>XXH</v>
          </cell>
          <cell r="D277" t="str">
            <v>SA106 GR.B</v>
          </cell>
          <cell r="E277" t="str">
            <v>PI1073</v>
          </cell>
          <cell r="F277">
            <v>1.05</v>
          </cell>
          <cell r="G277">
            <v>0.43400000000000005</v>
          </cell>
          <cell r="H277">
            <v>0.308</v>
          </cell>
          <cell r="I277" t="str">
            <v>XXH</v>
          </cell>
          <cell r="J277">
            <v>4</v>
          </cell>
          <cell r="K277"/>
          <cell r="L277" t="str">
            <v>SA106 GR.B</v>
          </cell>
          <cell r="M277"/>
          <cell r="N277"/>
        </row>
        <row r="278">
          <cell r="A278" t="str">
            <v>P1 SCH-5 [SA106 GR.B]</v>
          </cell>
          <cell r="B278">
            <v>1</v>
          </cell>
          <cell r="C278">
            <v>5</v>
          </cell>
          <cell r="D278" t="str">
            <v>SA106 GR.B</v>
          </cell>
          <cell r="E278"/>
          <cell r="F278">
            <v>1.3149999999999999</v>
          </cell>
          <cell r="G278">
            <v>1.1850000000000001</v>
          </cell>
          <cell r="H278">
            <v>6.5000000000000002E-2</v>
          </cell>
          <cell r="I278"/>
          <cell r="J278">
            <v>5</v>
          </cell>
          <cell r="K278"/>
          <cell r="L278" t="str">
            <v>SA106 GR.B</v>
          </cell>
          <cell r="M278"/>
          <cell r="N278"/>
        </row>
        <row r="279">
          <cell r="A279" t="str">
            <v>P1 SCH-10 [SA106 GR.B]</v>
          </cell>
          <cell r="B279">
            <v>1</v>
          </cell>
          <cell r="C279">
            <v>10</v>
          </cell>
          <cell r="D279" t="str">
            <v>SA106 GR.B</v>
          </cell>
          <cell r="E279"/>
          <cell r="F279">
            <v>1.3149999999999999</v>
          </cell>
          <cell r="G279">
            <v>1.097</v>
          </cell>
          <cell r="H279">
            <v>0.109</v>
          </cell>
          <cell r="I279"/>
          <cell r="J279">
            <v>10</v>
          </cell>
          <cell r="K279"/>
          <cell r="L279" t="str">
            <v>SA106 GR.B</v>
          </cell>
          <cell r="M279"/>
          <cell r="N279"/>
        </row>
        <row r="280">
          <cell r="A280" t="str">
            <v>P1 SCH-40 [SA106 GR.B]</v>
          </cell>
          <cell r="B280">
            <v>1</v>
          </cell>
          <cell r="C280">
            <v>40</v>
          </cell>
          <cell r="D280" t="str">
            <v>SA106 GR.B</v>
          </cell>
          <cell r="E280" t="str">
            <v>PI1002</v>
          </cell>
          <cell r="F280">
            <v>1.3149999999999999</v>
          </cell>
          <cell r="G280">
            <v>1.0489999999999999</v>
          </cell>
          <cell r="H280">
            <v>0.13300000000000001</v>
          </cell>
          <cell r="I280"/>
          <cell r="J280">
            <v>40</v>
          </cell>
          <cell r="K280"/>
          <cell r="L280" t="str">
            <v>SA106 GR.B</v>
          </cell>
          <cell r="M280"/>
          <cell r="N280"/>
        </row>
        <row r="281">
          <cell r="A281" t="str">
            <v>P1 SCH-80 [SA106 GR.B]</v>
          </cell>
          <cell r="B281">
            <v>1</v>
          </cell>
          <cell r="C281">
            <v>80</v>
          </cell>
          <cell r="D281" t="str">
            <v>SA106 GR.B</v>
          </cell>
          <cell r="E281" t="str">
            <v>PI0003</v>
          </cell>
          <cell r="F281">
            <v>1.3149999999999999</v>
          </cell>
          <cell r="G281">
            <v>0.95699999999999996</v>
          </cell>
          <cell r="H281">
            <v>0.17899999999999999</v>
          </cell>
          <cell r="I281"/>
          <cell r="J281">
            <v>80</v>
          </cell>
          <cell r="K281"/>
          <cell r="L281" t="str">
            <v>SA106 GR.B</v>
          </cell>
          <cell r="M281"/>
          <cell r="N281"/>
        </row>
        <row r="282">
          <cell r="A282" t="str">
            <v>P1 SCH-160 [SA106 GR.B]</v>
          </cell>
          <cell r="B282">
            <v>1</v>
          </cell>
          <cell r="C282">
            <v>160</v>
          </cell>
          <cell r="D282" t="str">
            <v>SA106 GR.B</v>
          </cell>
          <cell r="E282" t="str">
            <v>PI1000</v>
          </cell>
          <cell r="F282">
            <v>1.3149999999999999</v>
          </cell>
          <cell r="G282">
            <v>0.81499999999999995</v>
          </cell>
          <cell r="H282">
            <v>0.25</v>
          </cell>
          <cell r="I282"/>
          <cell r="J282">
            <v>160</v>
          </cell>
          <cell r="K282"/>
          <cell r="L282" t="str">
            <v>SA106 GR.B</v>
          </cell>
          <cell r="M282"/>
          <cell r="N282"/>
        </row>
        <row r="283">
          <cell r="A283" t="str">
            <v>P1 SCH-XH [SA106 GR.B]</v>
          </cell>
          <cell r="B283">
            <v>1</v>
          </cell>
          <cell r="C283" t="str">
            <v>XH</v>
          </cell>
          <cell r="D283" t="str">
            <v>SA106 GR.B</v>
          </cell>
          <cell r="E283"/>
          <cell r="F283">
            <v>1.3149999999999999</v>
          </cell>
          <cell r="G283">
            <v>0.95699999999999996</v>
          </cell>
          <cell r="H283">
            <v>0.17899999999999999</v>
          </cell>
          <cell r="I283" t="str">
            <v>XH</v>
          </cell>
          <cell r="J283">
            <v>2</v>
          </cell>
          <cell r="K283"/>
          <cell r="L283" t="str">
            <v>SA106 GR.B</v>
          </cell>
          <cell r="M283"/>
          <cell r="N283"/>
        </row>
        <row r="284">
          <cell r="A284" t="str">
            <v>P1 SCH-XXH [SA106 GR.B]</v>
          </cell>
          <cell r="B284">
            <v>1</v>
          </cell>
          <cell r="C284" t="str">
            <v>XXH</v>
          </cell>
          <cell r="D284" t="str">
            <v>SA106 GR.B</v>
          </cell>
          <cell r="E284" t="str">
            <v>PI1004</v>
          </cell>
          <cell r="F284">
            <v>1.3149999999999999</v>
          </cell>
          <cell r="G284">
            <v>0.59899999999999998</v>
          </cell>
          <cell r="H284">
            <v>0.35799999999999998</v>
          </cell>
          <cell r="I284" t="str">
            <v>XXH</v>
          </cell>
          <cell r="J284">
            <v>4</v>
          </cell>
          <cell r="K284"/>
          <cell r="L284" t="str">
            <v>SA106 GR.B</v>
          </cell>
          <cell r="M284"/>
          <cell r="N284"/>
        </row>
        <row r="285">
          <cell r="A285" t="str">
            <v>P1.25 SCH-5 [SA106 GR.B]</v>
          </cell>
          <cell r="B285">
            <v>1.25</v>
          </cell>
          <cell r="C285">
            <v>5</v>
          </cell>
          <cell r="D285" t="str">
            <v>SA106 GR.B</v>
          </cell>
          <cell r="E285"/>
          <cell r="F285">
            <v>1.6600000000000001</v>
          </cell>
          <cell r="G285">
            <v>1.5300000000000002</v>
          </cell>
          <cell r="H285">
            <v>6.5000000000000002E-2</v>
          </cell>
          <cell r="I285"/>
          <cell r="J285">
            <v>5</v>
          </cell>
          <cell r="K285"/>
          <cell r="L285" t="str">
            <v>SA106 GR.B</v>
          </cell>
          <cell r="M285"/>
          <cell r="N285"/>
        </row>
        <row r="286">
          <cell r="A286" t="str">
            <v>P1.25 SCH-10 [SA106 GR.B]</v>
          </cell>
          <cell r="B286">
            <v>1.25</v>
          </cell>
          <cell r="C286">
            <v>10</v>
          </cell>
          <cell r="D286" t="str">
            <v>SA106 GR.B</v>
          </cell>
          <cell r="E286"/>
          <cell r="F286">
            <v>1.6600000000000001</v>
          </cell>
          <cell r="G286">
            <v>1.4420000000000002</v>
          </cell>
          <cell r="H286">
            <v>0.109</v>
          </cell>
          <cell r="I286"/>
          <cell r="J286">
            <v>10</v>
          </cell>
          <cell r="K286"/>
          <cell r="L286" t="str">
            <v>SA106 GR.B</v>
          </cell>
          <cell r="M286"/>
          <cell r="N286"/>
        </row>
        <row r="287">
          <cell r="A287" t="str">
            <v>P1.25 SCH-40 [SA106 GR.B]</v>
          </cell>
          <cell r="B287">
            <v>1.25</v>
          </cell>
          <cell r="C287">
            <v>40</v>
          </cell>
          <cell r="D287" t="str">
            <v>SA106 GR.B</v>
          </cell>
          <cell r="E287" t="str">
            <v>PI0012</v>
          </cell>
          <cell r="F287">
            <v>1.6600000000000001</v>
          </cell>
          <cell r="G287">
            <v>1.3800000000000001</v>
          </cell>
          <cell r="H287">
            <v>0.14000000000000001</v>
          </cell>
          <cell r="I287"/>
          <cell r="J287">
            <v>40</v>
          </cell>
          <cell r="K287"/>
          <cell r="L287" t="str">
            <v>SA106 GR.B</v>
          </cell>
          <cell r="M287"/>
          <cell r="N287"/>
        </row>
        <row r="288">
          <cell r="A288" t="str">
            <v>P1.25 SCH-80 [SA106 GR.B]</v>
          </cell>
          <cell r="B288">
            <v>1.25</v>
          </cell>
          <cell r="C288">
            <v>80</v>
          </cell>
          <cell r="D288" t="str">
            <v>SA106 GR.B</v>
          </cell>
          <cell r="E288"/>
          <cell r="F288">
            <v>1.6600000000000001</v>
          </cell>
          <cell r="G288">
            <v>1.278</v>
          </cell>
          <cell r="H288">
            <v>0.191</v>
          </cell>
          <cell r="I288"/>
          <cell r="J288">
            <v>80</v>
          </cell>
          <cell r="K288"/>
          <cell r="L288" t="str">
            <v>SA106 GR.B</v>
          </cell>
          <cell r="M288"/>
          <cell r="N288"/>
        </row>
        <row r="289">
          <cell r="A289" t="str">
            <v>P1.25 SCH-160 [SA106 GR.B]</v>
          </cell>
          <cell r="B289">
            <v>1.25</v>
          </cell>
          <cell r="C289">
            <v>160</v>
          </cell>
          <cell r="D289" t="str">
            <v>SA106 GR.B</v>
          </cell>
          <cell r="E289"/>
          <cell r="F289">
            <v>1.6600000000000001</v>
          </cell>
          <cell r="G289">
            <v>1.1600000000000001</v>
          </cell>
          <cell r="H289">
            <v>0.25</v>
          </cell>
          <cell r="I289"/>
          <cell r="J289">
            <v>160</v>
          </cell>
          <cell r="K289"/>
          <cell r="L289" t="str">
            <v>SA106 GR.B</v>
          </cell>
          <cell r="M289"/>
          <cell r="N289"/>
        </row>
        <row r="290">
          <cell r="A290" t="str">
            <v>P1.25 SCH-XH [SA106 GR.B]</v>
          </cell>
          <cell r="B290">
            <v>1.25</v>
          </cell>
          <cell r="C290" t="str">
            <v>XH</v>
          </cell>
          <cell r="D290" t="str">
            <v>SA106 GR.B</v>
          </cell>
          <cell r="E290"/>
          <cell r="F290">
            <v>1.6600000000000001</v>
          </cell>
          <cell r="G290">
            <v>1.278</v>
          </cell>
          <cell r="H290">
            <v>0.191</v>
          </cell>
          <cell r="I290" t="str">
            <v>XH</v>
          </cell>
          <cell r="J290">
            <v>2</v>
          </cell>
          <cell r="K290"/>
          <cell r="L290" t="str">
            <v>SA106 GR.B</v>
          </cell>
          <cell r="M290"/>
          <cell r="N290"/>
        </row>
        <row r="291">
          <cell r="A291" t="str">
            <v>P1.25 SCH-XXH [SA106 GR.B]</v>
          </cell>
          <cell r="B291">
            <v>1.25</v>
          </cell>
          <cell r="C291" t="str">
            <v>XXH</v>
          </cell>
          <cell r="D291" t="str">
            <v>SA106 GR.B</v>
          </cell>
          <cell r="E291"/>
          <cell r="F291">
            <v>1.6600000000000001</v>
          </cell>
          <cell r="G291">
            <v>0.89600000000000013</v>
          </cell>
          <cell r="H291">
            <v>0.38200000000000001</v>
          </cell>
          <cell r="I291" t="str">
            <v>XXH</v>
          </cell>
          <cell r="J291">
            <v>4</v>
          </cell>
          <cell r="K291"/>
          <cell r="L291" t="str">
            <v>SA106 GR.B</v>
          </cell>
          <cell r="M291"/>
          <cell r="N291"/>
        </row>
        <row r="292">
          <cell r="A292" t="str">
            <v>P1.5 SCH-5 [SA106 GR.B]</v>
          </cell>
          <cell r="B292">
            <v>1.5000000000000002</v>
          </cell>
          <cell r="C292">
            <v>5</v>
          </cell>
          <cell r="D292" t="str">
            <v>SA106 GR.B</v>
          </cell>
          <cell r="E292"/>
          <cell r="F292">
            <v>1.9</v>
          </cell>
          <cell r="G292">
            <v>1.77</v>
          </cell>
          <cell r="H292">
            <v>6.5000000000000002E-2</v>
          </cell>
          <cell r="I292"/>
          <cell r="J292">
            <v>5</v>
          </cell>
          <cell r="K292"/>
          <cell r="L292" t="str">
            <v>SA106 GR.B</v>
          </cell>
          <cell r="M292"/>
          <cell r="N292"/>
        </row>
        <row r="293">
          <cell r="A293" t="str">
            <v>P1.5 SCH-10 [SA106 GR.B]</v>
          </cell>
          <cell r="B293">
            <v>1.5000000000000002</v>
          </cell>
          <cell r="C293">
            <v>10</v>
          </cell>
          <cell r="D293" t="str">
            <v>SA106 GR.B</v>
          </cell>
          <cell r="E293"/>
          <cell r="F293">
            <v>1.9</v>
          </cell>
          <cell r="G293">
            <v>1.6819999999999999</v>
          </cell>
          <cell r="H293">
            <v>0.109</v>
          </cell>
          <cell r="I293"/>
          <cell r="J293">
            <v>10</v>
          </cell>
          <cell r="K293"/>
          <cell r="L293" t="str">
            <v>SA106 GR.B</v>
          </cell>
          <cell r="M293"/>
          <cell r="N293"/>
        </row>
        <row r="294">
          <cell r="A294" t="str">
            <v>P1.5 SCH-40 [SA106 GR.B]</v>
          </cell>
          <cell r="B294">
            <v>1.5000000000000002</v>
          </cell>
          <cell r="C294">
            <v>40</v>
          </cell>
          <cell r="D294" t="str">
            <v>SA106 GR.B</v>
          </cell>
          <cell r="E294"/>
          <cell r="F294">
            <v>1.9</v>
          </cell>
          <cell r="G294">
            <v>1.6099999999999999</v>
          </cell>
          <cell r="H294">
            <v>0.14499999999999999</v>
          </cell>
          <cell r="I294"/>
          <cell r="J294">
            <v>40</v>
          </cell>
          <cell r="K294"/>
          <cell r="L294" t="str">
            <v>SA106 GR.B</v>
          </cell>
          <cell r="M294"/>
          <cell r="N294"/>
        </row>
        <row r="295">
          <cell r="A295" t="str">
            <v>P1.5 SCH-80 [SA106 GR.B]</v>
          </cell>
          <cell r="B295">
            <v>1.5000000000000002</v>
          </cell>
          <cell r="C295">
            <v>80</v>
          </cell>
          <cell r="D295" t="str">
            <v>SA106 GR.B</v>
          </cell>
          <cell r="E295" t="str">
            <v>PI1005</v>
          </cell>
          <cell r="F295">
            <v>1.9</v>
          </cell>
          <cell r="G295">
            <v>1.5</v>
          </cell>
          <cell r="H295">
            <v>0.2</v>
          </cell>
          <cell r="I295"/>
          <cell r="J295">
            <v>80</v>
          </cell>
          <cell r="K295"/>
          <cell r="L295" t="str">
            <v>SA106 GR.B</v>
          </cell>
          <cell r="M295"/>
          <cell r="N295"/>
        </row>
        <row r="296">
          <cell r="A296" t="str">
            <v>P1.5 SCH-160 [SA106 GR.B]</v>
          </cell>
          <cell r="B296">
            <v>1.5000000000000002</v>
          </cell>
          <cell r="C296">
            <v>160</v>
          </cell>
          <cell r="D296" t="str">
            <v>SA106 GR.B</v>
          </cell>
          <cell r="E296" t="str">
            <v>PI1010</v>
          </cell>
          <cell r="F296">
            <v>1.9</v>
          </cell>
          <cell r="G296">
            <v>1.3379999999999999</v>
          </cell>
          <cell r="H296">
            <v>0.28100000000000003</v>
          </cell>
          <cell r="I296"/>
          <cell r="J296">
            <v>160</v>
          </cell>
          <cell r="K296"/>
          <cell r="L296" t="str">
            <v>SA106 GR.B</v>
          </cell>
          <cell r="M296"/>
          <cell r="N296"/>
        </row>
        <row r="297">
          <cell r="A297" t="str">
            <v>P1.5 SCH-XH [SA106 GR.B]</v>
          </cell>
          <cell r="B297">
            <v>1.5000000000000002</v>
          </cell>
          <cell r="C297" t="str">
            <v>XH</v>
          </cell>
          <cell r="D297" t="str">
            <v>SA106 GR.B</v>
          </cell>
          <cell r="E297"/>
          <cell r="F297">
            <v>1.9</v>
          </cell>
          <cell r="G297">
            <v>1.5</v>
          </cell>
          <cell r="H297">
            <v>0.2</v>
          </cell>
          <cell r="I297" t="str">
            <v>XH</v>
          </cell>
          <cell r="J297">
            <v>2</v>
          </cell>
          <cell r="K297"/>
          <cell r="L297" t="str">
            <v>SA106 GR.B</v>
          </cell>
          <cell r="M297"/>
          <cell r="N297"/>
        </row>
        <row r="298">
          <cell r="A298" t="str">
            <v>P1.5 SCH-XXH [SA106 GR.B]</v>
          </cell>
          <cell r="B298">
            <v>1.5000000000000002</v>
          </cell>
          <cell r="C298" t="str">
            <v>XXH</v>
          </cell>
          <cell r="D298" t="str">
            <v>SA106 GR.B</v>
          </cell>
          <cell r="E298" t="str">
            <v>PI1027</v>
          </cell>
          <cell r="F298">
            <v>1.9</v>
          </cell>
          <cell r="G298">
            <v>1.0999999999999999</v>
          </cell>
          <cell r="H298">
            <v>0.4</v>
          </cell>
          <cell r="I298" t="str">
            <v>XXH</v>
          </cell>
          <cell r="J298">
            <v>4</v>
          </cell>
          <cell r="K298"/>
          <cell r="L298" t="str">
            <v>SA106 GR.B</v>
          </cell>
          <cell r="M298"/>
          <cell r="N298"/>
        </row>
        <row r="299">
          <cell r="A299" t="str">
            <v>P2 SCH-5 [SA106 GR.B]</v>
          </cell>
          <cell r="B299">
            <v>2</v>
          </cell>
          <cell r="C299">
            <v>5</v>
          </cell>
          <cell r="D299" t="str">
            <v>SA106 GR.B</v>
          </cell>
          <cell r="E299"/>
          <cell r="F299">
            <v>2.375</v>
          </cell>
          <cell r="G299">
            <v>2.2450000000000001</v>
          </cell>
          <cell r="H299">
            <v>6.5000000000000002E-2</v>
          </cell>
          <cell r="I299"/>
          <cell r="J299">
            <v>5</v>
          </cell>
          <cell r="K299"/>
          <cell r="L299" t="str">
            <v>SA106 GR.B</v>
          </cell>
          <cell r="M299"/>
          <cell r="N299"/>
        </row>
        <row r="300">
          <cell r="A300" t="str">
            <v>P2 SCH-10 [SA106 GR.B]</v>
          </cell>
          <cell r="B300">
            <v>2</v>
          </cell>
          <cell r="C300">
            <v>10</v>
          </cell>
          <cell r="D300" t="str">
            <v>SA106 GR.B</v>
          </cell>
          <cell r="E300"/>
          <cell r="F300">
            <v>2.375</v>
          </cell>
          <cell r="G300">
            <v>2.157</v>
          </cell>
          <cell r="H300">
            <v>0.109</v>
          </cell>
          <cell r="I300"/>
          <cell r="J300">
            <v>10</v>
          </cell>
          <cell r="K300"/>
          <cell r="L300" t="str">
            <v>SA106 GR.B</v>
          </cell>
          <cell r="M300"/>
          <cell r="N300"/>
        </row>
        <row r="301">
          <cell r="A301" t="str">
            <v>P2 SCH-40 [SA106 GR.B]</v>
          </cell>
          <cell r="B301">
            <v>2</v>
          </cell>
          <cell r="C301">
            <v>40</v>
          </cell>
          <cell r="D301" t="str">
            <v>SA106 GR.B</v>
          </cell>
          <cell r="E301" t="str">
            <v>PI1019</v>
          </cell>
          <cell r="F301">
            <v>2.375</v>
          </cell>
          <cell r="G301">
            <v>2.0670000000000002</v>
          </cell>
          <cell r="H301">
            <v>0.154</v>
          </cell>
          <cell r="I301"/>
          <cell r="J301">
            <v>40</v>
          </cell>
          <cell r="K301"/>
          <cell r="L301" t="str">
            <v>SA106 GR.B</v>
          </cell>
          <cell r="M301"/>
          <cell r="N301"/>
        </row>
        <row r="302">
          <cell r="A302" t="str">
            <v>P2 SCH-80 [SA106 GR.B]</v>
          </cell>
          <cell r="B302">
            <v>2</v>
          </cell>
          <cell r="C302">
            <v>80</v>
          </cell>
          <cell r="D302" t="str">
            <v>SA106 GR.B</v>
          </cell>
          <cell r="E302" t="str">
            <v>PI1020</v>
          </cell>
          <cell r="F302">
            <v>2.375</v>
          </cell>
          <cell r="G302">
            <v>1.9390000000000001</v>
          </cell>
          <cell r="H302">
            <v>0.218</v>
          </cell>
          <cell r="I302"/>
          <cell r="J302">
            <v>80</v>
          </cell>
          <cell r="K302"/>
          <cell r="L302" t="str">
            <v>SA106 GR.B</v>
          </cell>
          <cell r="M302"/>
          <cell r="N302"/>
        </row>
        <row r="303">
          <cell r="A303" t="str">
            <v>P2 SCH-160 [SA106 GR.B]</v>
          </cell>
          <cell r="B303">
            <v>2</v>
          </cell>
          <cell r="C303">
            <v>160</v>
          </cell>
          <cell r="D303" t="str">
            <v>SA106 GR.B</v>
          </cell>
          <cell r="E303" t="str">
            <v>PI0151</v>
          </cell>
          <cell r="F303">
            <v>2.375</v>
          </cell>
          <cell r="G303">
            <v>1.6890000000000001</v>
          </cell>
          <cell r="H303">
            <v>0.34300000000000003</v>
          </cell>
          <cell r="I303"/>
          <cell r="J303">
            <v>160</v>
          </cell>
          <cell r="K303"/>
          <cell r="L303" t="str">
            <v>SA106 GR.B</v>
          </cell>
          <cell r="M303"/>
          <cell r="N303"/>
        </row>
        <row r="304">
          <cell r="A304" t="str">
            <v>P2 SCH-XH [SA106 GR.B]</v>
          </cell>
          <cell r="B304">
            <v>2</v>
          </cell>
          <cell r="C304" t="str">
            <v>XH</v>
          </cell>
          <cell r="D304" t="str">
            <v>SA106 GR.B</v>
          </cell>
          <cell r="E304"/>
          <cell r="F304">
            <v>2.375</v>
          </cell>
          <cell r="G304">
            <v>1.9390000000000001</v>
          </cell>
          <cell r="H304">
            <v>0.218</v>
          </cell>
          <cell r="I304" t="str">
            <v>XH</v>
          </cell>
          <cell r="J304">
            <v>2</v>
          </cell>
          <cell r="K304"/>
          <cell r="L304" t="str">
            <v>SA106 GR.B</v>
          </cell>
          <cell r="M304"/>
          <cell r="N304"/>
        </row>
        <row r="305">
          <cell r="A305" t="str">
            <v>P2 SCH-XXH [SA106 GR.B]</v>
          </cell>
          <cell r="B305">
            <v>2</v>
          </cell>
          <cell r="C305" t="str">
            <v>XXH</v>
          </cell>
          <cell r="D305" t="str">
            <v>SA106 GR.B</v>
          </cell>
          <cell r="E305" t="str">
            <v>PI1030</v>
          </cell>
          <cell r="F305">
            <v>2.375</v>
          </cell>
          <cell r="G305">
            <v>1.5030000000000001</v>
          </cell>
          <cell r="H305">
            <v>0.436</v>
          </cell>
          <cell r="I305" t="str">
            <v>XXH</v>
          </cell>
          <cell r="J305">
            <v>4</v>
          </cell>
          <cell r="K305"/>
          <cell r="L305" t="str">
            <v>SA106 GR.B</v>
          </cell>
          <cell r="M305"/>
          <cell r="N305"/>
        </row>
        <row r="306">
          <cell r="A306" t="str">
            <v>P2.5 SCH-5 [SA106 GR.B]</v>
          </cell>
          <cell r="B306">
            <v>2.5</v>
          </cell>
          <cell r="C306">
            <v>5</v>
          </cell>
          <cell r="D306" t="str">
            <v>SA106 GR.B</v>
          </cell>
          <cell r="E306"/>
          <cell r="F306">
            <v>2.875</v>
          </cell>
          <cell r="G306">
            <v>2.7090000000000001</v>
          </cell>
          <cell r="H306">
            <v>8.3000000000000004E-2</v>
          </cell>
          <cell r="I306"/>
          <cell r="J306">
            <v>5</v>
          </cell>
          <cell r="K306"/>
          <cell r="L306" t="str">
            <v>SA106 GR.B</v>
          </cell>
          <cell r="M306"/>
          <cell r="N306"/>
        </row>
        <row r="307">
          <cell r="A307" t="str">
            <v>P2.5 SCH-10 [SA106 GR.B]</v>
          </cell>
          <cell r="B307">
            <v>2.5</v>
          </cell>
          <cell r="C307">
            <v>10</v>
          </cell>
          <cell r="D307" t="str">
            <v>SA106 GR.B</v>
          </cell>
          <cell r="E307"/>
          <cell r="F307">
            <v>2.875</v>
          </cell>
          <cell r="G307">
            <v>2.6349999999999998</v>
          </cell>
          <cell r="H307">
            <v>0.12</v>
          </cell>
          <cell r="I307"/>
          <cell r="J307">
            <v>10</v>
          </cell>
          <cell r="K307"/>
          <cell r="L307" t="str">
            <v>SA106 GR.B</v>
          </cell>
          <cell r="M307"/>
          <cell r="N307"/>
        </row>
        <row r="308">
          <cell r="A308" t="str">
            <v>P2.5 SCH-40 [SA106 GR.B]</v>
          </cell>
          <cell r="B308">
            <v>2.5</v>
          </cell>
          <cell r="C308">
            <v>40</v>
          </cell>
          <cell r="D308" t="str">
            <v>SA106 GR.B</v>
          </cell>
          <cell r="E308" t="str">
            <v>PI1034</v>
          </cell>
          <cell r="F308">
            <v>2.875</v>
          </cell>
          <cell r="G308">
            <v>2.4689999999999999</v>
          </cell>
          <cell r="H308">
            <v>0.20300000000000001</v>
          </cell>
          <cell r="I308"/>
          <cell r="J308">
            <v>40</v>
          </cell>
          <cell r="K308"/>
          <cell r="L308" t="str">
            <v>SA106 GR.B</v>
          </cell>
          <cell r="M308"/>
          <cell r="N308"/>
        </row>
        <row r="309">
          <cell r="A309" t="str">
            <v>P2.5 SCH-80 [SA106 GR.B]</v>
          </cell>
          <cell r="B309">
            <v>2.5</v>
          </cell>
          <cell r="C309">
            <v>80</v>
          </cell>
          <cell r="D309" t="str">
            <v>SA106 GR.B</v>
          </cell>
          <cell r="E309" t="str">
            <v>PI1008</v>
          </cell>
          <cell r="F309">
            <v>2.875</v>
          </cell>
          <cell r="G309">
            <v>2.323</v>
          </cell>
          <cell r="H309">
            <v>0.27600000000000002</v>
          </cell>
          <cell r="I309"/>
          <cell r="J309">
            <v>80</v>
          </cell>
          <cell r="K309"/>
          <cell r="L309" t="str">
            <v>SA106 GR.B</v>
          </cell>
          <cell r="M309"/>
          <cell r="N309"/>
        </row>
        <row r="310">
          <cell r="A310" t="str">
            <v>P2.5 SCH-160 [SA106 GR.B]</v>
          </cell>
          <cell r="B310">
            <v>2.5</v>
          </cell>
          <cell r="C310">
            <v>160</v>
          </cell>
          <cell r="D310" t="str">
            <v>SA106 GR.B</v>
          </cell>
          <cell r="E310" t="str">
            <v>PI1040</v>
          </cell>
          <cell r="F310">
            <v>2.875</v>
          </cell>
          <cell r="G310">
            <v>2.125</v>
          </cell>
          <cell r="H310">
            <v>0.375</v>
          </cell>
          <cell r="I310"/>
          <cell r="J310">
            <v>160</v>
          </cell>
          <cell r="K310"/>
          <cell r="L310" t="str">
            <v>SA106 GR.B</v>
          </cell>
          <cell r="M310"/>
          <cell r="N310"/>
        </row>
        <row r="311">
          <cell r="A311" t="str">
            <v>P2.5 SCH-XH [SA106 GR.B]</v>
          </cell>
          <cell r="B311">
            <v>2.5</v>
          </cell>
          <cell r="C311" t="str">
            <v>XH</v>
          </cell>
          <cell r="D311" t="str">
            <v>SA106 GR.B</v>
          </cell>
          <cell r="E311"/>
          <cell r="F311">
            <v>2.875</v>
          </cell>
          <cell r="G311">
            <v>2.323</v>
          </cell>
          <cell r="H311">
            <v>0.27600000000000002</v>
          </cell>
          <cell r="I311" t="str">
            <v>XH</v>
          </cell>
          <cell r="J311">
            <v>2</v>
          </cell>
          <cell r="K311"/>
          <cell r="L311" t="str">
            <v>SA106 GR.B</v>
          </cell>
          <cell r="M311"/>
          <cell r="N311"/>
        </row>
        <row r="312">
          <cell r="A312" t="str">
            <v>P2.5 SCH-XXH [SA106 GR.B]</v>
          </cell>
          <cell r="B312">
            <v>2.5</v>
          </cell>
          <cell r="C312" t="str">
            <v>XXH</v>
          </cell>
          <cell r="D312" t="str">
            <v>SA106 GR.B</v>
          </cell>
          <cell r="E312" t="str">
            <v>PI1045</v>
          </cell>
          <cell r="F312">
            <v>2.875</v>
          </cell>
          <cell r="G312">
            <v>1.7709999999999999</v>
          </cell>
          <cell r="H312">
            <v>0.55200000000000005</v>
          </cell>
          <cell r="I312" t="str">
            <v>XXH</v>
          </cell>
          <cell r="J312">
            <v>4</v>
          </cell>
          <cell r="K312"/>
          <cell r="L312" t="str">
            <v>SA106 GR.B</v>
          </cell>
          <cell r="M312"/>
          <cell r="N312"/>
        </row>
        <row r="313">
          <cell r="A313" t="str">
            <v>P3 SCH-5 [SA106 GR.B]</v>
          </cell>
          <cell r="B313">
            <v>3.0000000000000004</v>
          </cell>
          <cell r="C313">
            <v>5</v>
          </cell>
          <cell r="D313" t="str">
            <v>SA106 GR.B</v>
          </cell>
          <cell r="E313"/>
          <cell r="F313">
            <v>3.5</v>
          </cell>
          <cell r="G313">
            <v>3.3340000000000001</v>
          </cell>
          <cell r="H313">
            <v>8.3000000000000004E-2</v>
          </cell>
          <cell r="I313"/>
          <cell r="J313">
            <v>5</v>
          </cell>
          <cell r="K313"/>
          <cell r="L313" t="str">
            <v>SA106 GR.B</v>
          </cell>
          <cell r="M313"/>
          <cell r="N313"/>
        </row>
        <row r="314">
          <cell r="A314" t="str">
            <v>P3 SCH-10 [SA106 GR.B]</v>
          </cell>
          <cell r="B314">
            <v>3.0000000000000004</v>
          </cell>
          <cell r="C314">
            <v>10</v>
          </cell>
          <cell r="D314" t="str">
            <v>SA106 GR.B</v>
          </cell>
          <cell r="E314"/>
          <cell r="F314">
            <v>3.5</v>
          </cell>
          <cell r="G314">
            <v>3.26</v>
          </cell>
          <cell r="H314">
            <v>0.12</v>
          </cell>
          <cell r="I314"/>
          <cell r="J314">
            <v>10</v>
          </cell>
          <cell r="K314"/>
          <cell r="L314" t="str">
            <v>SA106 GR.B</v>
          </cell>
          <cell r="M314"/>
          <cell r="N314"/>
        </row>
        <row r="315">
          <cell r="A315" t="str">
            <v>P3 SCH-40 [SA106 GR.B]</v>
          </cell>
          <cell r="B315">
            <v>3.0000000000000004</v>
          </cell>
          <cell r="C315">
            <v>40</v>
          </cell>
          <cell r="D315" t="str">
            <v>SA106 GR.B</v>
          </cell>
          <cell r="E315" t="str">
            <v>PI1050</v>
          </cell>
          <cell r="F315">
            <v>3.5</v>
          </cell>
          <cell r="G315">
            <v>3.0680000000000001</v>
          </cell>
          <cell r="H315">
            <v>0.216</v>
          </cell>
          <cell r="I315"/>
          <cell r="J315">
            <v>40</v>
          </cell>
          <cell r="K315"/>
          <cell r="L315" t="str">
            <v>SA106 GR.B</v>
          </cell>
          <cell r="M315"/>
          <cell r="N315"/>
        </row>
        <row r="316">
          <cell r="A316" t="str">
            <v>P3 SCH-80 [SA106 GR.B]</v>
          </cell>
          <cell r="B316">
            <v>3.0000000000000004</v>
          </cell>
          <cell r="C316">
            <v>80</v>
          </cell>
          <cell r="D316" t="str">
            <v>SA106 GR.B</v>
          </cell>
          <cell r="E316" t="str">
            <v>PI1051</v>
          </cell>
          <cell r="F316">
            <v>3.5</v>
          </cell>
          <cell r="G316">
            <v>2.9</v>
          </cell>
          <cell r="H316">
            <v>0.3</v>
          </cell>
          <cell r="I316"/>
          <cell r="J316">
            <v>80</v>
          </cell>
          <cell r="K316"/>
          <cell r="L316" t="str">
            <v>SA106 GR.B</v>
          </cell>
          <cell r="M316"/>
          <cell r="N316"/>
        </row>
        <row r="317">
          <cell r="A317" t="str">
            <v>P3 SCH-160 [SA106 GR.B]</v>
          </cell>
          <cell r="B317">
            <v>3.0000000000000004</v>
          </cell>
          <cell r="C317">
            <v>160</v>
          </cell>
          <cell r="D317" t="str">
            <v>SA106 GR.B</v>
          </cell>
          <cell r="E317" t="str">
            <v>PI0150</v>
          </cell>
          <cell r="F317">
            <v>3.5</v>
          </cell>
          <cell r="G317">
            <v>2.6259999999999999</v>
          </cell>
          <cell r="H317">
            <v>0.437</v>
          </cell>
          <cell r="I317"/>
          <cell r="J317">
            <v>160</v>
          </cell>
          <cell r="K317"/>
          <cell r="L317" t="str">
            <v>SA106 GR.B</v>
          </cell>
          <cell r="M317"/>
          <cell r="N317"/>
        </row>
        <row r="318">
          <cell r="A318" t="str">
            <v>P3 SCH-XH [SA106 GR.B]</v>
          </cell>
          <cell r="B318">
            <v>3.0000000000000004</v>
          </cell>
          <cell r="C318" t="str">
            <v>XH</v>
          </cell>
          <cell r="D318" t="str">
            <v>SA106 GR.B</v>
          </cell>
          <cell r="E318"/>
          <cell r="F318">
            <v>3.5</v>
          </cell>
          <cell r="G318">
            <v>2.9</v>
          </cell>
          <cell r="H318">
            <v>0.3</v>
          </cell>
          <cell r="I318" t="str">
            <v>XH</v>
          </cell>
          <cell r="J318">
            <v>2</v>
          </cell>
          <cell r="K318"/>
          <cell r="L318" t="str">
            <v>SA106 GR.B</v>
          </cell>
          <cell r="M318"/>
          <cell r="N318"/>
        </row>
        <row r="319">
          <cell r="A319" t="str">
            <v>P3 SCH-XXH [SA106 GR.B]</v>
          </cell>
          <cell r="B319">
            <v>3.0000000000000004</v>
          </cell>
          <cell r="C319" t="str">
            <v>XXH</v>
          </cell>
          <cell r="D319" t="str">
            <v>SA106 GR.B</v>
          </cell>
          <cell r="E319" t="str">
            <v>PI1054</v>
          </cell>
          <cell r="F319">
            <v>3.5</v>
          </cell>
          <cell r="G319">
            <v>2.2999999999999998</v>
          </cell>
          <cell r="H319">
            <v>0.6</v>
          </cell>
          <cell r="I319" t="str">
            <v>XXH</v>
          </cell>
          <cell r="J319">
            <v>4</v>
          </cell>
          <cell r="K319"/>
          <cell r="L319" t="str">
            <v>SA106 GR.B</v>
          </cell>
          <cell r="M319"/>
          <cell r="N319"/>
        </row>
        <row r="320">
          <cell r="A320" t="str">
            <v>P3.5 SCH-5 [SA106 GR.B]</v>
          </cell>
          <cell r="B320">
            <v>3.5</v>
          </cell>
          <cell r="C320">
            <v>5</v>
          </cell>
          <cell r="D320" t="str">
            <v>SA106 GR.B</v>
          </cell>
          <cell r="E320"/>
          <cell r="F320">
            <v>4</v>
          </cell>
          <cell r="G320">
            <v>3.8340000000000001</v>
          </cell>
          <cell r="H320">
            <v>8.3000000000000004E-2</v>
          </cell>
          <cell r="I320"/>
          <cell r="J320">
            <v>5</v>
          </cell>
          <cell r="K320"/>
          <cell r="L320" t="str">
            <v>SA106 GR.B</v>
          </cell>
          <cell r="M320"/>
          <cell r="N320"/>
        </row>
        <row r="321">
          <cell r="A321" t="str">
            <v>P3.5 SCH-10 [SA106 GR.B]</v>
          </cell>
          <cell r="B321">
            <v>3.5</v>
          </cell>
          <cell r="C321">
            <v>10</v>
          </cell>
          <cell r="D321" t="str">
            <v>SA106 GR.B</v>
          </cell>
          <cell r="E321"/>
          <cell r="F321">
            <v>4</v>
          </cell>
          <cell r="G321">
            <v>3.76</v>
          </cell>
          <cell r="H321">
            <v>0.12</v>
          </cell>
          <cell r="I321"/>
          <cell r="J321">
            <v>10</v>
          </cell>
          <cell r="K321"/>
          <cell r="L321" t="str">
            <v>SA106 GR.B</v>
          </cell>
          <cell r="M321"/>
          <cell r="N321"/>
        </row>
        <row r="322">
          <cell r="A322" t="str">
            <v>P3.5 SCH-40 [SA106 GR.B]</v>
          </cell>
          <cell r="B322">
            <v>3.5</v>
          </cell>
          <cell r="C322">
            <v>40</v>
          </cell>
          <cell r="D322" t="str">
            <v>SA106 GR.B</v>
          </cell>
          <cell r="E322" t="str">
            <v>PI0084</v>
          </cell>
          <cell r="F322">
            <v>4</v>
          </cell>
          <cell r="G322">
            <v>3.548</v>
          </cell>
          <cell r="H322">
            <v>0.22600000000000001</v>
          </cell>
          <cell r="I322"/>
          <cell r="J322">
            <v>40</v>
          </cell>
          <cell r="K322"/>
          <cell r="L322" t="str">
            <v>SA106 GR.B</v>
          </cell>
          <cell r="M322"/>
          <cell r="N322"/>
        </row>
        <row r="323">
          <cell r="A323" t="str">
            <v>P3.5 SCH-80 [SA106 GR.B]</v>
          </cell>
          <cell r="B323">
            <v>3.5</v>
          </cell>
          <cell r="C323">
            <v>80</v>
          </cell>
          <cell r="D323" t="str">
            <v>SA106 GR.B</v>
          </cell>
          <cell r="E323"/>
          <cell r="F323">
            <v>4</v>
          </cell>
          <cell r="G323">
            <v>3.3639999999999999</v>
          </cell>
          <cell r="H323">
            <v>0.318</v>
          </cell>
          <cell r="I323"/>
          <cell r="J323">
            <v>80</v>
          </cell>
          <cell r="K323"/>
          <cell r="L323" t="str">
            <v>SA106 GR.B</v>
          </cell>
          <cell r="M323"/>
          <cell r="N323"/>
        </row>
        <row r="324">
          <cell r="A324" t="str">
            <v>P3.5 SCH-XH [SA106 GR.B]</v>
          </cell>
          <cell r="B324">
            <v>3.5</v>
          </cell>
          <cell r="C324" t="str">
            <v>XH</v>
          </cell>
          <cell r="D324" t="str">
            <v>SA106 GR.B</v>
          </cell>
          <cell r="E324"/>
          <cell r="F324">
            <v>4</v>
          </cell>
          <cell r="G324">
            <v>3.3639999999999999</v>
          </cell>
          <cell r="H324">
            <v>0.318</v>
          </cell>
          <cell r="I324" t="str">
            <v>XH</v>
          </cell>
          <cell r="J324">
            <v>2</v>
          </cell>
          <cell r="K324"/>
          <cell r="L324" t="str">
            <v>SA106 GR.B</v>
          </cell>
          <cell r="M324"/>
          <cell r="N324"/>
        </row>
        <row r="325">
          <cell r="A325" t="str">
            <v>P3.5 SCH-XXH [SA106 GR.B]</v>
          </cell>
          <cell r="B325">
            <v>3.5</v>
          </cell>
          <cell r="C325" t="str">
            <v>XXH</v>
          </cell>
          <cell r="D325" t="str">
            <v>SA106 GR.B</v>
          </cell>
          <cell r="E325"/>
          <cell r="F325">
            <v>4</v>
          </cell>
          <cell r="G325">
            <v>2.7279999999999998</v>
          </cell>
          <cell r="H325">
            <v>0.63600000000000001</v>
          </cell>
          <cell r="I325" t="str">
            <v>XXH</v>
          </cell>
          <cell r="J325">
            <v>4</v>
          </cell>
          <cell r="K325"/>
          <cell r="L325" t="str">
            <v>SA106 GR.B</v>
          </cell>
          <cell r="M325"/>
          <cell r="N325"/>
        </row>
        <row r="326">
          <cell r="A326" t="str">
            <v>P4 SCH-5 [SA106 GR.B]</v>
          </cell>
          <cell r="B326">
            <v>4</v>
          </cell>
          <cell r="C326">
            <v>5</v>
          </cell>
          <cell r="D326" t="str">
            <v>SA106 GR.B</v>
          </cell>
          <cell r="E326"/>
          <cell r="F326">
            <v>4.5</v>
          </cell>
          <cell r="G326">
            <v>4.3339999999999996</v>
          </cell>
          <cell r="H326">
            <v>8.3000000000000004E-2</v>
          </cell>
          <cell r="I326"/>
          <cell r="J326">
            <v>5</v>
          </cell>
          <cell r="K326"/>
          <cell r="L326" t="str">
            <v>SA106 GR.B</v>
          </cell>
          <cell r="M326"/>
          <cell r="N326"/>
        </row>
        <row r="327">
          <cell r="A327" t="str">
            <v>P4 SCH-10 [SA106 GR.B]</v>
          </cell>
          <cell r="B327">
            <v>4</v>
          </cell>
          <cell r="C327">
            <v>10</v>
          </cell>
          <cell r="D327" t="str">
            <v>SA106 GR.B</v>
          </cell>
          <cell r="E327"/>
          <cell r="F327">
            <v>4.5</v>
          </cell>
          <cell r="G327">
            <v>4.26</v>
          </cell>
          <cell r="H327">
            <v>0.12</v>
          </cell>
          <cell r="I327"/>
          <cell r="J327">
            <v>10</v>
          </cell>
          <cell r="K327"/>
          <cell r="L327" t="str">
            <v>SA106 GR.B</v>
          </cell>
          <cell r="M327"/>
          <cell r="N327"/>
        </row>
        <row r="328">
          <cell r="A328" t="str">
            <v>P4 SCH-40 [SA106 GR.B]</v>
          </cell>
          <cell r="B328">
            <v>4</v>
          </cell>
          <cell r="C328">
            <v>40</v>
          </cell>
          <cell r="D328" t="str">
            <v>SA106 GR.B</v>
          </cell>
          <cell r="E328" t="str">
            <v>PI1075</v>
          </cell>
          <cell r="F328">
            <v>4.5</v>
          </cell>
          <cell r="G328">
            <v>4.0259999999999998</v>
          </cell>
          <cell r="H328">
            <v>0.23699999999999999</v>
          </cell>
          <cell r="I328"/>
          <cell r="J328">
            <v>40</v>
          </cell>
          <cell r="K328"/>
          <cell r="L328" t="str">
            <v>SA106 GR.B</v>
          </cell>
          <cell r="M328"/>
          <cell r="N328"/>
        </row>
        <row r="329">
          <cell r="A329" t="str">
            <v>P4 SCH-60 [SA106 GR.B]</v>
          </cell>
          <cell r="B329">
            <v>4</v>
          </cell>
          <cell r="C329">
            <v>60</v>
          </cell>
          <cell r="D329" t="str">
            <v>SA106 GR.B</v>
          </cell>
          <cell r="E329"/>
          <cell r="F329">
            <v>4.5</v>
          </cell>
          <cell r="G329">
            <v>3.9379999999999997</v>
          </cell>
          <cell r="H329">
            <v>0.28100000000000003</v>
          </cell>
          <cell r="I329"/>
          <cell r="J329">
            <v>60</v>
          </cell>
          <cell r="K329"/>
          <cell r="L329" t="str">
            <v>SA106 GR.B</v>
          </cell>
          <cell r="M329"/>
          <cell r="N329"/>
        </row>
        <row r="330">
          <cell r="A330" t="str">
            <v>P4 SCH-80 [SA106 GR.B]</v>
          </cell>
          <cell r="B330">
            <v>4</v>
          </cell>
          <cell r="C330">
            <v>80</v>
          </cell>
          <cell r="D330" t="str">
            <v>SA106 GR.B</v>
          </cell>
          <cell r="E330" t="str">
            <v>PI1080</v>
          </cell>
          <cell r="F330">
            <v>4.5</v>
          </cell>
          <cell r="G330">
            <v>3.8260000000000001</v>
          </cell>
          <cell r="H330">
            <v>0.33700000000000002</v>
          </cell>
          <cell r="I330"/>
          <cell r="J330">
            <v>80</v>
          </cell>
          <cell r="K330"/>
          <cell r="L330" t="str">
            <v>SA106 GR.B</v>
          </cell>
          <cell r="M330"/>
          <cell r="N330"/>
        </row>
        <row r="331">
          <cell r="A331" t="str">
            <v>P4 SCH-120 [SA106 GR.B]</v>
          </cell>
          <cell r="B331">
            <v>4</v>
          </cell>
          <cell r="C331">
            <v>120</v>
          </cell>
          <cell r="D331" t="str">
            <v>SA106 GR.B</v>
          </cell>
          <cell r="E331" t="str">
            <v>PI0205</v>
          </cell>
          <cell r="F331">
            <v>4.5</v>
          </cell>
          <cell r="G331">
            <v>3.6259999999999999</v>
          </cell>
          <cell r="H331">
            <v>0.437</v>
          </cell>
          <cell r="I331"/>
          <cell r="J331">
            <v>120</v>
          </cell>
          <cell r="K331"/>
          <cell r="L331" t="str">
            <v>SA106 GR.B</v>
          </cell>
          <cell r="M331"/>
          <cell r="N331"/>
        </row>
        <row r="332">
          <cell r="A332" t="str">
            <v>P4 SCH-160 [SA106 GR.B]</v>
          </cell>
          <cell r="B332">
            <v>4</v>
          </cell>
          <cell r="C332">
            <v>160</v>
          </cell>
          <cell r="D332" t="str">
            <v>SA106 GR.B</v>
          </cell>
          <cell r="E332" t="str">
            <v>PI1085</v>
          </cell>
          <cell r="F332">
            <v>4.5</v>
          </cell>
          <cell r="G332">
            <v>3.4379999999999997</v>
          </cell>
          <cell r="H332">
            <v>0.53100000000000003</v>
          </cell>
          <cell r="I332"/>
          <cell r="J332">
            <v>160</v>
          </cell>
          <cell r="K332"/>
          <cell r="L332" t="str">
            <v>SA106 GR.B</v>
          </cell>
          <cell r="M332"/>
          <cell r="N332"/>
        </row>
        <row r="333">
          <cell r="A333" t="str">
            <v>P4 SCH-XH [SA106 GR.B]</v>
          </cell>
          <cell r="B333">
            <v>4</v>
          </cell>
          <cell r="C333" t="str">
            <v>XH</v>
          </cell>
          <cell r="D333" t="str">
            <v>SA106 GR.B</v>
          </cell>
          <cell r="E333"/>
          <cell r="F333">
            <v>4.5</v>
          </cell>
          <cell r="G333">
            <v>3.8260000000000001</v>
          </cell>
          <cell r="H333">
            <v>0.33700000000000002</v>
          </cell>
          <cell r="I333" t="str">
            <v>XH</v>
          </cell>
          <cell r="J333">
            <v>2</v>
          </cell>
          <cell r="K333"/>
          <cell r="L333" t="str">
            <v>SA106 GR.B</v>
          </cell>
          <cell r="M333"/>
          <cell r="N333"/>
        </row>
        <row r="334">
          <cell r="A334" t="str">
            <v>P4 SCH-XXH [SA106 GR.B]</v>
          </cell>
          <cell r="B334">
            <v>4</v>
          </cell>
          <cell r="C334" t="str">
            <v>XXH</v>
          </cell>
          <cell r="D334" t="str">
            <v>SA106 GR.B</v>
          </cell>
          <cell r="E334" t="str">
            <v>PI1088</v>
          </cell>
          <cell r="F334">
            <v>4.5</v>
          </cell>
          <cell r="G334">
            <v>3.1520000000000001</v>
          </cell>
          <cell r="H334">
            <v>0.67400000000000004</v>
          </cell>
          <cell r="I334" t="str">
            <v>XXH</v>
          </cell>
          <cell r="J334">
            <v>4</v>
          </cell>
          <cell r="K334"/>
          <cell r="L334" t="str">
            <v>SA106 GR.B</v>
          </cell>
          <cell r="M334"/>
          <cell r="N334"/>
        </row>
        <row r="335">
          <cell r="A335" t="str">
            <v>P4.5 SCH-XH [SA106 GR.B]</v>
          </cell>
          <cell r="B335">
            <v>4.5</v>
          </cell>
          <cell r="C335" t="str">
            <v>XH</v>
          </cell>
          <cell r="D335" t="str">
            <v>SA106 GR.B</v>
          </cell>
          <cell r="E335"/>
          <cell r="F335">
            <v>5</v>
          </cell>
          <cell r="G335">
            <v>4.29</v>
          </cell>
          <cell r="H335">
            <v>0.35499999999999998</v>
          </cell>
          <cell r="I335" t="str">
            <v>XH</v>
          </cell>
          <cell r="J335">
            <v>2</v>
          </cell>
          <cell r="K335"/>
          <cell r="L335" t="str">
            <v>SA106 GR.B</v>
          </cell>
          <cell r="M335"/>
          <cell r="N335"/>
        </row>
        <row r="336">
          <cell r="A336" t="str">
            <v>P4.5 SCH-XXH [SA106 GR.B]</v>
          </cell>
          <cell r="B336">
            <v>4.5</v>
          </cell>
          <cell r="C336" t="str">
            <v>XXH</v>
          </cell>
          <cell r="D336" t="str">
            <v>SA106 GR.B</v>
          </cell>
          <cell r="E336"/>
          <cell r="F336">
            <v>5</v>
          </cell>
          <cell r="G336">
            <v>3.58</v>
          </cell>
          <cell r="H336">
            <v>0.71</v>
          </cell>
          <cell r="I336" t="str">
            <v>XXH</v>
          </cell>
          <cell r="J336">
            <v>4</v>
          </cell>
          <cell r="K336"/>
          <cell r="L336" t="str">
            <v>SA106 GR.B</v>
          </cell>
          <cell r="M336"/>
          <cell r="N336"/>
        </row>
        <row r="337">
          <cell r="A337" t="str">
            <v>P5 SCH-5 [SA106 GR.B]</v>
          </cell>
          <cell r="B337">
            <v>5</v>
          </cell>
          <cell r="C337">
            <v>5</v>
          </cell>
          <cell r="D337" t="str">
            <v>SA106 GR.B</v>
          </cell>
          <cell r="E337"/>
          <cell r="F337">
            <v>5.5629999999999997</v>
          </cell>
          <cell r="G337">
            <v>5.3449999999999998</v>
          </cell>
          <cell r="H337">
            <v>0.109</v>
          </cell>
          <cell r="I337"/>
          <cell r="J337">
            <v>5</v>
          </cell>
          <cell r="K337"/>
          <cell r="L337" t="str">
            <v>SA106 GR.B</v>
          </cell>
          <cell r="M337"/>
          <cell r="N337"/>
        </row>
        <row r="338">
          <cell r="A338" t="str">
            <v>P5 SCH-10 [SA106 GR.B]</v>
          </cell>
          <cell r="B338">
            <v>5</v>
          </cell>
          <cell r="C338">
            <v>10</v>
          </cell>
          <cell r="D338" t="str">
            <v>SA106 GR.B</v>
          </cell>
          <cell r="E338"/>
          <cell r="F338">
            <v>5.5629999999999997</v>
          </cell>
          <cell r="G338">
            <v>5.2949999999999999</v>
          </cell>
          <cell r="H338">
            <v>0.13400000000000001</v>
          </cell>
          <cell r="I338"/>
          <cell r="J338">
            <v>10</v>
          </cell>
          <cell r="K338"/>
          <cell r="L338" t="str">
            <v>SA106 GR.B</v>
          </cell>
          <cell r="M338"/>
          <cell r="N338"/>
        </row>
        <row r="339">
          <cell r="A339" t="str">
            <v>P5 SCH-20 [SA106 GR.B]</v>
          </cell>
          <cell r="B339">
            <v>5</v>
          </cell>
          <cell r="C339">
            <v>20</v>
          </cell>
          <cell r="D339" t="str">
            <v>SA106 GR.B</v>
          </cell>
          <cell r="E339"/>
          <cell r="F339">
            <v>5.5629999999999997</v>
          </cell>
          <cell r="G339">
            <v>5.157</v>
          </cell>
          <cell r="H339">
            <v>0.20300000000000001</v>
          </cell>
          <cell r="I339"/>
          <cell r="J339">
            <v>20</v>
          </cell>
          <cell r="K339"/>
          <cell r="L339" t="str">
            <v>SA106 GR.B</v>
          </cell>
          <cell r="M339"/>
          <cell r="N339"/>
        </row>
        <row r="340">
          <cell r="A340" t="str">
            <v>P5 SCH-40 [SA106 GR.B]</v>
          </cell>
          <cell r="B340">
            <v>5</v>
          </cell>
          <cell r="C340">
            <v>40</v>
          </cell>
          <cell r="D340" t="str">
            <v>SA106 GR.B</v>
          </cell>
          <cell r="E340" t="str">
            <v>PI1100</v>
          </cell>
          <cell r="F340">
            <v>5.5629999999999997</v>
          </cell>
          <cell r="G340">
            <v>5.0469999999999997</v>
          </cell>
          <cell r="H340">
            <v>0.25800000000000001</v>
          </cell>
          <cell r="I340"/>
          <cell r="J340">
            <v>40</v>
          </cell>
          <cell r="K340"/>
          <cell r="L340" t="str">
            <v>SA106 GR.B</v>
          </cell>
          <cell r="M340"/>
          <cell r="N340"/>
        </row>
        <row r="341">
          <cell r="A341" t="str">
            <v>P5 SCH-80 [SA106 GR.B]</v>
          </cell>
          <cell r="B341">
            <v>5</v>
          </cell>
          <cell r="C341">
            <v>80</v>
          </cell>
          <cell r="D341" t="str">
            <v>SA106 GR.B</v>
          </cell>
          <cell r="E341" t="str">
            <v>PI1105</v>
          </cell>
          <cell r="F341">
            <v>5.5629999999999997</v>
          </cell>
          <cell r="G341">
            <v>4.8129999999999997</v>
          </cell>
          <cell r="H341">
            <v>0.375</v>
          </cell>
          <cell r="I341"/>
          <cell r="J341">
            <v>80</v>
          </cell>
          <cell r="K341"/>
          <cell r="L341" t="str">
            <v>SA106 GR.B</v>
          </cell>
          <cell r="M341"/>
          <cell r="N341"/>
        </row>
        <row r="342">
          <cell r="A342" t="str">
            <v>P5 SCH-120 [SA106 GR.B]</v>
          </cell>
          <cell r="B342">
            <v>5</v>
          </cell>
          <cell r="C342">
            <v>120</v>
          </cell>
          <cell r="D342" t="str">
            <v>SA106 GR.B</v>
          </cell>
          <cell r="E342"/>
          <cell r="F342">
            <v>5.5629999999999997</v>
          </cell>
          <cell r="G342">
            <v>4.5629999999999997</v>
          </cell>
          <cell r="H342">
            <v>0.5</v>
          </cell>
          <cell r="I342"/>
          <cell r="J342">
            <v>120</v>
          </cell>
          <cell r="K342"/>
          <cell r="L342" t="str">
            <v>SA106 GR.B</v>
          </cell>
          <cell r="M342"/>
          <cell r="N342"/>
        </row>
        <row r="343">
          <cell r="A343" t="str">
            <v>P5 SCH-160 [SA106 GR.B]</v>
          </cell>
          <cell r="B343">
            <v>5</v>
          </cell>
          <cell r="C343">
            <v>160</v>
          </cell>
          <cell r="D343" t="str">
            <v>SA106 GR.B</v>
          </cell>
          <cell r="E343"/>
          <cell r="F343">
            <v>5.5629999999999997</v>
          </cell>
          <cell r="G343">
            <v>4.3129999999999997</v>
          </cell>
          <cell r="H343">
            <v>0.625</v>
          </cell>
          <cell r="I343"/>
          <cell r="J343">
            <v>160</v>
          </cell>
          <cell r="K343"/>
          <cell r="L343" t="str">
            <v>SA106 GR.B</v>
          </cell>
          <cell r="M343"/>
          <cell r="N343"/>
        </row>
        <row r="344">
          <cell r="A344" t="str">
            <v>P5 SCH-XH [SA106 GR.B]</v>
          </cell>
          <cell r="B344">
            <v>5</v>
          </cell>
          <cell r="C344" t="str">
            <v>XH</v>
          </cell>
          <cell r="D344" t="str">
            <v>SA106 GR.B</v>
          </cell>
          <cell r="E344"/>
          <cell r="F344">
            <v>5.5629999999999997</v>
          </cell>
          <cell r="G344">
            <v>4.8129999999999997</v>
          </cell>
          <cell r="H344">
            <v>0.375</v>
          </cell>
          <cell r="I344" t="str">
            <v>XH</v>
          </cell>
          <cell r="J344">
            <v>2</v>
          </cell>
          <cell r="K344"/>
          <cell r="L344" t="str">
            <v>SA106 GR.B</v>
          </cell>
          <cell r="M344"/>
          <cell r="N344"/>
        </row>
        <row r="345">
          <cell r="A345" t="str">
            <v>P5 SCH-XXH [SA106 GR.B]</v>
          </cell>
          <cell r="B345">
            <v>5</v>
          </cell>
          <cell r="C345" t="str">
            <v>XXH</v>
          </cell>
          <cell r="D345" t="str">
            <v>SA106 GR.B</v>
          </cell>
          <cell r="E345"/>
          <cell r="F345">
            <v>5.5629999999999997</v>
          </cell>
          <cell r="G345">
            <v>4.0629999999999997</v>
          </cell>
          <cell r="H345">
            <v>0.75</v>
          </cell>
          <cell r="I345" t="str">
            <v>XXH</v>
          </cell>
          <cell r="J345">
            <v>4</v>
          </cell>
          <cell r="K345"/>
          <cell r="L345" t="str">
            <v>SA106 GR.B</v>
          </cell>
          <cell r="M345"/>
          <cell r="N345"/>
        </row>
        <row r="346">
          <cell r="A346" t="str">
            <v>P6 SCH-5 [SA106 GR.B]</v>
          </cell>
          <cell r="B346">
            <v>6.0000000000000009</v>
          </cell>
          <cell r="C346">
            <v>5</v>
          </cell>
          <cell r="D346" t="str">
            <v>SA106 GR.B</v>
          </cell>
          <cell r="E346"/>
          <cell r="F346">
            <v>6.6250000000000009</v>
          </cell>
          <cell r="G346">
            <v>6.4070000000000009</v>
          </cell>
          <cell r="H346">
            <v>0.109</v>
          </cell>
          <cell r="I346"/>
          <cell r="J346">
            <v>5</v>
          </cell>
          <cell r="K346"/>
          <cell r="L346" t="str">
            <v>SA106 GR.B</v>
          </cell>
          <cell r="M346"/>
          <cell r="N346"/>
        </row>
        <row r="347">
          <cell r="A347" t="str">
            <v>P6 SCH-10 [SA106 GR.B]</v>
          </cell>
          <cell r="B347">
            <v>6.0000000000000009</v>
          </cell>
          <cell r="C347">
            <v>10</v>
          </cell>
          <cell r="D347" t="str">
            <v>SA106 GR.B</v>
          </cell>
          <cell r="E347"/>
          <cell r="F347">
            <v>6.6250000000000009</v>
          </cell>
          <cell r="G347">
            <v>6.3570000000000011</v>
          </cell>
          <cell r="H347">
            <v>0.13400000000000001</v>
          </cell>
          <cell r="I347"/>
          <cell r="J347">
            <v>10</v>
          </cell>
          <cell r="K347"/>
          <cell r="L347" t="str">
            <v>SA106 GR.B</v>
          </cell>
          <cell r="M347"/>
          <cell r="N347"/>
        </row>
        <row r="348">
          <cell r="A348" t="str">
            <v>P6 SCH-20 [SA106 GR.B]</v>
          </cell>
          <cell r="B348">
            <v>6.0000000000000009</v>
          </cell>
          <cell r="C348">
            <v>20</v>
          </cell>
          <cell r="D348" t="str">
            <v>SA106 GR.B</v>
          </cell>
          <cell r="E348"/>
          <cell r="F348">
            <v>6.6250000000000009</v>
          </cell>
          <cell r="G348">
            <v>6.2190000000000012</v>
          </cell>
          <cell r="H348">
            <v>0.20300000000000001</v>
          </cell>
          <cell r="I348"/>
          <cell r="J348">
            <v>20</v>
          </cell>
          <cell r="K348"/>
          <cell r="L348" t="str">
            <v>SA106 GR.B</v>
          </cell>
          <cell r="M348"/>
          <cell r="N348"/>
        </row>
        <row r="349">
          <cell r="A349" t="str">
            <v>P6 SCH-40 [SA106 GR.B]</v>
          </cell>
          <cell r="B349">
            <v>6.0000000000000009</v>
          </cell>
          <cell r="C349">
            <v>40</v>
          </cell>
          <cell r="D349" t="str">
            <v>SA106 GR.B</v>
          </cell>
          <cell r="E349" t="str">
            <v>PI1090</v>
          </cell>
          <cell r="F349">
            <v>6.6250000000000009</v>
          </cell>
          <cell r="G349">
            <v>6.0650000000000013</v>
          </cell>
          <cell r="H349">
            <v>0.28000000000000003</v>
          </cell>
          <cell r="I349"/>
          <cell r="J349">
            <v>40</v>
          </cell>
          <cell r="K349"/>
          <cell r="L349" t="str">
            <v>SA106 GR.B</v>
          </cell>
          <cell r="M349"/>
          <cell r="N349"/>
        </row>
        <row r="350">
          <cell r="A350" t="str">
            <v>P6 SCH-80 [SA106 GR.B]</v>
          </cell>
          <cell r="B350">
            <v>6.0000000000000009</v>
          </cell>
          <cell r="C350">
            <v>80</v>
          </cell>
          <cell r="D350" t="str">
            <v>SA106 GR.B</v>
          </cell>
          <cell r="E350" t="str">
            <v>PI1095</v>
          </cell>
          <cell r="F350">
            <v>6.6250000000000009</v>
          </cell>
          <cell r="G350">
            <v>5.761000000000001</v>
          </cell>
          <cell r="H350">
            <v>0.432</v>
          </cell>
          <cell r="I350"/>
          <cell r="J350">
            <v>80</v>
          </cell>
          <cell r="K350"/>
          <cell r="L350" t="str">
            <v>SA106 GR.B</v>
          </cell>
          <cell r="M350"/>
          <cell r="N350"/>
        </row>
        <row r="351">
          <cell r="A351" t="str">
            <v>P6 SCH-120 [SA106 GR.B]</v>
          </cell>
          <cell r="B351">
            <v>6.0000000000000009</v>
          </cell>
          <cell r="C351">
            <v>120</v>
          </cell>
          <cell r="D351" t="str">
            <v>SA106 GR.B</v>
          </cell>
          <cell r="E351"/>
          <cell r="F351">
            <v>6.6250000000000009</v>
          </cell>
          <cell r="G351">
            <v>5.5010000000000012</v>
          </cell>
          <cell r="H351">
            <v>0.56200000000000006</v>
          </cell>
          <cell r="I351"/>
          <cell r="J351">
            <v>120</v>
          </cell>
          <cell r="K351"/>
          <cell r="L351" t="str">
            <v>SA106 GR.B</v>
          </cell>
          <cell r="M351"/>
          <cell r="N351"/>
        </row>
        <row r="352">
          <cell r="A352" t="str">
            <v>P6 SCH-160 [SA106 GR.B]</v>
          </cell>
          <cell r="B352">
            <v>6.0000000000000009</v>
          </cell>
          <cell r="C352">
            <v>160</v>
          </cell>
          <cell r="D352" t="str">
            <v>SA106 GR.B</v>
          </cell>
          <cell r="E352" t="str">
            <v>PI1200</v>
          </cell>
          <cell r="F352">
            <v>6.6250000000000009</v>
          </cell>
          <cell r="G352">
            <v>5.1890000000000009</v>
          </cell>
          <cell r="H352">
            <v>0.71799999999999997</v>
          </cell>
          <cell r="I352"/>
          <cell r="J352">
            <v>160</v>
          </cell>
          <cell r="K352"/>
          <cell r="L352" t="str">
            <v>SA106 GR.B</v>
          </cell>
          <cell r="M352"/>
          <cell r="N352"/>
        </row>
        <row r="353">
          <cell r="A353" t="str">
            <v>P6 SCH-XH [SA106 GR.B]</v>
          </cell>
          <cell r="B353">
            <v>6.0000000000000009</v>
          </cell>
          <cell r="C353" t="str">
            <v>XH</v>
          </cell>
          <cell r="D353" t="str">
            <v>SA106 GR.B</v>
          </cell>
          <cell r="E353"/>
          <cell r="F353">
            <v>6.6250000000000009</v>
          </cell>
          <cell r="G353">
            <v>5.761000000000001</v>
          </cell>
          <cell r="H353">
            <v>0.432</v>
          </cell>
          <cell r="I353" t="str">
            <v>XH</v>
          </cell>
          <cell r="J353">
            <v>2</v>
          </cell>
          <cell r="K353"/>
          <cell r="L353" t="str">
            <v>SA106 GR.B</v>
          </cell>
          <cell r="M353"/>
          <cell r="N353"/>
        </row>
        <row r="354">
          <cell r="A354" t="str">
            <v>P6 SCH-XXH [SA106 GR.B]</v>
          </cell>
          <cell r="B354">
            <v>6.0000000000000009</v>
          </cell>
          <cell r="C354" t="str">
            <v>XXH</v>
          </cell>
          <cell r="D354" t="str">
            <v>SA106 GR.B</v>
          </cell>
          <cell r="E354" t="str">
            <v>PI1097</v>
          </cell>
          <cell r="F354">
            <v>6.6250000000000009</v>
          </cell>
          <cell r="G354">
            <v>4.8970000000000011</v>
          </cell>
          <cell r="H354">
            <v>0.86399999999999999</v>
          </cell>
          <cell r="I354" t="str">
            <v>XXH</v>
          </cell>
          <cell r="J354">
            <v>4</v>
          </cell>
          <cell r="K354"/>
          <cell r="L354" t="str">
            <v>SA106 GR.B</v>
          </cell>
          <cell r="M354"/>
          <cell r="N354"/>
        </row>
        <row r="355">
          <cell r="A355" t="str">
            <v>P7 SCH-XH [SA106 GR.B]</v>
          </cell>
          <cell r="B355">
            <v>7</v>
          </cell>
          <cell r="C355" t="str">
            <v>XH</v>
          </cell>
          <cell r="D355" t="str">
            <v>SA106 GR.B</v>
          </cell>
          <cell r="E355"/>
          <cell r="F355">
            <v>7.625</v>
          </cell>
          <cell r="G355">
            <v>6.625</v>
          </cell>
          <cell r="H355">
            <v>0.5</v>
          </cell>
          <cell r="I355" t="str">
            <v>XH</v>
          </cell>
          <cell r="J355">
            <v>2</v>
          </cell>
          <cell r="K355"/>
          <cell r="L355" t="str">
            <v>SA106 GR.B</v>
          </cell>
          <cell r="M355"/>
          <cell r="N355"/>
        </row>
        <row r="356">
          <cell r="A356" t="str">
            <v>P7 SCH-XXH [SA106 GR.B]</v>
          </cell>
          <cell r="B356">
            <v>7</v>
          </cell>
          <cell r="C356" t="str">
            <v>XXH</v>
          </cell>
          <cell r="D356" t="str">
            <v>SA106 GR.B</v>
          </cell>
          <cell r="E356"/>
          <cell r="F356">
            <v>7.625</v>
          </cell>
          <cell r="G356">
            <v>5.875</v>
          </cell>
          <cell r="H356">
            <v>0.875</v>
          </cell>
          <cell r="I356" t="str">
            <v>XXH</v>
          </cell>
          <cell r="J356">
            <v>4</v>
          </cell>
          <cell r="K356"/>
          <cell r="L356" t="str">
            <v>SA106 GR.B</v>
          </cell>
          <cell r="M356"/>
          <cell r="N356"/>
        </row>
        <row r="357">
          <cell r="A357" t="str">
            <v>P8 SCH-5 [SA106 GR.B]</v>
          </cell>
          <cell r="B357">
            <v>8</v>
          </cell>
          <cell r="C357">
            <v>5</v>
          </cell>
          <cell r="D357" t="str">
            <v>SA106 GR.B</v>
          </cell>
          <cell r="E357"/>
          <cell r="F357">
            <v>8.625</v>
          </cell>
          <cell r="G357">
            <v>8.407</v>
          </cell>
          <cell r="H357">
            <v>0.109</v>
          </cell>
          <cell r="I357"/>
          <cell r="J357">
            <v>5</v>
          </cell>
          <cell r="K357"/>
          <cell r="L357" t="str">
            <v>SA106 GR.B</v>
          </cell>
          <cell r="M357"/>
          <cell r="N357"/>
        </row>
        <row r="358">
          <cell r="A358" t="str">
            <v>P8 SCH-10 [SA106 GR.B]</v>
          </cell>
          <cell r="B358">
            <v>8</v>
          </cell>
          <cell r="C358">
            <v>10</v>
          </cell>
          <cell r="D358" t="str">
            <v>SA106 GR.B</v>
          </cell>
          <cell r="E358"/>
          <cell r="F358">
            <v>8.625</v>
          </cell>
          <cell r="G358">
            <v>8.3290000000000006</v>
          </cell>
          <cell r="H358">
            <v>0.14799999999999999</v>
          </cell>
          <cell r="I358"/>
          <cell r="J358">
            <v>10</v>
          </cell>
          <cell r="K358"/>
          <cell r="L358" t="str">
            <v>SA106 GR.B</v>
          </cell>
          <cell r="M358"/>
          <cell r="N358"/>
        </row>
        <row r="359">
          <cell r="A359" t="str">
            <v>P8 SCH-20 [SA106 GR.B]</v>
          </cell>
          <cell r="B359">
            <v>8</v>
          </cell>
          <cell r="C359">
            <v>20</v>
          </cell>
          <cell r="D359" t="str">
            <v>SA106 GR.B</v>
          </cell>
          <cell r="E359"/>
          <cell r="F359">
            <v>8.625</v>
          </cell>
          <cell r="G359">
            <v>8.125</v>
          </cell>
          <cell r="H359">
            <v>0.25</v>
          </cell>
          <cell r="I359"/>
          <cell r="J359">
            <v>20</v>
          </cell>
          <cell r="K359"/>
          <cell r="L359" t="str">
            <v>SA106 GR.B</v>
          </cell>
          <cell r="M359"/>
          <cell r="N359"/>
        </row>
        <row r="360">
          <cell r="A360" t="str">
            <v>P8 SCH-30 [SA106 GR.B]</v>
          </cell>
          <cell r="B360">
            <v>8</v>
          </cell>
          <cell r="C360">
            <v>30</v>
          </cell>
          <cell r="D360" t="str">
            <v>SA106 GR.B</v>
          </cell>
          <cell r="E360"/>
          <cell r="F360">
            <v>8.625</v>
          </cell>
          <cell r="G360">
            <v>8.0709999999999997</v>
          </cell>
          <cell r="H360">
            <v>0.27700000000000002</v>
          </cell>
          <cell r="I360"/>
          <cell r="J360">
            <v>30</v>
          </cell>
          <cell r="K360"/>
          <cell r="L360" t="str">
            <v>SA106 GR.B</v>
          </cell>
          <cell r="M360"/>
          <cell r="N360"/>
        </row>
        <row r="361">
          <cell r="A361" t="str">
            <v>P8 SCH-40 [SA106 GR.B]</v>
          </cell>
          <cell r="B361">
            <v>8</v>
          </cell>
          <cell r="C361">
            <v>40</v>
          </cell>
          <cell r="D361" t="str">
            <v>SA106 GR.B</v>
          </cell>
          <cell r="E361" t="str">
            <v>PI1203</v>
          </cell>
          <cell r="F361">
            <v>8.625</v>
          </cell>
          <cell r="G361">
            <v>7.9809999999999999</v>
          </cell>
          <cell r="H361">
            <v>0.32200000000000001</v>
          </cell>
          <cell r="I361"/>
          <cell r="J361">
            <v>40</v>
          </cell>
          <cell r="K361"/>
          <cell r="L361" t="str">
            <v>SA106 GR.B</v>
          </cell>
          <cell r="M361"/>
          <cell r="N361"/>
        </row>
        <row r="362">
          <cell r="A362" t="str">
            <v>P8 SCH-60 [SA106 GR.B]</v>
          </cell>
          <cell r="B362">
            <v>8</v>
          </cell>
          <cell r="C362">
            <v>60</v>
          </cell>
          <cell r="D362" t="str">
            <v>SA106 GR.B</v>
          </cell>
          <cell r="E362"/>
          <cell r="F362">
            <v>8.625</v>
          </cell>
          <cell r="G362">
            <v>7.8129999999999997</v>
          </cell>
          <cell r="H362">
            <v>0.40600000000000003</v>
          </cell>
          <cell r="I362"/>
          <cell r="J362">
            <v>60</v>
          </cell>
          <cell r="K362"/>
          <cell r="L362" t="str">
            <v>SA106 GR.B</v>
          </cell>
          <cell r="M362"/>
          <cell r="N362"/>
        </row>
        <row r="363">
          <cell r="A363" t="str">
            <v>P8 SCH-80 [SA106 GR.B]</v>
          </cell>
          <cell r="B363">
            <v>8</v>
          </cell>
          <cell r="C363">
            <v>80</v>
          </cell>
          <cell r="D363" t="str">
            <v>SA106 GR.B</v>
          </cell>
          <cell r="E363" t="str">
            <v>PI0076</v>
          </cell>
          <cell r="F363">
            <v>8.625</v>
          </cell>
          <cell r="G363">
            <v>7.625</v>
          </cell>
          <cell r="H363">
            <v>0.5</v>
          </cell>
          <cell r="I363"/>
          <cell r="J363">
            <v>80</v>
          </cell>
          <cell r="K363"/>
          <cell r="L363" t="str">
            <v>SA106 GR.B</v>
          </cell>
          <cell r="M363"/>
          <cell r="N363"/>
        </row>
        <row r="364">
          <cell r="A364" t="str">
            <v>P8 SCH-100 [SA106 GR.B]</v>
          </cell>
          <cell r="B364">
            <v>8</v>
          </cell>
          <cell r="C364">
            <v>100</v>
          </cell>
          <cell r="D364" t="str">
            <v>SA106 GR.B</v>
          </cell>
          <cell r="E364"/>
          <cell r="F364">
            <v>8.625</v>
          </cell>
          <cell r="G364">
            <v>7.4390000000000001</v>
          </cell>
          <cell r="H364">
            <v>0.59299999999999997</v>
          </cell>
          <cell r="I364"/>
          <cell r="J364">
            <v>100</v>
          </cell>
          <cell r="K364"/>
          <cell r="L364" t="str">
            <v>SA106 GR.B</v>
          </cell>
          <cell r="M364"/>
          <cell r="N364"/>
        </row>
        <row r="365">
          <cell r="A365" t="str">
            <v>P8 SCH-120 [SA106 GR.B]</v>
          </cell>
          <cell r="B365">
            <v>8</v>
          </cell>
          <cell r="C365">
            <v>120</v>
          </cell>
          <cell r="D365" t="str">
            <v>SA106 GR.B</v>
          </cell>
          <cell r="E365"/>
          <cell r="F365">
            <v>8.625</v>
          </cell>
          <cell r="G365">
            <v>7.1890000000000001</v>
          </cell>
          <cell r="H365">
            <v>0.71799999999999997</v>
          </cell>
          <cell r="I365"/>
          <cell r="J365">
            <v>120</v>
          </cell>
          <cell r="K365"/>
          <cell r="L365" t="str">
            <v>SA106 GR.B</v>
          </cell>
          <cell r="M365"/>
          <cell r="N365"/>
        </row>
        <row r="366">
          <cell r="A366" t="str">
            <v>P8 SCH-140 [SA106 GR.B]</v>
          </cell>
          <cell r="B366">
            <v>8</v>
          </cell>
          <cell r="C366">
            <v>140</v>
          </cell>
          <cell r="D366" t="str">
            <v>SA106 GR.B</v>
          </cell>
          <cell r="E366"/>
          <cell r="F366">
            <v>8.625</v>
          </cell>
          <cell r="G366">
            <v>7.0009999999999994</v>
          </cell>
          <cell r="H366">
            <v>0.81200000000000006</v>
          </cell>
          <cell r="I366"/>
          <cell r="J366">
            <v>140</v>
          </cell>
          <cell r="K366"/>
          <cell r="L366" t="str">
            <v>SA106 GR.B</v>
          </cell>
          <cell r="M366"/>
          <cell r="N366"/>
        </row>
        <row r="367">
          <cell r="A367" t="str">
            <v>P8 SCH-160 [SA106 GR.B]</v>
          </cell>
          <cell r="B367">
            <v>8</v>
          </cell>
          <cell r="C367">
            <v>160</v>
          </cell>
          <cell r="D367" t="str">
            <v>SA106 GR.B</v>
          </cell>
          <cell r="E367" t="str">
            <v>PI1207</v>
          </cell>
          <cell r="F367">
            <v>8.625</v>
          </cell>
          <cell r="G367">
            <v>6.8129999999999997</v>
          </cell>
          <cell r="H367">
            <v>0.90600000000000003</v>
          </cell>
          <cell r="I367"/>
          <cell r="J367">
            <v>160</v>
          </cell>
          <cell r="K367"/>
          <cell r="L367" t="str">
            <v>SA106 GR.B</v>
          </cell>
          <cell r="M367"/>
          <cell r="N367"/>
        </row>
        <row r="368">
          <cell r="A368" t="str">
            <v>P8 SCH-XH [SA106 GR.B]</v>
          </cell>
          <cell r="B368">
            <v>8</v>
          </cell>
          <cell r="C368" t="str">
            <v>XH</v>
          </cell>
          <cell r="D368" t="str">
            <v>SA106 GR.B</v>
          </cell>
          <cell r="E368"/>
          <cell r="F368">
            <v>8.625</v>
          </cell>
          <cell r="G368">
            <v>7.625</v>
          </cell>
          <cell r="H368">
            <v>0.5</v>
          </cell>
          <cell r="I368" t="str">
            <v>XH</v>
          </cell>
          <cell r="J368">
            <v>2</v>
          </cell>
          <cell r="K368"/>
          <cell r="L368" t="str">
            <v>SA106 GR.B</v>
          </cell>
          <cell r="M368"/>
          <cell r="N368"/>
        </row>
        <row r="369">
          <cell r="A369" t="str">
            <v>P8 SCH-XXH [SA106 GR.B]</v>
          </cell>
          <cell r="B369">
            <v>8</v>
          </cell>
          <cell r="C369" t="str">
            <v>XXH</v>
          </cell>
          <cell r="D369" t="str">
            <v>SA106 GR.B</v>
          </cell>
          <cell r="E369" t="str">
            <v>PI1245</v>
          </cell>
          <cell r="F369">
            <v>8.625</v>
          </cell>
          <cell r="G369">
            <v>6.875</v>
          </cell>
          <cell r="H369">
            <v>0.875</v>
          </cell>
          <cell r="I369" t="str">
            <v>XXH</v>
          </cell>
          <cell r="J369">
            <v>4</v>
          </cell>
          <cell r="K369"/>
          <cell r="L369" t="str">
            <v>SA106 GR.B</v>
          </cell>
          <cell r="M369"/>
          <cell r="N369"/>
        </row>
        <row r="370">
          <cell r="A370" t="str">
            <v>P9 SCH-XH [SA106 GR.B]</v>
          </cell>
          <cell r="B370">
            <v>9</v>
          </cell>
          <cell r="C370" t="str">
            <v>XH</v>
          </cell>
          <cell r="D370" t="str">
            <v>SA106 GR.B</v>
          </cell>
          <cell r="E370"/>
          <cell r="F370">
            <v>9.625</v>
          </cell>
          <cell r="G370">
            <v>8.625</v>
          </cell>
          <cell r="H370">
            <v>0.5</v>
          </cell>
          <cell r="I370" t="str">
            <v>XH</v>
          </cell>
          <cell r="J370">
            <v>2</v>
          </cell>
          <cell r="K370"/>
          <cell r="L370" t="str">
            <v>SA106 GR.B</v>
          </cell>
          <cell r="M370"/>
          <cell r="N370"/>
        </row>
        <row r="371">
          <cell r="A371" t="str">
            <v>P10 SCH-5 [SA106 GR.B]</v>
          </cell>
          <cell r="B371">
            <v>10</v>
          </cell>
          <cell r="C371">
            <v>5</v>
          </cell>
          <cell r="D371" t="str">
            <v>SA106 GR.B</v>
          </cell>
          <cell r="E371"/>
          <cell r="F371">
            <v>10.750000000000002</v>
          </cell>
          <cell r="G371">
            <v>10.482000000000001</v>
          </cell>
          <cell r="H371">
            <v>0.13400000000000001</v>
          </cell>
          <cell r="I371"/>
          <cell r="J371">
            <v>5</v>
          </cell>
          <cell r="K371"/>
          <cell r="L371" t="str">
            <v>SA106 GR.B</v>
          </cell>
          <cell r="M371"/>
          <cell r="N371"/>
        </row>
        <row r="372">
          <cell r="A372" t="str">
            <v>P10 SCH-10 [SA106 GR.B]</v>
          </cell>
          <cell r="B372">
            <v>10</v>
          </cell>
          <cell r="C372">
            <v>10</v>
          </cell>
          <cell r="D372" t="str">
            <v>SA106 GR.B</v>
          </cell>
          <cell r="E372"/>
          <cell r="F372">
            <v>10.750000000000002</v>
          </cell>
          <cell r="G372">
            <v>10.420000000000002</v>
          </cell>
          <cell r="H372">
            <v>0.16500000000000001</v>
          </cell>
          <cell r="I372"/>
          <cell r="J372">
            <v>10</v>
          </cell>
          <cell r="K372"/>
          <cell r="L372" t="str">
            <v>SA106 GR.B</v>
          </cell>
          <cell r="M372"/>
          <cell r="N372"/>
        </row>
        <row r="373">
          <cell r="A373" t="str">
            <v>P10 SCH-20 [SA106 GR.B]</v>
          </cell>
          <cell r="B373">
            <v>10</v>
          </cell>
          <cell r="C373">
            <v>20</v>
          </cell>
          <cell r="D373" t="str">
            <v>SA106 GR.B</v>
          </cell>
          <cell r="E373"/>
          <cell r="F373">
            <v>10.750000000000002</v>
          </cell>
          <cell r="G373">
            <v>10.250000000000002</v>
          </cell>
          <cell r="H373">
            <v>0.25</v>
          </cell>
          <cell r="I373"/>
          <cell r="J373">
            <v>20</v>
          </cell>
          <cell r="K373"/>
          <cell r="L373" t="str">
            <v>SA106 GR.B</v>
          </cell>
          <cell r="M373"/>
          <cell r="N373"/>
        </row>
        <row r="374">
          <cell r="A374" t="str">
            <v>P10 SCH-30 [SA106 GR.B]</v>
          </cell>
          <cell r="B374">
            <v>10</v>
          </cell>
          <cell r="C374">
            <v>30</v>
          </cell>
          <cell r="D374" t="str">
            <v>SA106 GR.B</v>
          </cell>
          <cell r="E374"/>
          <cell r="F374">
            <v>10.750000000000002</v>
          </cell>
          <cell r="G374">
            <v>10.136000000000001</v>
          </cell>
          <cell r="H374">
            <v>0.307</v>
          </cell>
          <cell r="I374"/>
          <cell r="J374">
            <v>30</v>
          </cell>
          <cell r="K374"/>
          <cell r="L374" t="str">
            <v>SA106 GR.B</v>
          </cell>
          <cell r="M374"/>
          <cell r="N374"/>
        </row>
        <row r="375">
          <cell r="A375" t="str">
            <v>P10 SCH-40 [SA106 GR.B]</v>
          </cell>
          <cell r="B375">
            <v>10</v>
          </cell>
          <cell r="C375">
            <v>40</v>
          </cell>
          <cell r="D375" t="str">
            <v>SA106 GR.B</v>
          </cell>
          <cell r="E375" t="str">
            <v>PI1234</v>
          </cell>
          <cell r="F375">
            <v>10.750000000000002</v>
          </cell>
          <cell r="G375">
            <v>10.020000000000001</v>
          </cell>
          <cell r="H375">
            <v>0.36499999999999999</v>
          </cell>
          <cell r="I375"/>
          <cell r="J375">
            <v>40</v>
          </cell>
          <cell r="K375"/>
          <cell r="L375" t="str">
            <v>SA106 GR.B</v>
          </cell>
          <cell r="M375"/>
          <cell r="N375"/>
        </row>
        <row r="376">
          <cell r="A376" t="str">
            <v>P10 SCH-60 [SA106 GR.B]</v>
          </cell>
          <cell r="B376">
            <v>10</v>
          </cell>
          <cell r="C376">
            <v>60</v>
          </cell>
          <cell r="D376" t="str">
            <v>SA106 GR.B</v>
          </cell>
          <cell r="E376"/>
          <cell r="F376">
            <v>10.750000000000002</v>
          </cell>
          <cell r="G376">
            <v>9.7500000000000018</v>
          </cell>
          <cell r="H376">
            <v>0.5</v>
          </cell>
          <cell r="I376"/>
          <cell r="J376">
            <v>60</v>
          </cell>
          <cell r="K376"/>
          <cell r="L376" t="str">
            <v>SA106 GR.B</v>
          </cell>
          <cell r="M376"/>
          <cell r="N376"/>
        </row>
        <row r="377">
          <cell r="A377" t="str">
            <v>P10 SCH-80 [SA106 GR.B]</v>
          </cell>
          <cell r="B377">
            <v>10</v>
          </cell>
          <cell r="C377">
            <v>80</v>
          </cell>
          <cell r="D377" t="str">
            <v>SA106 GR.B</v>
          </cell>
          <cell r="E377" t="str">
            <v>PI1211</v>
          </cell>
          <cell r="F377">
            <v>10.750000000000002</v>
          </cell>
          <cell r="G377">
            <v>9.5640000000000018</v>
          </cell>
          <cell r="H377">
            <v>0.59299999999999997</v>
          </cell>
          <cell r="I377"/>
          <cell r="J377">
            <v>80</v>
          </cell>
          <cell r="K377"/>
          <cell r="L377" t="str">
            <v>SA106 GR.B</v>
          </cell>
          <cell r="M377"/>
          <cell r="N377"/>
        </row>
        <row r="378">
          <cell r="A378" t="str">
            <v>P10 SCH-100 [SA106 GR.B]</v>
          </cell>
          <cell r="B378">
            <v>10</v>
          </cell>
          <cell r="C378">
            <v>100</v>
          </cell>
          <cell r="D378" t="str">
            <v>SA106 GR.B</v>
          </cell>
          <cell r="E378"/>
          <cell r="F378">
            <v>10.750000000000002</v>
          </cell>
          <cell r="G378">
            <v>9.3140000000000018</v>
          </cell>
          <cell r="H378">
            <v>0.71799999999999997</v>
          </cell>
          <cell r="I378"/>
          <cell r="J378">
            <v>100</v>
          </cell>
          <cell r="K378"/>
          <cell r="L378" t="str">
            <v>SA106 GR.B</v>
          </cell>
          <cell r="M378"/>
          <cell r="N378"/>
        </row>
        <row r="379">
          <cell r="A379" t="str">
            <v>P10 SCH-120 [SA106 GR.B]</v>
          </cell>
          <cell r="B379">
            <v>10</v>
          </cell>
          <cell r="C379">
            <v>120</v>
          </cell>
          <cell r="D379" t="str">
            <v>SA106 GR.B</v>
          </cell>
          <cell r="E379" t="str">
            <v>PI1233</v>
          </cell>
          <cell r="F379">
            <v>10.750000000000002</v>
          </cell>
          <cell r="G379">
            <v>9.0640000000000018</v>
          </cell>
          <cell r="H379">
            <v>0.84299999999999997</v>
          </cell>
          <cell r="I379"/>
          <cell r="J379">
            <v>120</v>
          </cell>
          <cell r="K379"/>
          <cell r="L379" t="str">
            <v>SA106 GR.B</v>
          </cell>
          <cell r="M379"/>
          <cell r="N379"/>
        </row>
        <row r="380">
          <cell r="A380" t="str">
            <v>P10 SCH-140 [SA106 GR.B]</v>
          </cell>
          <cell r="B380">
            <v>10</v>
          </cell>
          <cell r="C380">
            <v>140</v>
          </cell>
          <cell r="D380" t="str">
            <v>SA106 GR.B</v>
          </cell>
          <cell r="E380" t="str">
            <v>PI1232</v>
          </cell>
          <cell r="F380">
            <v>10.750000000000002</v>
          </cell>
          <cell r="G380">
            <v>8.7500000000000018</v>
          </cell>
          <cell r="H380">
            <v>1</v>
          </cell>
          <cell r="I380"/>
          <cell r="J380">
            <v>140</v>
          </cell>
          <cell r="K380"/>
          <cell r="L380" t="str">
            <v>SA106 GR.B</v>
          </cell>
          <cell r="M380"/>
          <cell r="N380"/>
        </row>
        <row r="381">
          <cell r="A381" t="str">
            <v>P10 SCH-160 [SA106 GR.B]</v>
          </cell>
          <cell r="B381">
            <v>10</v>
          </cell>
          <cell r="C381">
            <v>160</v>
          </cell>
          <cell r="D381" t="str">
            <v>SA106 GR.B</v>
          </cell>
          <cell r="E381" t="str">
            <v>PI1236</v>
          </cell>
          <cell r="F381">
            <v>10.750000000000002</v>
          </cell>
          <cell r="G381">
            <v>8.5000000000000018</v>
          </cell>
          <cell r="H381">
            <v>1.125</v>
          </cell>
          <cell r="I381"/>
          <cell r="J381">
            <v>160</v>
          </cell>
          <cell r="K381"/>
          <cell r="L381" t="str">
            <v>SA106 GR.B</v>
          </cell>
          <cell r="M381"/>
          <cell r="N381"/>
        </row>
        <row r="382">
          <cell r="A382" t="str">
            <v>P10 SCH-XH [SA106 GR.B]</v>
          </cell>
          <cell r="B382">
            <v>10</v>
          </cell>
          <cell r="C382" t="str">
            <v>XH</v>
          </cell>
          <cell r="D382" t="str">
            <v>SA106 GR.B</v>
          </cell>
          <cell r="E382"/>
          <cell r="F382">
            <v>10.750000000000002</v>
          </cell>
          <cell r="G382">
            <v>9.7500000000000018</v>
          </cell>
          <cell r="H382">
            <v>0.5</v>
          </cell>
          <cell r="I382" t="str">
            <v>XH</v>
          </cell>
          <cell r="J382">
            <v>2</v>
          </cell>
          <cell r="K382"/>
          <cell r="L382" t="str">
            <v>SA106 GR.B</v>
          </cell>
          <cell r="M382"/>
          <cell r="N382"/>
        </row>
        <row r="383">
          <cell r="A383" t="str">
            <v>P11 SCH-XH [SA106 GR.B]</v>
          </cell>
          <cell r="B383">
            <v>11</v>
          </cell>
          <cell r="C383" t="str">
            <v>XH</v>
          </cell>
          <cell r="D383" t="str">
            <v>SA106 GR.B</v>
          </cell>
          <cell r="E383"/>
          <cell r="F383">
            <v>11.75</v>
          </cell>
          <cell r="G383">
            <v>10.75</v>
          </cell>
          <cell r="H383">
            <v>0.5</v>
          </cell>
          <cell r="I383" t="str">
            <v>XH</v>
          </cell>
          <cell r="J383">
            <v>2</v>
          </cell>
          <cell r="K383"/>
          <cell r="L383" t="str">
            <v>SA106 GR.B</v>
          </cell>
          <cell r="M383"/>
          <cell r="N383"/>
        </row>
        <row r="384">
          <cell r="A384" t="str">
            <v>P12 SCH-5 [SA106 GR.B]</v>
          </cell>
          <cell r="B384">
            <v>12.000000000000002</v>
          </cell>
          <cell r="C384">
            <v>5</v>
          </cell>
          <cell r="D384" t="str">
            <v>SA106 GR.B</v>
          </cell>
          <cell r="E384"/>
          <cell r="F384">
            <v>12.75</v>
          </cell>
          <cell r="G384">
            <v>12.42</v>
          </cell>
          <cell r="H384">
            <v>0.16500000000000001</v>
          </cell>
          <cell r="I384"/>
          <cell r="J384">
            <v>5</v>
          </cell>
          <cell r="K384"/>
          <cell r="L384" t="str">
            <v>SA106 GR.B</v>
          </cell>
          <cell r="M384"/>
          <cell r="N384"/>
        </row>
        <row r="385">
          <cell r="A385" t="str">
            <v>P12 SCH-10 [SA106 GR.B]</v>
          </cell>
          <cell r="B385">
            <v>12.000000000000002</v>
          </cell>
          <cell r="C385">
            <v>10</v>
          </cell>
          <cell r="D385" t="str">
            <v>SA106 GR.B</v>
          </cell>
          <cell r="E385"/>
          <cell r="F385">
            <v>12.75</v>
          </cell>
          <cell r="G385">
            <v>12.39</v>
          </cell>
          <cell r="H385">
            <v>0.18</v>
          </cell>
          <cell r="I385"/>
          <cell r="J385">
            <v>10</v>
          </cell>
          <cell r="K385"/>
          <cell r="L385" t="str">
            <v>SA106 GR.B</v>
          </cell>
          <cell r="M385"/>
          <cell r="N385"/>
        </row>
        <row r="386">
          <cell r="A386" t="str">
            <v>P12 SCH-20 [SA106 GR.B]</v>
          </cell>
          <cell r="B386">
            <v>12.000000000000002</v>
          </cell>
          <cell r="C386">
            <v>20</v>
          </cell>
          <cell r="D386" t="str">
            <v>SA106 GR.B</v>
          </cell>
          <cell r="E386"/>
          <cell r="F386">
            <v>12.75</v>
          </cell>
          <cell r="G386">
            <v>12.25</v>
          </cell>
          <cell r="H386">
            <v>0.25</v>
          </cell>
          <cell r="I386"/>
          <cell r="J386">
            <v>20</v>
          </cell>
          <cell r="K386"/>
          <cell r="L386" t="str">
            <v>SA106 GR.B</v>
          </cell>
          <cell r="M386"/>
          <cell r="N386"/>
        </row>
        <row r="387">
          <cell r="A387" t="str">
            <v>P12 SCH-30 [SA106 GR.B]</v>
          </cell>
          <cell r="B387">
            <v>12.000000000000002</v>
          </cell>
          <cell r="C387">
            <v>30</v>
          </cell>
          <cell r="D387" t="str">
            <v>SA106 GR.B</v>
          </cell>
          <cell r="E387"/>
          <cell r="F387">
            <v>12.75</v>
          </cell>
          <cell r="G387">
            <v>12.09</v>
          </cell>
          <cell r="H387">
            <v>0.33</v>
          </cell>
          <cell r="I387"/>
          <cell r="J387">
            <v>30</v>
          </cell>
          <cell r="K387"/>
          <cell r="L387" t="str">
            <v>SA106 GR.B</v>
          </cell>
          <cell r="M387"/>
          <cell r="N387"/>
        </row>
        <row r="388">
          <cell r="A388" t="str">
            <v>P12 SCH-40 [SA106 GR.B]</v>
          </cell>
          <cell r="B388">
            <v>12.000000000000002</v>
          </cell>
          <cell r="C388">
            <v>40</v>
          </cell>
          <cell r="D388" t="str">
            <v>SA106 GR.B</v>
          </cell>
          <cell r="E388" t="str">
            <v>PI1248</v>
          </cell>
          <cell r="F388">
            <v>12.75</v>
          </cell>
          <cell r="G388">
            <v>11.938000000000001</v>
          </cell>
          <cell r="H388">
            <v>0.40600000000000003</v>
          </cell>
          <cell r="I388"/>
          <cell r="J388">
            <v>40</v>
          </cell>
          <cell r="K388"/>
          <cell r="L388" t="str">
            <v>SA106 GR.B</v>
          </cell>
          <cell r="M388"/>
          <cell r="N388"/>
        </row>
        <row r="389">
          <cell r="A389" t="str">
            <v>P12 SCH-60 [SA106 GR.B]</v>
          </cell>
          <cell r="B389">
            <v>12.000000000000002</v>
          </cell>
          <cell r="C389">
            <v>60</v>
          </cell>
          <cell r="D389" t="str">
            <v>SA106 GR.B</v>
          </cell>
          <cell r="E389"/>
          <cell r="F389">
            <v>12.75</v>
          </cell>
          <cell r="G389">
            <v>11.625999999999999</v>
          </cell>
          <cell r="H389">
            <v>0.56200000000000006</v>
          </cell>
          <cell r="I389"/>
          <cell r="J389">
            <v>60</v>
          </cell>
          <cell r="K389"/>
          <cell r="L389" t="str">
            <v>SA106 GR.B</v>
          </cell>
          <cell r="M389"/>
          <cell r="N389"/>
        </row>
        <row r="390">
          <cell r="A390" t="str">
            <v>P12 SCH-80 [SA106 GR.B]</v>
          </cell>
          <cell r="B390">
            <v>12.000000000000002</v>
          </cell>
          <cell r="C390">
            <v>80</v>
          </cell>
          <cell r="D390" t="str">
            <v>SA106 GR.B</v>
          </cell>
          <cell r="E390" t="str">
            <v>PI1212</v>
          </cell>
          <cell r="F390">
            <v>12.75</v>
          </cell>
          <cell r="G390">
            <v>11.375999999999999</v>
          </cell>
          <cell r="H390">
            <v>0.68700000000000006</v>
          </cell>
          <cell r="I390"/>
          <cell r="J390">
            <v>80</v>
          </cell>
          <cell r="K390"/>
          <cell r="L390" t="str">
            <v>SA106 GR.B</v>
          </cell>
          <cell r="M390"/>
          <cell r="N390"/>
        </row>
        <row r="391">
          <cell r="A391" t="str">
            <v>P12 SCH-100 [SA106 GR.B]</v>
          </cell>
          <cell r="B391">
            <v>12.000000000000002</v>
          </cell>
          <cell r="C391">
            <v>100</v>
          </cell>
          <cell r="D391" t="str">
            <v>SA106 GR.B</v>
          </cell>
          <cell r="E391" t="str">
            <v>PI0044</v>
          </cell>
          <cell r="F391">
            <v>12.75</v>
          </cell>
          <cell r="G391">
            <v>11.064</v>
          </cell>
          <cell r="H391">
            <v>0.84299999999999997</v>
          </cell>
          <cell r="I391"/>
          <cell r="J391">
            <v>100</v>
          </cell>
          <cell r="K391"/>
          <cell r="L391" t="str">
            <v>SA106 GR.B</v>
          </cell>
          <cell r="M391"/>
          <cell r="N391"/>
        </row>
        <row r="392">
          <cell r="A392" t="str">
            <v>P12 SCH-120 [SA106 GR.B]</v>
          </cell>
          <cell r="B392">
            <v>12.000000000000002</v>
          </cell>
          <cell r="C392">
            <v>120</v>
          </cell>
          <cell r="D392" t="str">
            <v>SA106 GR.B</v>
          </cell>
          <cell r="E392" t="str">
            <v>PI1247</v>
          </cell>
          <cell r="F392">
            <v>12.75</v>
          </cell>
          <cell r="G392">
            <v>10.75</v>
          </cell>
          <cell r="H392">
            <v>1</v>
          </cell>
          <cell r="I392"/>
          <cell r="J392">
            <v>120</v>
          </cell>
          <cell r="K392"/>
          <cell r="L392" t="str">
            <v>SA106 GR.B</v>
          </cell>
          <cell r="M392"/>
          <cell r="N392"/>
        </row>
        <row r="393">
          <cell r="A393" t="str">
            <v>P12 SCH-140 [SA106 GR.B]</v>
          </cell>
          <cell r="B393">
            <v>12.000000000000002</v>
          </cell>
          <cell r="C393">
            <v>140</v>
          </cell>
          <cell r="D393" t="str">
            <v>SA106 GR.B</v>
          </cell>
          <cell r="E393"/>
          <cell r="F393">
            <v>12.75</v>
          </cell>
          <cell r="G393">
            <v>10.5</v>
          </cell>
          <cell r="H393">
            <v>1.125</v>
          </cell>
          <cell r="I393"/>
          <cell r="J393">
            <v>140</v>
          </cell>
          <cell r="K393"/>
          <cell r="L393" t="str">
            <v>SA106 GR.B</v>
          </cell>
          <cell r="M393"/>
          <cell r="N393"/>
        </row>
        <row r="394">
          <cell r="A394" t="str">
            <v>P12 SCH-160 [SA106 GR.B]</v>
          </cell>
          <cell r="B394">
            <v>12.000000000000002</v>
          </cell>
          <cell r="C394">
            <v>160</v>
          </cell>
          <cell r="D394" t="str">
            <v>SA106 GR.B</v>
          </cell>
          <cell r="E394" t="str">
            <v>PI1227</v>
          </cell>
          <cell r="F394">
            <v>12.75</v>
          </cell>
          <cell r="G394">
            <v>10.125999999999999</v>
          </cell>
          <cell r="H394">
            <v>1.3120000000000001</v>
          </cell>
          <cell r="I394"/>
          <cell r="J394">
            <v>160</v>
          </cell>
          <cell r="K394"/>
          <cell r="L394" t="str">
            <v>SA106 GR.B</v>
          </cell>
          <cell r="M394"/>
          <cell r="N394"/>
        </row>
        <row r="395">
          <cell r="A395" t="str">
            <v>P12 SCH-XH [SA106 GR.B]</v>
          </cell>
          <cell r="B395">
            <v>12.000000000000002</v>
          </cell>
          <cell r="C395" t="str">
            <v>XH</v>
          </cell>
          <cell r="D395" t="str">
            <v>SA106 GR.B</v>
          </cell>
          <cell r="E395"/>
          <cell r="F395">
            <v>12.75</v>
          </cell>
          <cell r="G395">
            <v>11.75</v>
          </cell>
          <cell r="H395">
            <v>0.5</v>
          </cell>
          <cell r="I395" t="str">
            <v>XH</v>
          </cell>
          <cell r="J395">
            <v>2</v>
          </cell>
          <cell r="K395"/>
          <cell r="L395" t="str">
            <v>SA106 GR.B</v>
          </cell>
          <cell r="M395"/>
          <cell r="N395"/>
        </row>
        <row r="396">
          <cell r="A396" t="str">
            <v>P14 SCH-10 [SA106 GR.B]</v>
          </cell>
          <cell r="B396">
            <v>14</v>
          </cell>
          <cell r="C396">
            <v>10</v>
          </cell>
          <cell r="D396" t="str">
            <v>SA106 GR.B</v>
          </cell>
          <cell r="E396"/>
          <cell r="F396">
            <v>14</v>
          </cell>
          <cell r="G396">
            <v>13.5</v>
          </cell>
          <cell r="H396">
            <v>0.25</v>
          </cell>
          <cell r="I396"/>
          <cell r="J396">
            <v>10</v>
          </cell>
          <cell r="K396"/>
          <cell r="L396" t="str">
            <v>SA106 GR.B</v>
          </cell>
          <cell r="M396"/>
          <cell r="N396"/>
        </row>
        <row r="397">
          <cell r="A397" t="str">
            <v>P14 SCH-20 [SA106 GR.B]</v>
          </cell>
          <cell r="B397">
            <v>14</v>
          </cell>
          <cell r="C397">
            <v>20</v>
          </cell>
          <cell r="D397" t="str">
            <v>SA106 GR.B</v>
          </cell>
          <cell r="E397"/>
          <cell r="F397">
            <v>14</v>
          </cell>
          <cell r="G397">
            <v>13.375999999999999</v>
          </cell>
          <cell r="H397">
            <v>0.312</v>
          </cell>
          <cell r="I397"/>
          <cell r="J397">
            <v>20</v>
          </cell>
          <cell r="K397"/>
          <cell r="L397" t="str">
            <v>SA106 GR.B</v>
          </cell>
          <cell r="M397"/>
          <cell r="N397"/>
        </row>
        <row r="398">
          <cell r="A398" t="str">
            <v>P14 SCH-30 [SA106 GR.B]</v>
          </cell>
          <cell r="B398">
            <v>14</v>
          </cell>
          <cell r="C398">
            <v>30</v>
          </cell>
          <cell r="D398" t="str">
            <v>SA106 GR.B</v>
          </cell>
          <cell r="E398"/>
          <cell r="F398">
            <v>14</v>
          </cell>
          <cell r="G398">
            <v>13.25</v>
          </cell>
          <cell r="H398">
            <v>0.375</v>
          </cell>
          <cell r="I398"/>
          <cell r="J398">
            <v>30</v>
          </cell>
          <cell r="K398"/>
          <cell r="L398" t="str">
            <v>SA106 GR.B</v>
          </cell>
          <cell r="M398"/>
          <cell r="N398"/>
        </row>
        <row r="399">
          <cell r="A399" t="str">
            <v>P14 SCH-40 [SA106 GR.B]</v>
          </cell>
          <cell r="B399">
            <v>14</v>
          </cell>
          <cell r="C399">
            <v>40</v>
          </cell>
          <cell r="D399" t="str">
            <v>SA106 GR.B</v>
          </cell>
          <cell r="E399"/>
          <cell r="F399">
            <v>14</v>
          </cell>
          <cell r="G399">
            <v>13.125999999999999</v>
          </cell>
          <cell r="H399">
            <v>0.437</v>
          </cell>
          <cell r="I399"/>
          <cell r="J399">
            <v>40</v>
          </cell>
          <cell r="K399"/>
          <cell r="L399" t="str">
            <v>SA106 GR.B</v>
          </cell>
          <cell r="M399"/>
          <cell r="N399"/>
        </row>
        <row r="400">
          <cell r="A400" t="str">
            <v>P14 SCH-60 [SA106 GR.B]</v>
          </cell>
          <cell r="B400">
            <v>14</v>
          </cell>
          <cell r="C400">
            <v>60</v>
          </cell>
          <cell r="D400" t="str">
            <v>SA106 GR.B</v>
          </cell>
          <cell r="E400"/>
          <cell r="F400">
            <v>14</v>
          </cell>
          <cell r="G400">
            <v>12.811999999999999</v>
          </cell>
          <cell r="H400">
            <v>0.59399999999999997</v>
          </cell>
          <cell r="I400"/>
          <cell r="J400">
            <v>60</v>
          </cell>
          <cell r="K400"/>
          <cell r="L400" t="str">
            <v>SA106 GR.B</v>
          </cell>
          <cell r="M400"/>
          <cell r="N400"/>
        </row>
        <row r="401">
          <cell r="A401" t="str">
            <v>P14 SCH-80 [SA106 GR.B]</v>
          </cell>
          <cell r="B401">
            <v>14</v>
          </cell>
          <cell r="C401">
            <v>80</v>
          </cell>
          <cell r="D401" t="str">
            <v>SA106 GR.B</v>
          </cell>
          <cell r="E401" t="str">
            <v>PI1036</v>
          </cell>
          <cell r="F401">
            <v>14</v>
          </cell>
          <cell r="G401">
            <v>12.5</v>
          </cell>
          <cell r="H401">
            <v>0.75</v>
          </cell>
          <cell r="I401"/>
          <cell r="J401">
            <v>80</v>
          </cell>
          <cell r="K401"/>
          <cell r="L401" t="str">
            <v>SA106 GR.B</v>
          </cell>
          <cell r="M401"/>
          <cell r="N401"/>
        </row>
        <row r="402">
          <cell r="A402" t="str">
            <v>P14 SCH-100 [SA106 GR.B]</v>
          </cell>
          <cell r="B402">
            <v>14</v>
          </cell>
          <cell r="C402">
            <v>100</v>
          </cell>
          <cell r="D402" t="str">
            <v>SA106 GR.B</v>
          </cell>
          <cell r="E402"/>
          <cell r="F402">
            <v>14</v>
          </cell>
          <cell r="G402">
            <v>12.125999999999999</v>
          </cell>
          <cell r="H402">
            <v>0.93700000000000006</v>
          </cell>
          <cell r="I402"/>
          <cell r="J402">
            <v>100</v>
          </cell>
          <cell r="K402"/>
          <cell r="L402" t="str">
            <v>SA106 GR.B</v>
          </cell>
          <cell r="M402"/>
          <cell r="N402"/>
        </row>
        <row r="403">
          <cell r="A403" t="str">
            <v>P14 SCH-120 [SA106 GR.B]</v>
          </cell>
          <cell r="B403">
            <v>14</v>
          </cell>
          <cell r="C403">
            <v>120</v>
          </cell>
          <cell r="D403" t="str">
            <v>SA106 GR.B</v>
          </cell>
          <cell r="E403"/>
          <cell r="F403">
            <v>14</v>
          </cell>
          <cell r="G403">
            <v>11.814</v>
          </cell>
          <cell r="H403">
            <v>1.093</v>
          </cell>
          <cell r="I403"/>
          <cell r="J403">
            <v>120</v>
          </cell>
          <cell r="K403"/>
          <cell r="L403" t="str">
            <v>SA106 GR.B</v>
          </cell>
          <cell r="M403"/>
          <cell r="N403"/>
        </row>
        <row r="404">
          <cell r="A404" t="str">
            <v>P14 SCH-140 [SA106 GR.B]</v>
          </cell>
          <cell r="B404">
            <v>14</v>
          </cell>
          <cell r="C404">
            <v>140</v>
          </cell>
          <cell r="D404" t="str">
            <v>SA106 GR.B</v>
          </cell>
          <cell r="E404"/>
          <cell r="F404">
            <v>14</v>
          </cell>
          <cell r="G404">
            <v>11.5</v>
          </cell>
          <cell r="H404">
            <v>1.25</v>
          </cell>
          <cell r="I404"/>
          <cell r="J404">
            <v>140</v>
          </cell>
          <cell r="K404"/>
          <cell r="L404" t="str">
            <v>SA106 GR.B</v>
          </cell>
          <cell r="M404"/>
          <cell r="N404"/>
        </row>
        <row r="405">
          <cell r="A405" t="str">
            <v>P14 SCH-160 [SA106 GR.B]</v>
          </cell>
          <cell r="B405">
            <v>14</v>
          </cell>
          <cell r="C405">
            <v>160</v>
          </cell>
          <cell r="D405" t="str">
            <v>SA106 GR.B</v>
          </cell>
          <cell r="E405"/>
          <cell r="F405">
            <v>14</v>
          </cell>
          <cell r="G405">
            <v>11.188000000000001</v>
          </cell>
          <cell r="H405">
            <v>1.4059999999999999</v>
          </cell>
          <cell r="I405"/>
          <cell r="J405">
            <v>160</v>
          </cell>
          <cell r="K405"/>
          <cell r="L405" t="str">
            <v>SA106 GR.B</v>
          </cell>
          <cell r="M405"/>
          <cell r="N405"/>
        </row>
        <row r="406">
          <cell r="A406" t="str">
            <v>P14 SCH-XH [SA106 GR.B]</v>
          </cell>
          <cell r="B406">
            <v>14</v>
          </cell>
          <cell r="C406" t="str">
            <v>XH</v>
          </cell>
          <cell r="D406" t="str">
            <v>SA106 GR.B</v>
          </cell>
          <cell r="E406"/>
          <cell r="F406">
            <v>14</v>
          </cell>
          <cell r="G406">
            <v>13</v>
          </cell>
          <cell r="H406">
            <v>0.5</v>
          </cell>
          <cell r="I406" t="str">
            <v>XH</v>
          </cell>
          <cell r="J406">
            <v>2</v>
          </cell>
          <cell r="K406"/>
          <cell r="L406" t="str">
            <v>SA106 GR.B</v>
          </cell>
          <cell r="M406"/>
          <cell r="N406"/>
        </row>
        <row r="407">
          <cell r="A407" t="str">
            <v>P16 SCH-10 [SA106 GR.B]</v>
          </cell>
          <cell r="B407">
            <v>16</v>
          </cell>
          <cell r="C407">
            <v>10</v>
          </cell>
          <cell r="D407" t="str">
            <v>SA106 GR.B</v>
          </cell>
          <cell r="E407"/>
          <cell r="F407">
            <v>16</v>
          </cell>
          <cell r="G407">
            <v>15.5</v>
          </cell>
          <cell r="H407">
            <v>0.25</v>
          </cell>
          <cell r="I407"/>
          <cell r="J407">
            <v>10</v>
          </cell>
          <cell r="K407"/>
          <cell r="L407" t="str">
            <v>SA106 GR.B</v>
          </cell>
          <cell r="M407"/>
          <cell r="N407"/>
        </row>
        <row r="408">
          <cell r="A408" t="str">
            <v>P16 SCH-20 [SA106 GR.B]</v>
          </cell>
          <cell r="B408">
            <v>16</v>
          </cell>
          <cell r="C408">
            <v>20</v>
          </cell>
          <cell r="D408" t="str">
            <v>SA106 GR.B</v>
          </cell>
          <cell r="E408"/>
          <cell r="F408">
            <v>16</v>
          </cell>
          <cell r="G408">
            <v>15.375999999999999</v>
          </cell>
          <cell r="H408">
            <v>0.312</v>
          </cell>
          <cell r="I408"/>
          <cell r="J408">
            <v>20</v>
          </cell>
          <cell r="K408"/>
          <cell r="L408" t="str">
            <v>SA106 GR.B</v>
          </cell>
          <cell r="M408"/>
          <cell r="N408"/>
        </row>
        <row r="409">
          <cell r="A409" t="str">
            <v>P16 SCH-30 [SA106 GR.B]</v>
          </cell>
          <cell r="B409">
            <v>16</v>
          </cell>
          <cell r="C409">
            <v>30</v>
          </cell>
          <cell r="D409" t="str">
            <v>SA106 GR.B</v>
          </cell>
          <cell r="E409"/>
          <cell r="F409">
            <v>16</v>
          </cell>
          <cell r="G409">
            <v>15.25</v>
          </cell>
          <cell r="H409">
            <v>0.375</v>
          </cell>
          <cell r="I409"/>
          <cell r="J409">
            <v>30</v>
          </cell>
          <cell r="K409"/>
          <cell r="L409" t="str">
            <v>SA106 GR.B</v>
          </cell>
          <cell r="M409"/>
          <cell r="N409"/>
        </row>
        <row r="410">
          <cell r="A410" t="str">
            <v>P16 SCH-40 [SA106 GR.B]</v>
          </cell>
          <cell r="B410">
            <v>16</v>
          </cell>
          <cell r="C410">
            <v>40</v>
          </cell>
          <cell r="D410" t="str">
            <v>SA106 GR.B</v>
          </cell>
          <cell r="E410"/>
          <cell r="F410">
            <v>16</v>
          </cell>
          <cell r="G410">
            <v>15</v>
          </cell>
          <cell r="H410">
            <v>0.5</v>
          </cell>
          <cell r="I410"/>
          <cell r="J410">
            <v>40</v>
          </cell>
          <cell r="K410"/>
          <cell r="L410" t="str">
            <v>SA106 GR.B</v>
          </cell>
          <cell r="M410"/>
          <cell r="N410"/>
        </row>
        <row r="411">
          <cell r="A411" t="str">
            <v>P16 SCH-60 [SA106 GR.B]</v>
          </cell>
          <cell r="B411">
            <v>16</v>
          </cell>
          <cell r="C411">
            <v>60</v>
          </cell>
          <cell r="D411" t="str">
            <v>SA106 GR.B</v>
          </cell>
          <cell r="E411"/>
          <cell r="F411">
            <v>16</v>
          </cell>
          <cell r="G411">
            <v>14.688000000000001</v>
          </cell>
          <cell r="H411">
            <v>0.65600000000000003</v>
          </cell>
          <cell r="I411"/>
          <cell r="J411">
            <v>60</v>
          </cell>
          <cell r="K411"/>
          <cell r="L411" t="str">
            <v>SA106 GR.B</v>
          </cell>
          <cell r="M411"/>
          <cell r="N411"/>
        </row>
        <row r="412">
          <cell r="A412" t="str">
            <v>P16 SCH-80 [SA106 GR.B]</v>
          </cell>
          <cell r="B412">
            <v>16</v>
          </cell>
          <cell r="C412">
            <v>80</v>
          </cell>
          <cell r="D412" t="str">
            <v>SA106 GR.B</v>
          </cell>
          <cell r="E412"/>
          <cell r="F412">
            <v>16</v>
          </cell>
          <cell r="G412">
            <v>14.314</v>
          </cell>
          <cell r="H412">
            <v>0.84299999999999997</v>
          </cell>
          <cell r="I412"/>
          <cell r="J412">
            <v>80</v>
          </cell>
          <cell r="K412"/>
          <cell r="L412" t="str">
            <v>SA106 GR.B</v>
          </cell>
          <cell r="M412"/>
          <cell r="N412"/>
        </row>
        <row r="413">
          <cell r="A413" t="str">
            <v>P16 SCH-100 [SA106 GR.B]</v>
          </cell>
          <cell r="B413">
            <v>16</v>
          </cell>
          <cell r="C413">
            <v>100</v>
          </cell>
          <cell r="D413" t="str">
            <v>SA106 GR.B</v>
          </cell>
          <cell r="E413"/>
          <cell r="F413">
            <v>16</v>
          </cell>
          <cell r="G413">
            <v>13.938000000000001</v>
          </cell>
          <cell r="H413">
            <v>1.0309999999999999</v>
          </cell>
          <cell r="I413"/>
          <cell r="J413">
            <v>100</v>
          </cell>
          <cell r="K413"/>
          <cell r="L413" t="str">
            <v>SA106 GR.B</v>
          </cell>
          <cell r="M413"/>
          <cell r="N413"/>
        </row>
        <row r="414">
          <cell r="A414" t="str">
            <v>P16 SCH-120 [SA106 GR.B]</v>
          </cell>
          <cell r="B414">
            <v>16</v>
          </cell>
          <cell r="C414">
            <v>120</v>
          </cell>
          <cell r="D414" t="str">
            <v>SA106 GR.B</v>
          </cell>
          <cell r="E414"/>
          <cell r="F414">
            <v>16</v>
          </cell>
          <cell r="G414">
            <v>13.564</v>
          </cell>
          <cell r="H414">
            <v>1.218</v>
          </cell>
          <cell r="I414"/>
          <cell r="J414">
            <v>120</v>
          </cell>
          <cell r="K414"/>
          <cell r="L414" t="str">
            <v>SA106 GR.B</v>
          </cell>
          <cell r="M414"/>
          <cell r="N414"/>
        </row>
        <row r="415">
          <cell r="A415" t="str">
            <v>P16 SCH-140 [SA106 GR.B]</v>
          </cell>
          <cell r="B415">
            <v>16</v>
          </cell>
          <cell r="C415">
            <v>140</v>
          </cell>
          <cell r="D415" t="str">
            <v>SA106 GR.B</v>
          </cell>
          <cell r="E415"/>
          <cell r="F415">
            <v>16</v>
          </cell>
          <cell r="G415">
            <v>13.125999999999999</v>
          </cell>
          <cell r="H415">
            <v>1.4370000000000001</v>
          </cell>
          <cell r="I415"/>
          <cell r="J415">
            <v>140</v>
          </cell>
          <cell r="K415"/>
          <cell r="L415" t="str">
            <v>SA106 GR.B</v>
          </cell>
          <cell r="M415"/>
          <cell r="N415"/>
        </row>
        <row r="416">
          <cell r="A416" t="str">
            <v>P16 SCH-160 [SA106 GR.B]</v>
          </cell>
          <cell r="B416">
            <v>16</v>
          </cell>
          <cell r="C416">
            <v>160</v>
          </cell>
          <cell r="D416" t="str">
            <v>SA106 GR.B</v>
          </cell>
          <cell r="E416"/>
          <cell r="F416">
            <v>16</v>
          </cell>
          <cell r="G416">
            <v>12.814</v>
          </cell>
          <cell r="H416">
            <v>1.593</v>
          </cell>
          <cell r="I416"/>
          <cell r="J416">
            <v>160</v>
          </cell>
          <cell r="K416"/>
          <cell r="L416" t="str">
            <v>SA106 GR.B</v>
          </cell>
          <cell r="M416"/>
          <cell r="N416"/>
        </row>
        <row r="417">
          <cell r="A417" t="str">
            <v>P16 SCH-XH [SA106 GR.B]</v>
          </cell>
          <cell r="B417">
            <v>16</v>
          </cell>
          <cell r="C417" t="str">
            <v>XH</v>
          </cell>
          <cell r="D417" t="str">
            <v>SA106 GR.B</v>
          </cell>
          <cell r="E417"/>
          <cell r="F417">
            <v>16</v>
          </cell>
          <cell r="G417">
            <v>15</v>
          </cell>
          <cell r="H417">
            <v>0.5</v>
          </cell>
          <cell r="I417" t="str">
            <v>XH</v>
          </cell>
          <cell r="J417">
            <v>2</v>
          </cell>
          <cell r="K417"/>
          <cell r="L417" t="str">
            <v>SA106 GR.B</v>
          </cell>
          <cell r="M417"/>
          <cell r="N417"/>
        </row>
        <row r="418">
          <cell r="A418" t="str">
            <v>P18 SCH-10 [SA106 GR.B]</v>
          </cell>
          <cell r="B418">
            <v>18</v>
          </cell>
          <cell r="C418">
            <v>10</v>
          </cell>
          <cell r="D418" t="str">
            <v>SA106 GR.B</v>
          </cell>
          <cell r="E418"/>
          <cell r="F418">
            <v>18</v>
          </cell>
          <cell r="G418">
            <v>17.5</v>
          </cell>
          <cell r="H418">
            <v>0.25</v>
          </cell>
          <cell r="I418"/>
          <cell r="J418">
            <v>10</v>
          </cell>
          <cell r="K418"/>
          <cell r="L418" t="str">
            <v>SA106 GR.B</v>
          </cell>
          <cell r="M418"/>
          <cell r="N418"/>
        </row>
        <row r="419">
          <cell r="A419" t="str">
            <v>P18 SCH-20 [SA106 GR.B]</v>
          </cell>
          <cell r="B419">
            <v>18</v>
          </cell>
          <cell r="C419">
            <v>20</v>
          </cell>
          <cell r="D419" t="str">
            <v>SA106 GR.B</v>
          </cell>
          <cell r="E419"/>
          <cell r="F419">
            <v>18</v>
          </cell>
          <cell r="G419">
            <v>17.376000000000001</v>
          </cell>
          <cell r="H419">
            <v>0.312</v>
          </cell>
          <cell r="I419"/>
          <cell r="J419">
            <v>20</v>
          </cell>
          <cell r="K419"/>
          <cell r="L419" t="str">
            <v>SA106 GR.B</v>
          </cell>
          <cell r="M419"/>
          <cell r="N419"/>
        </row>
        <row r="420">
          <cell r="A420" t="str">
            <v>P18 SCH-30 [SA106 GR.B]</v>
          </cell>
          <cell r="B420">
            <v>18</v>
          </cell>
          <cell r="C420">
            <v>30</v>
          </cell>
          <cell r="D420" t="str">
            <v>SA106 GR.B</v>
          </cell>
          <cell r="E420"/>
          <cell r="F420">
            <v>18</v>
          </cell>
          <cell r="G420">
            <v>17.123999999999999</v>
          </cell>
          <cell r="H420">
            <v>0.438</v>
          </cell>
          <cell r="I420"/>
          <cell r="J420">
            <v>30</v>
          </cell>
          <cell r="K420"/>
          <cell r="L420" t="str">
            <v>SA106 GR.B</v>
          </cell>
          <cell r="M420"/>
          <cell r="N420"/>
        </row>
        <row r="421">
          <cell r="A421" t="str">
            <v>P18 SCH-40 [SA106 GR.B]</v>
          </cell>
          <cell r="B421">
            <v>18</v>
          </cell>
          <cell r="C421">
            <v>40</v>
          </cell>
          <cell r="D421" t="str">
            <v>SA106 GR.B</v>
          </cell>
          <cell r="E421"/>
          <cell r="F421">
            <v>18</v>
          </cell>
          <cell r="G421">
            <v>16.876000000000001</v>
          </cell>
          <cell r="H421">
            <v>0.56200000000000006</v>
          </cell>
          <cell r="I421"/>
          <cell r="J421">
            <v>40</v>
          </cell>
          <cell r="K421"/>
          <cell r="L421" t="str">
            <v>SA106 GR.B</v>
          </cell>
          <cell r="M421"/>
          <cell r="N421"/>
        </row>
        <row r="422">
          <cell r="A422" t="str">
            <v>P18 SCH-60 [SA106 GR.B]</v>
          </cell>
          <cell r="B422">
            <v>18</v>
          </cell>
          <cell r="C422">
            <v>60</v>
          </cell>
          <cell r="D422" t="str">
            <v>SA106 GR.B</v>
          </cell>
          <cell r="E422"/>
          <cell r="F422">
            <v>18</v>
          </cell>
          <cell r="G422">
            <v>16.5</v>
          </cell>
          <cell r="H422">
            <v>0.75</v>
          </cell>
          <cell r="I422"/>
          <cell r="J422">
            <v>60</v>
          </cell>
          <cell r="K422"/>
          <cell r="L422" t="str">
            <v>SA106 GR.B</v>
          </cell>
          <cell r="M422"/>
          <cell r="N422"/>
        </row>
        <row r="423">
          <cell r="A423" t="str">
            <v>P18 SCH-80 [SA106 GR.B]</v>
          </cell>
          <cell r="B423">
            <v>18</v>
          </cell>
          <cell r="C423">
            <v>80</v>
          </cell>
          <cell r="D423" t="str">
            <v>SA106 GR.B</v>
          </cell>
          <cell r="E423"/>
          <cell r="F423">
            <v>18</v>
          </cell>
          <cell r="G423">
            <v>16.126000000000001</v>
          </cell>
          <cell r="H423">
            <v>0.93700000000000006</v>
          </cell>
          <cell r="I423"/>
          <cell r="J423">
            <v>80</v>
          </cell>
          <cell r="K423"/>
          <cell r="L423" t="str">
            <v>SA106 GR.B</v>
          </cell>
          <cell r="M423"/>
          <cell r="N423"/>
        </row>
        <row r="424">
          <cell r="A424" t="str">
            <v>P18 SCH-100 [SA106 GR.B]</v>
          </cell>
          <cell r="B424">
            <v>18</v>
          </cell>
          <cell r="C424">
            <v>100</v>
          </cell>
          <cell r="D424" t="str">
            <v>SA106 GR.B</v>
          </cell>
          <cell r="E424"/>
          <cell r="F424">
            <v>18</v>
          </cell>
          <cell r="G424">
            <v>15.688000000000001</v>
          </cell>
          <cell r="H424">
            <v>1.1559999999999999</v>
          </cell>
          <cell r="I424"/>
          <cell r="J424">
            <v>100</v>
          </cell>
          <cell r="K424"/>
          <cell r="L424" t="str">
            <v>SA106 GR.B</v>
          </cell>
          <cell r="M424"/>
          <cell r="N424"/>
        </row>
        <row r="425">
          <cell r="A425" t="str">
            <v>P18 SCH-120 [SA106 GR.B]</v>
          </cell>
          <cell r="B425">
            <v>18</v>
          </cell>
          <cell r="C425">
            <v>120</v>
          </cell>
          <cell r="D425" t="str">
            <v>SA106 GR.B</v>
          </cell>
          <cell r="E425"/>
          <cell r="F425">
            <v>18</v>
          </cell>
          <cell r="G425">
            <v>15.25</v>
          </cell>
          <cell r="H425">
            <v>1.375</v>
          </cell>
          <cell r="I425"/>
          <cell r="J425">
            <v>120</v>
          </cell>
          <cell r="K425"/>
          <cell r="L425" t="str">
            <v>SA106 GR.B</v>
          </cell>
          <cell r="M425"/>
          <cell r="N425"/>
        </row>
        <row r="426">
          <cell r="A426" t="str">
            <v>P18 SCH-140 [SA106 GR.B]</v>
          </cell>
          <cell r="B426">
            <v>18</v>
          </cell>
          <cell r="C426">
            <v>140</v>
          </cell>
          <cell r="D426" t="str">
            <v>SA106 GR.B</v>
          </cell>
          <cell r="E426"/>
          <cell r="F426">
            <v>18</v>
          </cell>
          <cell r="G426">
            <v>14.875999999999999</v>
          </cell>
          <cell r="H426">
            <v>1.5620000000000001</v>
          </cell>
          <cell r="I426"/>
          <cell r="J426">
            <v>140</v>
          </cell>
          <cell r="K426"/>
          <cell r="L426" t="str">
            <v>SA106 GR.B</v>
          </cell>
          <cell r="M426"/>
          <cell r="N426"/>
        </row>
        <row r="427">
          <cell r="A427" t="str">
            <v>P18 SCH-160 [SA106 GR.B]</v>
          </cell>
          <cell r="B427">
            <v>18</v>
          </cell>
          <cell r="C427">
            <v>160</v>
          </cell>
          <cell r="D427" t="str">
            <v>SA106 GR.B</v>
          </cell>
          <cell r="E427"/>
          <cell r="F427">
            <v>18</v>
          </cell>
          <cell r="G427">
            <v>14.438000000000001</v>
          </cell>
          <cell r="H427">
            <v>1.7809999999999999</v>
          </cell>
          <cell r="I427"/>
          <cell r="J427">
            <v>160</v>
          </cell>
          <cell r="K427"/>
          <cell r="L427" t="str">
            <v>SA106 GR.B</v>
          </cell>
          <cell r="M427"/>
          <cell r="N427"/>
        </row>
        <row r="428">
          <cell r="A428" t="str">
            <v>P18 SCH-XH [SA106 GR.B]</v>
          </cell>
          <cell r="B428">
            <v>18</v>
          </cell>
          <cell r="C428" t="str">
            <v>XH</v>
          </cell>
          <cell r="D428" t="str">
            <v>SA106 GR.B</v>
          </cell>
          <cell r="E428"/>
          <cell r="F428">
            <v>18</v>
          </cell>
          <cell r="G428">
            <v>17</v>
          </cell>
          <cell r="H428">
            <v>0.5</v>
          </cell>
          <cell r="I428" t="str">
            <v>XH</v>
          </cell>
          <cell r="J428">
            <v>2</v>
          </cell>
          <cell r="K428"/>
          <cell r="L428" t="str">
            <v>SA106 GR.B</v>
          </cell>
          <cell r="M428"/>
          <cell r="N428"/>
        </row>
        <row r="429">
          <cell r="A429" t="str">
            <v>P20 SCH-10 [SA106 GR.B]</v>
          </cell>
          <cell r="B429">
            <v>20</v>
          </cell>
          <cell r="C429">
            <v>10</v>
          </cell>
          <cell r="D429" t="str">
            <v>SA106 GR.B</v>
          </cell>
          <cell r="E429"/>
          <cell r="F429">
            <v>20</v>
          </cell>
          <cell r="G429">
            <v>19.5</v>
          </cell>
          <cell r="H429">
            <v>0.25</v>
          </cell>
          <cell r="I429"/>
          <cell r="J429">
            <v>10</v>
          </cell>
          <cell r="K429"/>
          <cell r="L429" t="str">
            <v>SA106 GR.B</v>
          </cell>
          <cell r="M429"/>
          <cell r="N429"/>
        </row>
        <row r="430">
          <cell r="A430" t="str">
            <v>P20 SCH-20 [SA106 GR.B]</v>
          </cell>
          <cell r="B430">
            <v>20</v>
          </cell>
          <cell r="C430">
            <v>20</v>
          </cell>
          <cell r="D430" t="str">
            <v>SA106 GR.B</v>
          </cell>
          <cell r="E430"/>
          <cell r="F430">
            <v>20</v>
          </cell>
          <cell r="G430">
            <v>19.25</v>
          </cell>
          <cell r="H430">
            <v>0.375</v>
          </cell>
          <cell r="I430"/>
          <cell r="J430">
            <v>20</v>
          </cell>
          <cell r="K430"/>
          <cell r="L430" t="str">
            <v>SA106 GR.B</v>
          </cell>
          <cell r="M430"/>
          <cell r="N430"/>
        </row>
        <row r="431">
          <cell r="A431" t="str">
            <v>P20 SCH-30 [SA106 GR.B]</v>
          </cell>
          <cell r="B431">
            <v>20</v>
          </cell>
          <cell r="C431">
            <v>30</v>
          </cell>
          <cell r="D431" t="str">
            <v>SA106 GR.B</v>
          </cell>
          <cell r="E431"/>
          <cell r="F431">
            <v>20</v>
          </cell>
          <cell r="G431">
            <v>19</v>
          </cell>
          <cell r="H431">
            <v>0.5</v>
          </cell>
          <cell r="I431"/>
          <cell r="J431">
            <v>30</v>
          </cell>
          <cell r="K431"/>
          <cell r="L431" t="str">
            <v>SA106 GR.B</v>
          </cell>
          <cell r="M431"/>
          <cell r="N431"/>
        </row>
        <row r="432">
          <cell r="A432" t="str">
            <v>P20 SCH-40 [SA106 GR.B]</v>
          </cell>
          <cell r="B432">
            <v>20</v>
          </cell>
          <cell r="C432">
            <v>40</v>
          </cell>
          <cell r="D432" t="str">
            <v>SA106 GR.B</v>
          </cell>
          <cell r="E432"/>
          <cell r="F432">
            <v>20</v>
          </cell>
          <cell r="G432">
            <v>18.814</v>
          </cell>
          <cell r="H432">
            <v>0.59299999999999997</v>
          </cell>
          <cell r="I432"/>
          <cell r="J432">
            <v>40</v>
          </cell>
          <cell r="K432"/>
          <cell r="L432" t="str">
            <v>SA106 GR.B</v>
          </cell>
          <cell r="M432"/>
          <cell r="N432"/>
        </row>
        <row r="433">
          <cell r="A433" t="str">
            <v>P20 SCH-60 [SA106 GR.B]</v>
          </cell>
          <cell r="B433">
            <v>20</v>
          </cell>
          <cell r="C433">
            <v>60</v>
          </cell>
          <cell r="D433" t="str">
            <v>SA106 GR.B</v>
          </cell>
          <cell r="E433"/>
          <cell r="F433">
            <v>20</v>
          </cell>
          <cell r="G433">
            <v>18.376000000000001</v>
          </cell>
          <cell r="H433">
            <v>0.81200000000000006</v>
          </cell>
          <cell r="I433"/>
          <cell r="J433">
            <v>60</v>
          </cell>
          <cell r="K433"/>
          <cell r="L433" t="str">
            <v>SA106 GR.B</v>
          </cell>
          <cell r="M433"/>
          <cell r="N433"/>
        </row>
        <row r="434">
          <cell r="A434" t="str">
            <v>P20 SCH-80 [SA106 GR.B]</v>
          </cell>
          <cell r="B434">
            <v>20</v>
          </cell>
          <cell r="C434">
            <v>80</v>
          </cell>
          <cell r="D434" t="str">
            <v>SA106 GR.B</v>
          </cell>
          <cell r="E434"/>
          <cell r="F434">
            <v>20</v>
          </cell>
          <cell r="G434">
            <v>17.937999999999999</v>
          </cell>
          <cell r="H434">
            <v>1.0309999999999999</v>
          </cell>
          <cell r="I434"/>
          <cell r="J434">
            <v>80</v>
          </cell>
          <cell r="K434"/>
          <cell r="L434" t="str">
            <v>SA106 GR.B</v>
          </cell>
          <cell r="M434"/>
          <cell r="N434"/>
        </row>
        <row r="435">
          <cell r="A435" t="str">
            <v>P20 SCH-100 [SA106 GR.B]</v>
          </cell>
          <cell r="B435">
            <v>20</v>
          </cell>
          <cell r="C435">
            <v>100</v>
          </cell>
          <cell r="D435" t="str">
            <v>SA106 GR.B</v>
          </cell>
          <cell r="E435"/>
          <cell r="F435">
            <v>20</v>
          </cell>
          <cell r="G435">
            <v>17.440000000000001</v>
          </cell>
          <cell r="H435">
            <v>1.28</v>
          </cell>
          <cell r="I435"/>
          <cell r="J435">
            <v>100</v>
          </cell>
          <cell r="K435"/>
          <cell r="L435" t="str">
            <v>SA106 GR.B</v>
          </cell>
          <cell r="M435"/>
          <cell r="N435"/>
        </row>
        <row r="436">
          <cell r="A436" t="str">
            <v>P20 SCH-120 [SA106 GR.B]</v>
          </cell>
          <cell r="B436">
            <v>20</v>
          </cell>
          <cell r="C436">
            <v>120</v>
          </cell>
          <cell r="D436" t="str">
            <v>SA106 GR.B</v>
          </cell>
          <cell r="E436"/>
          <cell r="F436">
            <v>20</v>
          </cell>
          <cell r="G436">
            <v>17</v>
          </cell>
          <cell r="H436">
            <v>1.5</v>
          </cell>
          <cell r="I436"/>
          <cell r="J436">
            <v>120</v>
          </cell>
          <cell r="K436"/>
          <cell r="L436" t="str">
            <v>SA106 GR.B</v>
          </cell>
          <cell r="M436"/>
          <cell r="N436"/>
        </row>
        <row r="437">
          <cell r="A437" t="str">
            <v>P20 SCH-140 [SA106 GR.B]</v>
          </cell>
          <cell r="B437">
            <v>20</v>
          </cell>
          <cell r="C437">
            <v>140</v>
          </cell>
          <cell r="D437" t="str">
            <v>SA106 GR.B</v>
          </cell>
          <cell r="E437"/>
          <cell r="F437">
            <v>20</v>
          </cell>
          <cell r="G437">
            <v>16.5</v>
          </cell>
          <cell r="H437">
            <v>1.75</v>
          </cell>
          <cell r="I437"/>
          <cell r="J437">
            <v>140</v>
          </cell>
          <cell r="K437"/>
          <cell r="L437" t="str">
            <v>SA106 GR.B</v>
          </cell>
          <cell r="M437"/>
          <cell r="N437"/>
        </row>
        <row r="438">
          <cell r="A438" t="str">
            <v>P20 SCH-160 [SA106 GR.B]</v>
          </cell>
          <cell r="B438">
            <v>20</v>
          </cell>
          <cell r="C438">
            <v>160</v>
          </cell>
          <cell r="D438" t="str">
            <v>SA106 GR.B</v>
          </cell>
          <cell r="E438"/>
          <cell r="F438">
            <v>20</v>
          </cell>
          <cell r="G438">
            <v>16.064</v>
          </cell>
          <cell r="H438">
            <v>1.968</v>
          </cell>
          <cell r="I438"/>
          <cell r="J438">
            <v>160</v>
          </cell>
          <cell r="K438"/>
          <cell r="L438" t="str">
            <v>SA106 GR.B</v>
          </cell>
          <cell r="M438"/>
          <cell r="N438"/>
        </row>
        <row r="439">
          <cell r="A439" t="str">
            <v>P20 SCH-XH [SA106 GR.B]</v>
          </cell>
          <cell r="B439">
            <v>20</v>
          </cell>
          <cell r="C439" t="str">
            <v>XH</v>
          </cell>
          <cell r="D439" t="str">
            <v>SA106 GR.B</v>
          </cell>
          <cell r="E439"/>
          <cell r="F439">
            <v>20</v>
          </cell>
          <cell r="G439">
            <v>19</v>
          </cell>
          <cell r="H439">
            <v>0.5</v>
          </cell>
          <cell r="I439" t="str">
            <v>XH</v>
          </cell>
          <cell r="J439">
            <v>2</v>
          </cell>
          <cell r="K439"/>
          <cell r="L439" t="str">
            <v>SA106 GR.B</v>
          </cell>
          <cell r="M439"/>
          <cell r="N439"/>
        </row>
        <row r="440">
          <cell r="A440" t="str">
            <v>P22 SCH-10 [SA106 GR.B]</v>
          </cell>
          <cell r="B440">
            <v>22</v>
          </cell>
          <cell r="C440">
            <v>10</v>
          </cell>
          <cell r="D440" t="str">
            <v>SA106 GR.B</v>
          </cell>
          <cell r="E440"/>
          <cell r="F440">
            <v>22</v>
          </cell>
          <cell r="G440">
            <v>21.5</v>
          </cell>
          <cell r="H440">
            <v>0.25</v>
          </cell>
          <cell r="I440"/>
          <cell r="J440">
            <v>10</v>
          </cell>
          <cell r="K440"/>
          <cell r="L440" t="str">
            <v>SA106 GR.B</v>
          </cell>
          <cell r="M440"/>
          <cell r="N440"/>
        </row>
        <row r="441">
          <cell r="A441" t="str">
            <v>P22 SCH-20 [SA106 GR.B]</v>
          </cell>
          <cell r="B441">
            <v>22</v>
          </cell>
          <cell r="C441">
            <v>20</v>
          </cell>
          <cell r="D441" t="str">
            <v>SA106 GR.B</v>
          </cell>
          <cell r="E441"/>
          <cell r="F441">
            <v>22</v>
          </cell>
          <cell r="G441">
            <v>21.25</v>
          </cell>
          <cell r="H441">
            <v>0.375</v>
          </cell>
          <cell r="I441"/>
          <cell r="J441">
            <v>20</v>
          </cell>
          <cell r="K441"/>
          <cell r="L441" t="str">
            <v>SA106 GR.B</v>
          </cell>
          <cell r="M441"/>
          <cell r="N441"/>
        </row>
        <row r="442">
          <cell r="A442" t="str">
            <v>P22 SCH-30 [SA106 GR.B]</v>
          </cell>
          <cell r="B442">
            <v>22</v>
          </cell>
          <cell r="C442">
            <v>30</v>
          </cell>
          <cell r="D442" t="str">
            <v>SA106 GR.B</v>
          </cell>
          <cell r="E442"/>
          <cell r="F442">
            <v>22</v>
          </cell>
          <cell r="G442">
            <v>21</v>
          </cell>
          <cell r="H442">
            <v>0.5</v>
          </cell>
          <cell r="I442"/>
          <cell r="J442">
            <v>30</v>
          </cell>
          <cell r="K442"/>
          <cell r="L442" t="str">
            <v>SA106 GR.B</v>
          </cell>
          <cell r="M442"/>
          <cell r="N442"/>
        </row>
        <row r="443">
          <cell r="A443" t="str">
            <v>P22 SCH-60 [SA106 GR.B]</v>
          </cell>
          <cell r="B443">
            <v>22</v>
          </cell>
          <cell r="C443">
            <v>60</v>
          </cell>
          <cell r="D443" t="str">
            <v>SA106 GR.B</v>
          </cell>
          <cell r="E443"/>
          <cell r="F443">
            <v>22</v>
          </cell>
          <cell r="G443">
            <v>20.25</v>
          </cell>
          <cell r="H443">
            <v>0.875</v>
          </cell>
          <cell r="I443"/>
          <cell r="J443">
            <v>60</v>
          </cell>
          <cell r="K443"/>
          <cell r="L443" t="str">
            <v>SA106 GR.B</v>
          </cell>
          <cell r="M443"/>
          <cell r="N443"/>
        </row>
        <row r="444">
          <cell r="A444" t="str">
            <v>P22 SCH-80 [SA106 GR.B]</v>
          </cell>
          <cell r="B444">
            <v>22</v>
          </cell>
          <cell r="C444">
            <v>80</v>
          </cell>
          <cell r="D444" t="str">
            <v>SA106 GR.B</v>
          </cell>
          <cell r="E444"/>
          <cell r="F444">
            <v>22</v>
          </cell>
          <cell r="G444">
            <v>19.75</v>
          </cell>
          <cell r="H444">
            <v>1.125</v>
          </cell>
          <cell r="I444"/>
          <cell r="J444">
            <v>80</v>
          </cell>
          <cell r="K444"/>
          <cell r="L444" t="str">
            <v>SA106 GR.B</v>
          </cell>
          <cell r="M444"/>
          <cell r="N444"/>
        </row>
        <row r="445">
          <cell r="A445" t="str">
            <v>P22 SCH-100 [SA106 GR.B]</v>
          </cell>
          <cell r="B445">
            <v>22</v>
          </cell>
          <cell r="C445">
            <v>100</v>
          </cell>
          <cell r="D445" t="str">
            <v>SA106 GR.B</v>
          </cell>
          <cell r="E445"/>
          <cell r="F445">
            <v>22</v>
          </cell>
          <cell r="G445">
            <v>19.25</v>
          </cell>
          <cell r="H445">
            <v>1.375</v>
          </cell>
          <cell r="I445"/>
          <cell r="J445">
            <v>100</v>
          </cell>
          <cell r="K445"/>
          <cell r="L445" t="str">
            <v>SA106 GR.B</v>
          </cell>
          <cell r="M445"/>
          <cell r="N445"/>
        </row>
        <row r="446">
          <cell r="A446" t="str">
            <v>P22 SCH-120 [SA106 GR.B]</v>
          </cell>
          <cell r="B446">
            <v>22</v>
          </cell>
          <cell r="C446">
            <v>120</v>
          </cell>
          <cell r="D446" t="str">
            <v>SA106 GR.B</v>
          </cell>
          <cell r="E446"/>
          <cell r="F446">
            <v>22</v>
          </cell>
          <cell r="G446">
            <v>18.75</v>
          </cell>
          <cell r="H446">
            <v>1.625</v>
          </cell>
          <cell r="I446"/>
          <cell r="J446">
            <v>120</v>
          </cell>
          <cell r="K446"/>
          <cell r="L446" t="str">
            <v>SA106 GR.B</v>
          </cell>
          <cell r="M446"/>
          <cell r="N446"/>
        </row>
        <row r="447">
          <cell r="A447" t="str">
            <v>P22 SCH-140 [SA106 GR.B]</v>
          </cell>
          <cell r="B447">
            <v>22</v>
          </cell>
          <cell r="C447">
            <v>140</v>
          </cell>
          <cell r="D447" t="str">
            <v>SA106 GR.B</v>
          </cell>
          <cell r="E447"/>
          <cell r="F447">
            <v>22</v>
          </cell>
          <cell r="G447">
            <v>18.25</v>
          </cell>
          <cell r="H447">
            <v>1.875</v>
          </cell>
          <cell r="I447"/>
          <cell r="J447">
            <v>140</v>
          </cell>
          <cell r="K447"/>
          <cell r="L447" t="str">
            <v>SA106 GR.B</v>
          </cell>
          <cell r="M447"/>
          <cell r="N447"/>
        </row>
        <row r="448">
          <cell r="A448" t="str">
            <v>P22 SCH-160 [SA106 GR.B]</v>
          </cell>
          <cell r="B448">
            <v>22</v>
          </cell>
          <cell r="C448">
            <v>160</v>
          </cell>
          <cell r="D448" t="str">
            <v>SA106 GR.B</v>
          </cell>
          <cell r="E448"/>
          <cell r="F448">
            <v>22</v>
          </cell>
          <cell r="G448">
            <v>17.75</v>
          </cell>
          <cell r="H448">
            <v>2.125</v>
          </cell>
          <cell r="I448"/>
          <cell r="J448">
            <v>160</v>
          </cell>
          <cell r="K448"/>
          <cell r="L448" t="str">
            <v>SA106 GR.B</v>
          </cell>
          <cell r="M448"/>
          <cell r="N448"/>
        </row>
        <row r="449">
          <cell r="A449" t="str">
            <v>P22 SCH-XH [SA106 GR.B]</v>
          </cell>
          <cell r="B449">
            <v>22</v>
          </cell>
          <cell r="C449" t="str">
            <v>XH</v>
          </cell>
          <cell r="D449" t="str">
            <v>SA106 GR.B</v>
          </cell>
          <cell r="E449"/>
          <cell r="F449">
            <v>22</v>
          </cell>
          <cell r="G449">
            <v>21</v>
          </cell>
          <cell r="H449">
            <v>0.5</v>
          </cell>
          <cell r="I449" t="str">
            <v>XH</v>
          </cell>
          <cell r="J449">
            <v>2</v>
          </cell>
          <cell r="K449"/>
          <cell r="L449" t="str">
            <v>SA106 GR.B</v>
          </cell>
          <cell r="M449"/>
          <cell r="N449"/>
        </row>
        <row r="450">
          <cell r="A450" t="str">
            <v>P24 SCH-10 [SA106 GR.B]</v>
          </cell>
          <cell r="B450">
            <v>24.000000000000004</v>
          </cell>
          <cell r="C450">
            <v>10</v>
          </cell>
          <cell r="D450" t="str">
            <v>SA106 GR.B</v>
          </cell>
          <cell r="E450"/>
          <cell r="F450">
            <v>24.000000000000004</v>
          </cell>
          <cell r="G450">
            <v>23.500000000000004</v>
          </cell>
          <cell r="H450">
            <v>0.25</v>
          </cell>
          <cell r="I450"/>
          <cell r="J450">
            <v>10</v>
          </cell>
          <cell r="K450"/>
          <cell r="L450" t="str">
            <v>SA106 GR.B</v>
          </cell>
          <cell r="M450"/>
          <cell r="N450"/>
        </row>
        <row r="451">
          <cell r="A451" t="str">
            <v>P24 SCH-20 [SA106 GR.B]</v>
          </cell>
          <cell r="B451">
            <v>24.000000000000004</v>
          </cell>
          <cell r="C451">
            <v>20</v>
          </cell>
          <cell r="D451" t="str">
            <v>SA106 GR.B</v>
          </cell>
          <cell r="E451"/>
          <cell r="F451">
            <v>24.000000000000004</v>
          </cell>
          <cell r="G451">
            <v>23.250000000000004</v>
          </cell>
          <cell r="H451">
            <v>0.375</v>
          </cell>
          <cell r="I451"/>
          <cell r="J451">
            <v>20</v>
          </cell>
          <cell r="K451"/>
          <cell r="L451" t="str">
            <v>SA106 GR.B</v>
          </cell>
          <cell r="M451"/>
          <cell r="N451"/>
        </row>
        <row r="452">
          <cell r="A452" t="str">
            <v>P24 SCH-30 [SA106 GR.B]</v>
          </cell>
          <cell r="B452">
            <v>24.000000000000004</v>
          </cell>
          <cell r="C452">
            <v>30</v>
          </cell>
          <cell r="D452" t="str">
            <v>SA106 GR.B</v>
          </cell>
          <cell r="E452"/>
          <cell r="F452">
            <v>24.000000000000004</v>
          </cell>
          <cell r="G452">
            <v>22.876000000000005</v>
          </cell>
          <cell r="H452">
            <v>0.56200000000000006</v>
          </cell>
          <cell r="I452"/>
          <cell r="J452">
            <v>30</v>
          </cell>
          <cell r="K452"/>
          <cell r="L452" t="str">
            <v>SA106 GR.B</v>
          </cell>
          <cell r="M452"/>
          <cell r="N452"/>
        </row>
        <row r="453">
          <cell r="A453" t="str">
            <v>P24 SCH-40 [SA106 GR.B]</v>
          </cell>
          <cell r="B453">
            <v>24.000000000000004</v>
          </cell>
          <cell r="C453">
            <v>40</v>
          </cell>
          <cell r="D453" t="str">
            <v>SA106 GR.B</v>
          </cell>
          <cell r="E453"/>
          <cell r="F453">
            <v>24.000000000000004</v>
          </cell>
          <cell r="G453">
            <v>22.626000000000005</v>
          </cell>
          <cell r="H453">
            <v>0.68700000000000006</v>
          </cell>
          <cell r="I453"/>
          <cell r="J453">
            <v>40</v>
          </cell>
          <cell r="K453"/>
          <cell r="L453" t="str">
            <v>SA106 GR.B</v>
          </cell>
          <cell r="M453"/>
          <cell r="N453"/>
        </row>
        <row r="454">
          <cell r="A454" t="str">
            <v>P24 SCH-60 [SA106 GR.B]</v>
          </cell>
          <cell r="B454">
            <v>24.000000000000004</v>
          </cell>
          <cell r="C454">
            <v>60</v>
          </cell>
          <cell r="D454" t="str">
            <v>SA106 GR.B</v>
          </cell>
          <cell r="E454"/>
          <cell r="F454">
            <v>24.000000000000004</v>
          </cell>
          <cell r="G454">
            <v>22.062000000000005</v>
          </cell>
          <cell r="H454">
            <v>0.96899999999999997</v>
          </cell>
          <cell r="I454"/>
          <cell r="J454">
            <v>60</v>
          </cell>
          <cell r="K454"/>
          <cell r="L454" t="str">
            <v>SA106 GR.B</v>
          </cell>
          <cell r="M454"/>
          <cell r="N454"/>
        </row>
        <row r="455">
          <cell r="A455" t="str">
            <v>P24 SCH-80 [SA106 GR.B]</v>
          </cell>
          <cell r="B455">
            <v>24.000000000000004</v>
          </cell>
          <cell r="C455">
            <v>80</v>
          </cell>
          <cell r="D455" t="str">
            <v>SA106 GR.B</v>
          </cell>
          <cell r="E455"/>
          <cell r="F455">
            <v>24.000000000000004</v>
          </cell>
          <cell r="G455">
            <v>21.564000000000004</v>
          </cell>
          <cell r="H455">
            <v>1.218</v>
          </cell>
          <cell r="I455"/>
          <cell r="J455">
            <v>80</v>
          </cell>
          <cell r="K455"/>
          <cell r="L455" t="str">
            <v>SA106 GR.B</v>
          </cell>
          <cell r="M455"/>
          <cell r="N455"/>
        </row>
        <row r="456">
          <cell r="A456" t="str">
            <v>P24 SCH-100 [SA106 GR.B]</v>
          </cell>
          <cell r="B456">
            <v>24.000000000000004</v>
          </cell>
          <cell r="C456">
            <v>100</v>
          </cell>
          <cell r="D456" t="str">
            <v>SA106 GR.B</v>
          </cell>
          <cell r="E456"/>
          <cell r="F456">
            <v>24.000000000000004</v>
          </cell>
          <cell r="G456">
            <v>20.938000000000002</v>
          </cell>
          <cell r="H456">
            <v>1.5309999999999999</v>
          </cell>
          <cell r="I456"/>
          <cell r="J456">
            <v>100</v>
          </cell>
          <cell r="K456"/>
          <cell r="L456" t="str">
            <v>SA106 GR.B</v>
          </cell>
          <cell r="M456"/>
          <cell r="N456"/>
        </row>
        <row r="457">
          <cell r="A457" t="str">
            <v>P24 SCH-120 [SA106 GR.B]</v>
          </cell>
          <cell r="B457">
            <v>24.000000000000004</v>
          </cell>
          <cell r="C457">
            <v>120</v>
          </cell>
          <cell r="D457" t="str">
            <v>SA106 GR.B</v>
          </cell>
          <cell r="E457"/>
          <cell r="F457">
            <v>24.000000000000004</v>
          </cell>
          <cell r="G457">
            <v>20.376000000000005</v>
          </cell>
          <cell r="H457">
            <v>1.8120000000000001</v>
          </cell>
          <cell r="I457"/>
          <cell r="J457">
            <v>120</v>
          </cell>
          <cell r="K457"/>
          <cell r="L457" t="str">
            <v>SA106 GR.B</v>
          </cell>
          <cell r="M457"/>
          <cell r="N457"/>
        </row>
        <row r="458">
          <cell r="A458" t="str">
            <v>P24 SCH-140 [SA106 GR.B]</v>
          </cell>
          <cell r="B458">
            <v>24.000000000000004</v>
          </cell>
          <cell r="C458">
            <v>140</v>
          </cell>
          <cell r="D458" t="str">
            <v>SA106 GR.B</v>
          </cell>
          <cell r="E458"/>
          <cell r="F458">
            <v>24.000000000000004</v>
          </cell>
          <cell r="G458">
            <v>19.876000000000005</v>
          </cell>
          <cell r="H458">
            <v>2.0619999999999998</v>
          </cell>
          <cell r="I458"/>
          <cell r="J458">
            <v>140</v>
          </cell>
          <cell r="K458"/>
          <cell r="L458" t="str">
            <v>SA106 GR.B</v>
          </cell>
          <cell r="M458"/>
          <cell r="N458"/>
        </row>
        <row r="459">
          <cell r="A459" t="str">
            <v>P24 SCH-160 [SA106 GR.B]</v>
          </cell>
          <cell r="B459">
            <v>24.000000000000004</v>
          </cell>
          <cell r="C459">
            <v>160</v>
          </cell>
          <cell r="D459" t="str">
            <v>SA106 GR.B</v>
          </cell>
          <cell r="E459"/>
          <cell r="F459">
            <v>24.000000000000004</v>
          </cell>
          <cell r="G459">
            <v>19.314000000000004</v>
          </cell>
          <cell r="H459">
            <v>2.343</v>
          </cell>
          <cell r="I459"/>
          <cell r="J459">
            <v>160</v>
          </cell>
          <cell r="K459"/>
          <cell r="L459" t="str">
            <v>SA106 GR.B</v>
          </cell>
          <cell r="M459"/>
          <cell r="N459"/>
        </row>
        <row r="460">
          <cell r="A460" t="str">
            <v>P24 SCH-XH [SA106 GR.B]</v>
          </cell>
          <cell r="B460">
            <v>24.000000000000004</v>
          </cell>
          <cell r="C460" t="str">
            <v>XH</v>
          </cell>
          <cell r="D460" t="str">
            <v>SA106 GR.B</v>
          </cell>
          <cell r="E460"/>
          <cell r="F460">
            <v>24.000000000000004</v>
          </cell>
          <cell r="G460">
            <v>23.000000000000004</v>
          </cell>
          <cell r="H460">
            <v>0.5</v>
          </cell>
          <cell r="I460" t="str">
            <v>XH</v>
          </cell>
          <cell r="J460">
            <v>2</v>
          </cell>
          <cell r="K460"/>
          <cell r="L460" t="str">
            <v>SA106 GR.B</v>
          </cell>
          <cell r="M460"/>
          <cell r="N460"/>
        </row>
        <row r="461">
          <cell r="A461" t="str">
            <v>P26 SCH-10 [SA106 GR.B]</v>
          </cell>
          <cell r="B461">
            <v>26</v>
          </cell>
          <cell r="C461">
            <v>10</v>
          </cell>
          <cell r="D461" t="str">
            <v>SA106 GR.B</v>
          </cell>
          <cell r="E461"/>
          <cell r="F461">
            <v>26</v>
          </cell>
          <cell r="G461">
            <v>25.376000000000001</v>
          </cell>
          <cell r="H461">
            <v>0.312</v>
          </cell>
          <cell r="I461"/>
          <cell r="J461">
            <v>10</v>
          </cell>
          <cell r="K461"/>
          <cell r="L461" t="str">
            <v>SA106 GR.B</v>
          </cell>
          <cell r="M461"/>
          <cell r="N461"/>
        </row>
        <row r="462">
          <cell r="A462" t="str">
            <v>P26 SCH-20 [SA106 GR.B]</v>
          </cell>
          <cell r="B462">
            <v>26</v>
          </cell>
          <cell r="C462">
            <v>20</v>
          </cell>
          <cell r="D462" t="str">
            <v>SA106 GR.B</v>
          </cell>
          <cell r="E462"/>
          <cell r="F462">
            <v>26</v>
          </cell>
          <cell r="G462">
            <v>25</v>
          </cell>
          <cell r="H462">
            <v>0.5</v>
          </cell>
          <cell r="I462"/>
          <cell r="J462">
            <v>20</v>
          </cell>
          <cell r="K462"/>
          <cell r="L462" t="str">
            <v>SA106 GR.B</v>
          </cell>
          <cell r="M462"/>
          <cell r="N462"/>
        </row>
        <row r="463">
          <cell r="A463" t="str">
            <v>P26 SCH-XH [SA106 GR.B]</v>
          </cell>
          <cell r="B463">
            <v>26</v>
          </cell>
          <cell r="C463" t="str">
            <v>XH</v>
          </cell>
          <cell r="D463" t="str">
            <v>SA106 GR.B</v>
          </cell>
          <cell r="E463"/>
          <cell r="F463">
            <v>26</v>
          </cell>
          <cell r="G463">
            <v>25</v>
          </cell>
          <cell r="H463">
            <v>0.5</v>
          </cell>
          <cell r="I463" t="str">
            <v>XH</v>
          </cell>
          <cell r="J463">
            <v>2</v>
          </cell>
          <cell r="K463"/>
          <cell r="L463" t="str">
            <v>SA106 GR.B</v>
          </cell>
          <cell r="M463"/>
          <cell r="N463"/>
        </row>
        <row r="464">
          <cell r="A464" t="str">
            <v>P28 SCH-10 [SA106 GR.B]</v>
          </cell>
          <cell r="B464">
            <v>28</v>
          </cell>
          <cell r="C464">
            <v>10</v>
          </cell>
          <cell r="D464" t="str">
            <v>SA106 GR.B</v>
          </cell>
          <cell r="E464"/>
          <cell r="F464">
            <v>28</v>
          </cell>
          <cell r="G464">
            <v>27.376000000000001</v>
          </cell>
          <cell r="H464">
            <v>0.312</v>
          </cell>
          <cell r="I464"/>
          <cell r="J464">
            <v>10</v>
          </cell>
          <cell r="K464"/>
          <cell r="L464" t="str">
            <v>SA106 GR.B</v>
          </cell>
          <cell r="M464"/>
          <cell r="N464"/>
        </row>
        <row r="465">
          <cell r="A465" t="str">
            <v>P28 SCH-20 [SA106 GR.B]</v>
          </cell>
          <cell r="B465">
            <v>28</v>
          </cell>
          <cell r="C465">
            <v>20</v>
          </cell>
          <cell r="D465" t="str">
            <v>SA106 GR.B</v>
          </cell>
          <cell r="E465"/>
          <cell r="F465">
            <v>28</v>
          </cell>
          <cell r="G465">
            <v>27</v>
          </cell>
          <cell r="H465">
            <v>0.5</v>
          </cell>
          <cell r="I465"/>
          <cell r="J465">
            <v>20</v>
          </cell>
          <cell r="K465"/>
          <cell r="L465" t="str">
            <v>SA106 GR.B</v>
          </cell>
          <cell r="M465"/>
          <cell r="N465"/>
        </row>
        <row r="466">
          <cell r="A466" t="str">
            <v>P28 SCH-30 [SA106 GR.B]</v>
          </cell>
          <cell r="B466">
            <v>28</v>
          </cell>
          <cell r="C466">
            <v>30</v>
          </cell>
          <cell r="D466" t="str">
            <v>SA106 GR.B</v>
          </cell>
          <cell r="E466"/>
          <cell r="F466">
            <v>28</v>
          </cell>
          <cell r="G466">
            <v>26.75</v>
          </cell>
          <cell r="H466">
            <v>0.625</v>
          </cell>
          <cell r="I466"/>
          <cell r="J466">
            <v>30</v>
          </cell>
          <cell r="K466"/>
          <cell r="L466" t="str">
            <v>SA106 GR.B</v>
          </cell>
          <cell r="M466"/>
          <cell r="N466"/>
        </row>
        <row r="467">
          <cell r="A467" t="str">
            <v>P28 SCH-XH [SA106 GR.B]</v>
          </cell>
          <cell r="B467">
            <v>28</v>
          </cell>
          <cell r="C467" t="str">
            <v>XH</v>
          </cell>
          <cell r="D467" t="str">
            <v>SA106 GR.B</v>
          </cell>
          <cell r="E467"/>
          <cell r="F467">
            <v>28</v>
          </cell>
          <cell r="G467">
            <v>27</v>
          </cell>
          <cell r="H467">
            <v>0.5</v>
          </cell>
          <cell r="I467" t="str">
            <v>XH</v>
          </cell>
          <cell r="J467">
            <v>2</v>
          </cell>
          <cell r="K467"/>
          <cell r="L467" t="str">
            <v>SA106 GR.B</v>
          </cell>
          <cell r="M467"/>
          <cell r="N467"/>
        </row>
        <row r="468">
          <cell r="A468" t="str">
            <v>P30 SCH-10 [SA106 GR.B]</v>
          </cell>
          <cell r="B468">
            <v>30</v>
          </cell>
          <cell r="C468">
            <v>10</v>
          </cell>
          <cell r="D468" t="str">
            <v>SA106 GR.B</v>
          </cell>
          <cell r="E468"/>
          <cell r="F468">
            <v>30</v>
          </cell>
          <cell r="G468">
            <v>29.376000000000001</v>
          </cell>
          <cell r="H468">
            <v>0.312</v>
          </cell>
          <cell r="I468"/>
          <cell r="J468">
            <v>10</v>
          </cell>
          <cell r="K468"/>
          <cell r="L468" t="str">
            <v>SA106 GR.B</v>
          </cell>
          <cell r="M468"/>
          <cell r="N468"/>
        </row>
        <row r="469">
          <cell r="A469" t="str">
            <v>P30 SCH-20 [SA106 GR.B]</v>
          </cell>
          <cell r="B469">
            <v>30</v>
          </cell>
          <cell r="C469">
            <v>20</v>
          </cell>
          <cell r="D469" t="str">
            <v>SA106 GR.B</v>
          </cell>
          <cell r="E469"/>
          <cell r="F469">
            <v>30</v>
          </cell>
          <cell r="G469">
            <v>29</v>
          </cell>
          <cell r="H469">
            <v>0.5</v>
          </cell>
          <cell r="I469"/>
          <cell r="J469">
            <v>20</v>
          </cell>
          <cell r="K469"/>
          <cell r="L469" t="str">
            <v>SA106 GR.B</v>
          </cell>
          <cell r="M469"/>
          <cell r="N469"/>
        </row>
        <row r="470">
          <cell r="A470" t="str">
            <v>P30 SCH-30 [SA106 GR.B]</v>
          </cell>
          <cell r="B470">
            <v>30</v>
          </cell>
          <cell r="C470">
            <v>30</v>
          </cell>
          <cell r="D470" t="str">
            <v>SA106 GR.B</v>
          </cell>
          <cell r="E470"/>
          <cell r="F470">
            <v>30</v>
          </cell>
          <cell r="G470">
            <v>28.75</v>
          </cell>
          <cell r="H470">
            <v>0.625</v>
          </cell>
          <cell r="I470"/>
          <cell r="J470">
            <v>30</v>
          </cell>
          <cell r="K470"/>
          <cell r="L470" t="str">
            <v>SA106 GR.B</v>
          </cell>
          <cell r="M470"/>
          <cell r="N470"/>
        </row>
        <row r="471">
          <cell r="A471" t="str">
            <v>P30 SCH-XH [SA106 GR.B]</v>
          </cell>
          <cell r="B471">
            <v>30</v>
          </cell>
          <cell r="C471" t="str">
            <v>XH</v>
          </cell>
          <cell r="D471" t="str">
            <v>SA106 GR.B</v>
          </cell>
          <cell r="E471"/>
          <cell r="F471">
            <v>30</v>
          </cell>
          <cell r="G471">
            <v>29</v>
          </cell>
          <cell r="H471">
            <v>0.5</v>
          </cell>
          <cell r="I471" t="str">
            <v>XH</v>
          </cell>
          <cell r="J471">
            <v>2</v>
          </cell>
          <cell r="K471"/>
          <cell r="L471" t="str">
            <v>SA106 GR.B</v>
          </cell>
          <cell r="M471"/>
          <cell r="N471"/>
        </row>
        <row r="472">
          <cell r="A472" t="str">
            <v>P32 SCH-10 [SA106 GR.B]</v>
          </cell>
          <cell r="B472">
            <v>32</v>
          </cell>
          <cell r="C472">
            <v>10</v>
          </cell>
          <cell r="D472" t="str">
            <v>SA106 GR.B</v>
          </cell>
          <cell r="E472"/>
          <cell r="F472">
            <v>32</v>
          </cell>
          <cell r="G472">
            <v>31.376000000000001</v>
          </cell>
          <cell r="H472">
            <v>0.312</v>
          </cell>
          <cell r="I472"/>
          <cell r="J472">
            <v>10</v>
          </cell>
          <cell r="K472"/>
          <cell r="L472" t="str">
            <v>SA106 GR.B</v>
          </cell>
          <cell r="M472"/>
          <cell r="N472"/>
        </row>
        <row r="473">
          <cell r="A473" t="str">
            <v>P32 SCH-20 [SA106 GR.B]</v>
          </cell>
          <cell r="B473">
            <v>32</v>
          </cell>
          <cell r="C473">
            <v>20</v>
          </cell>
          <cell r="D473" t="str">
            <v>SA106 GR.B</v>
          </cell>
          <cell r="E473"/>
          <cell r="F473">
            <v>32</v>
          </cell>
          <cell r="G473">
            <v>31</v>
          </cell>
          <cell r="H473">
            <v>0.5</v>
          </cell>
          <cell r="I473"/>
          <cell r="J473">
            <v>20</v>
          </cell>
          <cell r="K473"/>
          <cell r="L473" t="str">
            <v>SA106 GR.B</v>
          </cell>
          <cell r="M473"/>
          <cell r="N473"/>
        </row>
        <row r="474">
          <cell r="A474" t="str">
            <v>P32 SCH-30 [SA106 GR.B]</v>
          </cell>
          <cell r="B474">
            <v>32</v>
          </cell>
          <cell r="C474">
            <v>30</v>
          </cell>
          <cell r="D474" t="str">
            <v>SA106 GR.B</v>
          </cell>
          <cell r="E474"/>
          <cell r="F474">
            <v>32</v>
          </cell>
          <cell r="G474">
            <v>30.75</v>
          </cell>
          <cell r="H474">
            <v>0.625</v>
          </cell>
          <cell r="I474"/>
          <cell r="J474">
            <v>30</v>
          </cell>
          <cell r="K474"/>
          <cell r="L474" t="str">
            <v>SA106 GR.B</v>
          </cell>
          <cell r="M474"/>
          <cell r="N474"/>
        </row>
        <row r="475">
          <cell r="A475" t="str">
            <v>P32 SCH-40 [SA106 GR.B]</v>
          </cell>
          <cell r="B475">
            <v>32</v>
          </cell>
          <cell r="C475">
            <v>40</v>
          </cell>
          <cell r="D475" t="str">
            <v>SA106 GR.B</v>
          </cell>
          <cell r="E475"/>
          <cell r="F475">
            <v>32</v>
          </cell>
          <cell r="G475">
            <v>30.623999999999999</v>
          </cell>
          <cell r="H475">
            <v>0.68799999999999994</v>
          </cell>
          <cell r="I475"/>
          <cell r="J475">
            <v>40</v>
          </cell>
          <cell r="K475"/>
          <cell r="L475" t="str">
            <v>SA106 GR.B</v>
          </cell>
          <cell r="M475"/>
          <cell r="N475"/>
        </row>
        <row r="476">
          <cell r="A476" t="str">
            <v>P32 SCH-XH [SA106 GR.B]</v>
          </cell>
          <cell r="B476">
            <v>32</v>
          </cell>
          <cell r="C476" t="str">
            <v>XH</v>
          </cell>
          <cell r="D476" t="str">
            <v>SA106 GR.B</v>
          </cell>
          <cell r="E476"/>
          <cell r="F476">
            <v>32</v>
          </cell>
          <cell r="G476">
            <v>31</v>
          </cell>
          <cell r="H476">
            <v>0.5</v>
          </cell>
          <cell r="I476" t="str">
            <v>XH</v>
          </cell>
          <cell r="J476">
            <v>2</v>
          </cell>
          <cell r="K476"/>
          <cell r="L476" t="str">
            <v>SA106 GR.B</v>
          </cell>
          <cell r="M476"/>
          <cell r="N476"/>
        </row>
        <row r="477">
          <cell r="A477" t="str">
            <v>P34 SCH-10 [SA106 GR.B]</v>
          </cell>
          <cell r="B477">
            <v>34</v>
          </cell>
          <cell r="C477">
            <v>10</v>
          </cell>
          <cell r="D477" t="str">
            <v>SA106 GR.B</v>
          </cell>
          <cell r="E477"/>
          <cell r="F477">
            <v>34</v>
          </cell>
          <cell r="G477">
            <v>33.375999999999998</v>
          </cell>
          <cell r="H477">
            <v>0.312</v>
          </cell>
          <cell r="I477"/>
          <cell r="J477">
            <v>10</v>
          </cell>
          <cell r="K477"/>
          <cell r="L477" t="str">
            <v>SA106 GR.B</v>
          </cell>
          <cell r="M477"/>
          <cell r="N477"/>
        </row>
        <row r="478">
          <cell r="A478" t="str">
            <v>P34 SCH-20 [SA106 GR.B]</v>
          </cell>
          <cell r="B478">
            <v>34</v>
          </cell>
          <cell r="C478">
            <v>20</v>
          </cell>
          <cell r="D478" t="str">
            <v>SA106 GR.B</v>
          </cell>
          <cell r="E478"/>
          <cell r="F478">
            <v>34</v>
          </cell>
          <cell r="G478">
            <v>33</v>
          </cell>
          <cell r="H478">
            <v>0.5</v>
          </cell>
          <cell r="I478"/>
          <cell r="J478">
            <v>20</v>
          </cell>
          <cell r="K478"/>
          <cell r="L478" t="str">
            <v>SA106 GR.B</v>
          </cell>
          <cell r="M478"/>
          <cell r="N478"/>
        </row>
        <row r="479">
          <cell r="A479" t="str">
            <v>P34 SCH-30 [SA106 GR.B]</v>
          </cell>
          <cell r="B479">
            <v>34</v>
          </cell>
          <cell r="C479">
            <v>30</v>
          </cell>
          <cell r="D479" t="str">
            <v>SA106 GR.B</v>
          </cell>
          <cell r="E479"/>
          <cell r="F479">
            <v>34</v>
          </cell>
          <cell r="G479">
            <v>32.75</v>
          </cell>
          <cell r="H479">
            <v>0.625</v>
          </cell>
          <cell r="I479"/>
          <cell r="J479">
            <v>30</v>
          </cell>
          <cell r="K479"/>
          <cell r="L479" t="str">
            <v>SA106 GR.B</v>
          </cell>
          <cell r="M479"/>
          <cell r="N479"/>
        </row>
        <row r="480">
          <cell r="A480" t="str">
            <v>P34 SCH-40 [SA106 GR.B]</v>
          </cell>
          <cell r="B480">
            <v>34</v>
          </cell>
          <cell r="C480">
            <v>40</v>
          </cell>
          <cell r="D480" t="str">
            <v>SA106 GR.B</v>
          </cell>
          <cell r="E480"/>
          <cell r="F480">
            <v>34</v>
          </cell>
          <cell r="G480">
            <v>32.624000000000002</v>
          </cell>
          <cell r="H480">
            <v>0.68799999999999994</v>
          </cell>
          <cell r="I480"/>
          <cell r="J480">
            <v>40</v>
          </cell>
          <cell r="K480"/>
          <cell r="L480" t="str">
            <v>SA106 GR.B</v>
          </cell>
          <cell r="M480"/>
          <cell r="N480"/>
        </row>
        <row r="481">
          <cell r="A481" t="str">
            <v>P34 SCH-XH [SA106 GR.B]</v>
          </cell>
          <cell r="B481">
            <v>34</v>
          </cell>
          <cell r="C481" t="str">
            <v>XH</v>
          </cell>
          <cell r="D481" t="str">
            <v>SA106 GR.B</v>
          </cell>
          <cell r="E481"/>
          <cell r="F481">
            <v>34</v>
          </cell>
          <cell r="G481">
            <v>33</v>
          </cell>
          <cell r="H481">
            <v>0.5</v>
          </cell>
          <cell r="I481" t="str">
            <v>XH</v>
          </cell>
          <cell r="J481">
            <v>2</v>
          </cell>
          <cell r="K481"/>
          <cell r="L481" t="str">
            <v>SA106 GR.B</v>
          </cell>
          <cell r="M481"/>
          <cell r="N481"/>
        </row>
        <row r="482">
          <cell r="A482" t="str">
            <v>P36 SCH-10 [SA106 GR.B]</v>
          </cell>
          <cell r="B482">
            <v>36</v>
          </cell>
          <cell r="C482">
            <v>10</v>
          </cell>
          <cell r="D482" t="str">
            <v>SA106 GR.B</v>
          </cell>
          <cell r="E482"/>
          <cell r="F482">
            <v>36</v>
          </cell>
          <cell r="G482">
            <v>35.375999999999998</v>
          </cell>
          <cell r="H482">
            <v>0.312</v>
          </cell>
          <cell r="I482"/>
          <cell r="J482">
            <v>10</v>
          </cell>
          <cell r="K482"/>
          <cell r="L482" t="str">
            <v>SA106 GR.B</v>
          </cell>
          <cell r="M482"/>
          <cell r="N482"/>
        </row>
        <row r="483">
          <cell r="A483" t="str">
            <v>P36 SCH-20 [SA106 GR.B]</v>
          </cell>
          <cell r="B483">
            <v>36</v>
          </cell>
          <cell r="C483">
            <v>20</v>
          </cell>
          <cell r="D483" t="str">
            <v>SA106 GR.B</v>
          </cell>
          <cell r="E483"/>
          <cell r="F483">
            <v>36</v>
          </cell>
          <cell r="G483">
            <v>35</v>
          </cell>
          <cell r="H483">
            <v>0.5</v>
          </cell>
          <cell r="I483"/>
          <cell r="J483">
            <v>20</v>
          </cell>
          <cell r="K483"/>
          <cell r="L483" t="str">
            <v>SA106 GR.B</v>
          </cell>
          <cell r="M483"/>
          <cell r="N483"/>
        </row>
        <row r="484">
          <cell r="A484" t="str">
            <v>P36 SCH-30 [SA106 GR.B]</v>
          </cell>
          <cell r="B484">
            <v>36</v>
          </cell>
          <cell r="C484">
            <v>30</v>
          </cell>
          <cell r="D484" t="str">
            <v>SA106 GR.B</v>
          </cell>
          <cell r="E484"/>
          <cell r="F484">
            <v>36</v>
          </cell>
          <cell r="G484">
            <v>34.75</v>
          </cell>
          <cell r="H484">
            <v>0.625</v>
          </cell>
          <cell r="I484"/>
          <cell r="J484">
            <v>30</v>
          </cell>
          <cell r="K484"/>
          <cell r="L484" t="str">
            <v>SA106 GR.B</v>
          </cell>
          <cell r="M484"/>
          <cell r="N484"/>
        </row>
        <row r="485">
          <cell r="A485" t="str">
            <v>P36 SCH-40 [SA106 GR.B]</v>
          </cell>
          <cell r="B485">
            <v>36</v>
          </cell>
          <cell r="C485">
            <v>40</v>
          </cell>
          <cell r="D485" t="str">
            <v>SA106 GR.B</v>
          </cell>
          <cell r="E485"/>
          <cell r="F485">
            <v>36</v>
          </cell>
          <cell r="G485">
            <v>34.5</v>
          </cell>
          <cell r="H485">
            <v>0.75</v>
          </cell>
          <cell r="I485"/>
          <cell r="J485">
            <v>40</v>
          </cell>
          <cell r="K485"/>
          <cell r="L485" t="str">
            <v>SA106 GR.B</v>
          </cell>
          <cell r="M485"/>
          <cell r="N485"/>
        </row>
        <row r="486">
          <cell r="A486" t="str">
            <v>P36 SCH-XH [SA106 GR.B]</v>
          </cell>
          <cell r="B486">
            <v>36</v>
          </cell>
          <cell r="C486" t="str">
            <v>XH</v>
          </cell>
          <cell r="D486" t="str">
            <v>SA106 GR.B</v>
          </cell>
          <cell r="E486"/>
          <cell r="F486">
            <v>36</v>
          </cell>
          <cell r="G486">
            <v>35</v>
          </cell>
          <cell r="H486">
            <v>0.5</v>
          </cell>
          <cell r="I486" t="str">
            <v>XH</v>
          </cell>
          <cell r="J486">
            <v>2</v>
          </cell>
          <cell r="K486"/>
          <cell r="L486" t="str">
            <v>SA106 GR.B</v>
          </cell>
          <cell r="M486"/>
          <cell r="N486"/>
        </row>
        <row r="487">
          <cell r="A487" t="str">
            <v>P42 SCH-30 [SA106 GR.B]</v>
          </cell>
          <cell r="B487">
            <v>42</v>
          </cell>
          <cell r="C487">
            <v>30</v>
          </cell>
          <cell r="D487" t="str">
            <v>SA106 GR.B</v>
          </cell>
          <cell r="E487"/>
          <cell r="F487">
            <v>42</v>
          </cell>
          <cell r="G487">
            <v>41.25</v>
          </cell>
          <cell r="H487">
            <v>0.375</v>
          </cell>
          <cell r="I487"/>
          <cell r="J487">
            <v>30</v>
          </cell>
          <cell r="K487"/>
          <cell r="L487" t="str">
            <v>SA106 GR.B</v>
          </cell>
          <cell r="M487"/>
          <cell r="N487"/>
        </row>
        <row r="488">
          <cell r="A488" t="str">
            <v>P42 SCH-60 [SA106 GR.B]</v>
          </cell>
          <cell r="B488">
            <v>42</v>
          </cell>
          <cell r="C488">
            <v>60</v>
          </cell>
          <cell r="D488" t="str">
            <v>SA106 GR.B</v>
          </cell>
          <cell r="E488"/>
          <cell r="F488">
            <v>42</v>
          </cell>
          <cell r="G488">
            <v>41</v>
          </cell>
          <cell r="H488">
            <v>0.5</v>
          </cell>
          <cell r="I488"/>
          <cell r="J488">
            <v>60</v>
          </cell>
          <cell r="K488"/>
          <cell r="L488" t="str">
            <v>SA106 GR.B</v>
          </cell>
          <cell r="M488"/>
          <cell r="N488"/>
        </row>
        <row r="489">
          <cell r="A489" t="str">
            <v>P42 SCH-XH [SA106 GR.B]</v>
          </cell>
          <cell r="B489">
            <v>42</v>
          </cell>
          <cell r="C489" t="str">
            <v>XH</v>
          </cell>
          <cell r="D489" t="str">
            <v>SA106 GR.B</v>
          </cell>
          <cell r="E489"/>
          <cell r="F489">
            <v>42</v>
          </cell>
          <cell r="G489">
            <v>41</v>
          </cell>
          <cell r="H489">
            <v>0.5</v>
          </cell>
          <cell r="I489" t="str">
            <v>XH</v>
          </cell>
          <cell r="J489">
            <v>2</v>
          </cell>
          <cell r="K489"/>
          <cell r="L489" t="str">
            <v>SA106 GR.B</v>
          </cell>
          <cell r="M489"/>
          <cell r="N489"/>
        </row>
        <row r="490">
          <cell r="A490" t="str">
            <v>P48 SCH-30 [SA106 GR.B]</v>
          </cell>
          <cell r="B490">
            <v>48.000000000000007</v>
          </cell>
          <cell r="C490">
            <v>30</v>
          </cell>
          <cell r="D490" t="str">
            <v>SA106 GR.B</v>
          </cell>
          <cell r="E490"/>
          <cell r="F490">
            <v>48.000000000000007</v>
          </cell>
          <cell r="G490">
            <v>47.250000000000007</v>
          </cell>
          <cell r="H490">
            <v>0.375</v>
          </cell>
          <cell r="I490"/>
          <cell r="J490">
            <v>30</v>
          </cell>
          <cell r="K490"/>
          <cell r="L490" t="str">
            <v>SA106 GR.B</v>
          </cell>
          <cell r="M490"/>
          <cell r="N490"/>
        </row>
        <row r="491">
          <cell r="A491" t="str">
            <v>P48 SCH-60 [SA106 GR.B]</v>
          </cell>
          <cell r="B491">
            <v>48.000000000000007</v>
          </cell>
          <cell r="C491">
            <v>60</v>
          </cell>
          <cell r="D491" t="str">
            <v>SA106 GR.B</v>
          </cell>
          <cell r="E491"/>
          <cell r="F491">
            <v>48.000000000000007</v>
          </cell>
          <cell r="G491">
            <v>47.000000000000007</v>
          </cell>
          <cell r="H491">
            <v>0.5</v>
          </cell>
          <cell r="I491"/>
          <cell r="J491">
            <v>60</v>
          </cell>
          <cell r="K491"/>
          <cell r="L491" t="str">
            <v>SA106 GR.B</v>
          </cell>
          <cell r="M491"/>
          <cell r="N491"/>
        </row>
        <row r="492">
          <cell r="A492" t="str">
            <v>P48 SCH-XH [SA106 GR.B]</v>
          </cell>
          <cell r="B492">
            <v>48.000000000000007</v>
          </cell>
          <cell r="C492" t="str">
            <v>XH</v>
          </cell>
          <cell r="D492" t="str">
            <v>SA106 GR.B</v>
          </cell>
          <cell r="E492"/>
          <cell r="F492">
            <v>48.000000000000007</v>
          </cell>
          <cell r="G492">
            <v>47.000000000000007</v>
          </cell>
          <cell r="H492">
            <v>0.5</v>
          </cell>
          <cell r="I492" t="str">
            <v>XH</v>
          </cell>
          <cell r="J492">
            <v>2</v>
          </cell>
          <cell r="K492"/>
          <cell r="L492" t="str">
            <v>SA106 GR.B</v>
          </cell>
          <cell r="M492"/>
          <cell r="N492"/>
        </row>
        <row r="493">
          <cell r="A493" t="str">
            <v>SA106 GR.C</v>
          </cell>
          <cell r="B493">
            <v>0.125</v>
          </cell>
          <cell r="C493">
            <v>5</v>
          </cell>
          <cell r="D493" t="str">
            <v>SA106 GR.C</v>
          </cell>
          <cell r="E493"/>
          <cell r="F493">
            <v>0.40500000000000003</v>
          </cell>
          <cell r="G493">
            <v>0.33500000000000002</v>
          </cell>
          <cell r="H493">
            <v>3.5000000000000003E-2</v>
          </cell>
          <cell r="I493"/>
          <cell r="J493">
            <v>5</v>
          </cell>
          <cell r="K493"/>
          <cell r="L493"/>
          <cell r="M493"/>
          <cell r="N493"/>
        </row>
        <row r="494">
          <cell r="A494" t="str">
            <v>P0.125 SCH-5 [SA106 GR.C]</v>
          </cell>
          <cell r="B494">
            <v>0.125</v>
          </cell>
          <cell r="C494">
            <v>5</v>
          </cell>
          <cell r="D494" t="str">
            <v>SA106 GR.C</v>
          </cell>
          <cell r="E494"/>
          <cell r="F494">
            <v>0.40500000000000003</v>
          </cell>
          <cell r="G494">
            <v>0.33500000000000002</v>
          </cell>
          <cell r="H494">
            <v>3.5000000000000003E-2</v>
          </cell>
          <cell r="I494"/>
          <cell r="J494">
            <v>5</v>
          </cell>
          <cell r="K494"/>
          <cell r="L494" t="str">
            <v>SA106 GR.C</v>
          </cell>
          <cell r="M494"/>
          <cell r="N494"/>
        </row>
        <row r="495">
          <cell r="A495" t="str">
            <v>P0.125 SCH-10 [SA106 GR.C]</v>
          </cell>
          <cell r="B495">
            <v>0.125</v>
          </cell>
          <cell r="C495">
            <v>10</v>
          </cell>
          <cell r="D495" t="str">
            <v>SA106 GR.C</v>
          </cell>
          <cell r="E495"/>
          <cell r="F495">
            <v>0.40500000000000003</v>
          </cell>
          <cell r="G495">
            <v>0.30700000000000005</v>
          </cell>
          <cell r="H495">
            <v>4.9000000000000002E-2</v>
          </cell>
          <cell r="I495"/>
          <cell r="J495">
            <v>10</v>
          </cell>
          <cell r="K495"/>
          <cell r="L495" t="str">
            <v>SA106 GR.C</v>
          </cell>
          <cell r="M495"/>
          <cell r="N495"/>
        </row>
        <row r="496">
          <cell r="A496" t="str">
            <v>P0.125 SCH-40 [SA106 GR.C]</v>
          </cell>
          <cell r="B496">
            <v>0.125</v>
          </cell>
          <cell r="C496">
            <v>40</v>
          </cell>
          <cell r="D496" t="str">
            <v>SA106 GR.C</v>
          </cell>
          <cell r="E496"/>
          <cell r="F496">
            <v>0.40500000000000003</v>
          </cell>
          <cell r="G496">
            <v>0.26900000000000002</v>
          </cell>
          <cell r="H496">
            <v>6.8000000000000005E-2</v>
          </cell>
          <cell r="I496"/>
          <cell r="J496">
            <v>40</v>
          </cell>
          <cell r="K496"/>
          <cell r="L496" t="str">
            <v>SA106 GR.C</v>
          </cell>
          <cell r="M496"/>
          <cell r="N496"/>
        </row>
        <row r="497">
          <cell r="A497" t="str">
            <v>P0.125 SCH-80 [SA106 GR.C]</v>
          </cell>
          <cell r="B497">
            <v>0.125</v>
          </cell>
          <cell r="C497">
            <v>80</v>
          </cell>
          <cell r="D497" t="str">
            <v>SA106 GR.C</v>
          </cell>
          <cell r="E497"/>
          <cell r="F497">
            <v>0.40500000000000003</v>
          </cell>
          <cell r="G497">
            <v>0.21500000000000002</v>
          </cell>
          <cell r="H497">
            <v>9.5000000000000001E-2</v>
          </cell>
          <cell r="I497"/>
          <cell r="J497">
            <v>80</v>
          </cell>
          <cell r="K497"/>
          <cell r="L497" t="str">
            <v>SA106 GR.C</v>
          </cell>
          <cell r="M497"/>
          <cell r="N497"/>
        </row>
        <row r="498">
          <cell r="A498" t="str">
            <v>P0.125 SCH-XH [SA106 GR.C]</v>
          </cell>
          <cell r="B498">
            <v>0.125</v>
          </cell>
          <cell r="C498" t="str">
            <v>XH</v>
          </cell>
          <cell r="D498" t="str">
            <v>SA106 GR.C</v>
          </cell>
          <cell r="E498"/>
          <cell r="F498">
            <v>0.40500000000000003</v>
          </cell>
          <cell r="G498">
            <v>0.21500000000000002</v>
          </cell>
          <cell r="H498">
            <v>9.5000000000000001E-2</v>
          </cell>
          <cell r="I498" t="str">
            <v>XH</v>
          </cell>
          <cell r="J498">
            <v>2</v>
          </cell>
          <cell r="K498"/>
          <cell r="L498" t="str">
            <v>SA106 GR.C</v>
          </cell>
          <cell r="M498"/>
          <cell r="N498"/>
        </row>
        <row r="499">
          <cell r="A499" t="str">
            <v>P0.25 SCH-5 [SA106 GR.C]</v>
          </cell>
          <cell r="B499">
            <v>0.25</v>
          </cell>
          <cell r="C499">
            <v>5</v>
          </cell>
          <cell r="D499" t="str">
            <v>SA106 GR.C</v>
          </cell>
          <cell r="E499"/>
          <cell r="F499">
            <v>0.54</v>
          </cell>
          <cell r="G499">
            <v>0.44200000000000006</v>
          </cell>
          <cell r="H499">
            <v>4.9000000000000002E-2</v>
          </cell>
          <cell r="I499"/>
          <cell r="J499">
            <v>5</v>
          </cell>
          <cell r="K499"/>
          <cell r="L499" t="str">
            <v>SA106 GR.C</v>
          </cell>
          <cell r="M499"/>
          <cell r="N499"/>
        </row>
        <row r="500">
          <cell r="A500" t="str">
            <v>P0.25 SCH-10 [SA106 GR.C]</v>
          </cell>
          <cell r="B500">
            <v>0.25</v>
          </cell>
          <cell r="C500">
            <v>10</v>
          </cell>
          <cell r="D500" t="str">
            <v>SA106 GR.C</v>
          </cell>
          <cell r="E500"/>
          <cell r="F500">
            <v>0.54</v>
          </cell>
          <cell r="G500">
            <v>0.41000000000000003</v>
          </cell>
          <cell r="H500">
            <v>6.5000000000000002E-2</v>
          </cell>
          <cell r="I500"/>
          <cell r="J500">
            <v>10</v>
          </cell>
          <cell r="K500"/>
          <cell r="L500" t="str">
            <v>SA106 GR.C</v>
          </cell>
          <cell r="M500"/>
          <cell r="N500"/>
        </row>
        <row r="501">
          <cell r="A501" t="str">
            <v>P0.25 SCH-40 [SA106 GR.C]</v>
          </cell>
          <cell r="B501">
            <v>0.25</v>
          </cell>
          <cell r="C501">
            <v>40</v>
          </cell>
          <cell r="D501" t="str">
            <v>SA106 GR.C</v>
          </cell>
          <cell r="E501"/>
          <cell r="F501">
            <v>0.54</v>
          </cell>
          <cell r="G501">
            <v>0.36400000000000005</v>
          </cell>
          <cell r="H501">
            <v>8.7999999999999995E-2</v>
          </cell>
          <cell r="I501"/>
          <cell r="J501">
            <v>40</v>
          </cell>
          <cell r="K501"/>
          <cell r="L501" t="str">
            <v>SA106 GR.C</v>
          </cell>
          <cell r="M501"/>
          <cell r="N501"/>
        </row>
        <row r="502">
          <cell r="A502" t="str">
            <v>P0.25 SCH-80 [SA106 GR.C]</v>
          </cell>
          <cell r="B502">
            <v>0.25</v>
          </cell>
          <cell r="C502">
            <v>80</v>
          </cell>
          <cell r="D502" t="str">
            <v>SA106 GR.C</v>
          </cell>
          <cell r="E502"/>
          <cell r="F502">
            <v>0.54</v>
          </cell>
          <cell r="G502">
            <v>0.30200000000000005</v>
          </cell>
          <cell r="H502">
            <v>0.11899999999999999</v>
          </cell>
          <cell r="I502"/>
          <cell r="J502">
            <v>80</v>
          </cell>
          <cell r="K502"/>
          <cell r="L502" t="str">
            <v>SA106 GR.C</v>
          </cell>
          <cell r="M502"/>
          <cell r="N502"/>
        </row>
        <row r="503">
          <cell r="A503" t="str">
            <v>P0.25 SCH-XH [SA106 GR.C]</v>
          </cell>
          <cell r="B503">
            <v>0.25</v>
          </cell>
          <cell r="C503" t="str">
            <v>XH</v>
          </cell>
          <cell r="D503" t="str">
            <v>SA106 GR.C</v>
          </cell>
          <cell r="E503"/>
          <cell r="F503">
            <v>0.54</v>
          </cell>
          <cell r="G503">
            <v>0.30200000000000005</v>
          </cell>
          <cell r="H503">
            <v>0.11899999999999999</v>
          </cell>
          <cell r="I503" t="str">
            <v>XH</v>
          </cell>
          <cell r="J503">
            <v>2</v>
          </cell>
          <cell r="K503"/>
          <cell r="L503" t="str">
            <v>SA106 GR.C</v>
          </cell>
          <cell r="M503"/>
          <cell r="N503"/>
        </row>
        <row r="504">
          <cell r="A504" t="str">
            <v>P0.375 SCH-5 [SA106 GR.C]</v>
          </cell>
          <cell r="B504">
            <v>0.37500000000000006</v>
          </cell>
          <cell r="C504">
            <v>5</v>
          </cell>
          <cell r="D504" t="str">
            <v>SA106 GR.C</v>
          </cell>
          <cell r="E504"/>
          <cell r="F504">
            <v>0.67500000000000004</v>
          </cell>
          <cell r="G504">
            <v>0.57700000000000007</v>
          </cell>
          <cell r="H504">
            <v>4.9000000000000002E-2</v>
          </cell>
          <cell r="I504"/>
          <cell r="J504">
            <v>5</v>
          </cell>
          <cell r="K504"/>
          <cell r="L504" t="str">
            <v>SA106 GR.C</v>
          </cell>
          <cell r="M504"/>
          <cell r="N504"/>
        </row>
        <row r="505">
          <cell r="A505" t="str">
            <v>P0.375 SCH-10 [SA106 GR.C]</v>
          </cell>
          <cell r="B505">
            <v>0.37500000000000006</v>
          </cell>
          <cell r="C505">
            <v>10</v>
          </cell>
          <cell r="D505" t="str">
            <v>SA106 GR.C</v>
          </cell>
          <cell r="E505"/>
          <cell r="F505">
            <v>0.67500000000000004</v>
          </cell>
          <cell r="G505">
            <v>0.54500000000000004</v>
          </cell>
          <cell r="H505">
            <v>6.5000000000000002E-2</v>
          </cell>
          <cell r="I505"/>
          <cell r="J505">
            <v>10</v>
          </cell>
          <cell r="K505"/>
          <cell r="L505" t="str">
            <v>SA106 GR.C</v>
          </cell>
          <cell r="M505"/>
          <cell r="N505"/>
        </row>
        <row r="506">
          <cell r="A506" t="str">
            <v>P0.375 SCH-40 [SA106 GR.C]</v>
          </cell>
          <cell r="B506">
            <v>0.37500000000000006</v>
          </cell>
          <cell r="C506">
            <v>40</v>
          </cell>
          <cell r="D506" t="str">
            <v>SA106 GR.C</v>
          </cell>
          <cell r="E506"/>
          <cell r="F506">
            <v>0.67500000000000004</v>
          </cell>
          <cell r="G506">
            <v>0.49300000000000005</v>
          </cell>
          <cell r="H506">
            <v>9.0999999999999998E-2</v>
          </cell>
          <cell r="I506"/>
          <cell r="J506">
            <v>40</v>
          </cell>
          <cell r="K506"/>
          <cell r="L506" t="str">
            <v>SA106 GR.C</v>
          </cell>
          <cell r="M506"/>
          <cell r="N506"/>
        </row>
        <row r="507">
          <cell r="A507" t="str">
            <v>P0.375 SCH-80 [SA106 GR.C]</v>
          </cell>
          <cell r="B507">
            <v>0.37500000000000006</v>
          </cell>
          <cell r="C507">
            <v>80</v>
          </cell>
          <cell r="D507" t="str">
            <v>SA106 GR.C</v>
          </cell>
          <cell r="E507"/>
          <cell r="F507">
            <v>0.67500000000000004</v>
          </cell>
          <cell r="G507">
            <v>0.42300000000000004</v>
          </cell>
          <cell r="H507">
            <v>0.126</v>
          </cell>
          <cell r="I507"/>
          <cell r="J507">
            <v>80</v>
          </cell>
          <cell r="K507"/>
          <cell r="L507" t="str">
            <v>SA106 GR.C</v>
          </cell>
          <cell r="M507"/>
          <cell r="N507"/>
        </row>
        <row r="508">
          <cell r="A508" t="str">
            <v>P0.375 SCH-XH [SA106 GR.C]</v>
          </cell>
          <cell r="B508">
            <v>0.37500000000000006</v>
          </cell>
          <cell r="C508" t="str">
            <v>XH</v>
          </cell>
          <cell r="D508" t="str">
            <v>SA106 GR.C</v>
          </cell>
          <cell r="E508"/>
          <cell r="F508">
            <v>0.67500000000000004</v>
          </cell>
          <cell r="G508">
            <v>0.42300000000000004</v>
          </cell>
          <cell r="H508">
            <v>0.126</v>
          </cell>
          <cell r="I508" t="str">
            <v>XH</v>
          </cell>
          <cell r="J508">
            <v>2</v>
          </cell>
          <cell r="K508"/>
          <cell r="L508" t="str">
            <v>SA106 GR.C</v>
          </cell>
          <cell r="M508"/>
          <cell r="N508"/>
        </row>
        <row r="509">
          <cell r="A509" t="str">
            <v>P0.5 SCH-5 [SA106 GR.C]</v>
          </cell>
          <cell r="B509">
            <v>0.5</v>
          </cell>
          <cell r="C509">
            <v>5</v>
          </cell>
          <cell r="D509" t="str">
            <v>SA106 GR.C</v>
          </cell>
          <cell r="E509"/>
          <cell r="F509">
            <v>0.84</v>
          </cell>
          <cell r="G509">
            <v>0.71</v>
          </cell>
          <cell r="H509">
            <v>6.5000000000000002E-2</v>
          </cell>
          <cell r="I509"/>
          <cell r="J509">
            <v>5</v>
          </cell>
          <cell r="K509"/>
          <cell r="L509" t="str">
            <v>SA106 GR.C</v>
          </cell>
          <cell r="M509"/>
          <cell r="N509"/>
        </row>
        <row r="510">
          <cell r="A510" t="str">
            <v>P0.5 SCH-10 [SA106 GR.C]</v>
          </cell>
          <cell r="B510">
            <v>0.5</v>
          </cell>
          <cell r="C510">
            <v>10</v>
          </cell>
          <cell r="D510" t="str">
            <v>SA106 GR.C</v>
          </cell>
          <cell r="E510"/>
          <cell r="F510">
            <v>0.84</v>
          </cell>
          <cell r="G510">
            <v>0.67399999999999993</v>
          </cell>
          <cell r="H510">
            <v>8.3000000000000004E-2</v>
          </cell>
          <cell r="I510"/>
          <cell r="J510">
            <v>10</v>
          </cell>
          <cell r="K510"/>
          <cell r="L510" t="str">
            <v>SA106 GR.C</v>
          </cell>
          <cell r="M510"/>
          <cell r="N510"/>
        </row>
        <row r="511">
          <cell r="A511" t="str">
            <v>P0.5 SCH-40 [SA106 GR.C]</v>
          </cell>
          <cell r="B511">
            <v>0.5</v>
          </cell>
          <cell r="C511">
            <v>40</v>
          </cell>
          <cell r="D511" t="str">
            <v>SA106 GR.C</v>
          </cell>
          <cell r="E511"/>
          <cell r="F511">
            <v>0.84</v>
          </cell>
          <cell r="G511">
            <v>0.622</v>
          </cell>
          <cell r="H511">
            <v>0.109</v>
          </cell>
          <cell r="I511"/>
          <cell r="J511">
            <v>40</v>
          </cell>
          <cell r="K511"/>
          <cell r="L511" t="str">
            <v>SA106 GR.C</v>
          </cell>
          <cell r="M511"/>
          <cell r="N511"/>
        </row>
        <row r="512">
          <cell r="A512" t="str">
            <v>P0.5 SCH-80 [SA106 GR.C]</v>
          </cell>
          <cell r="B512">
            <v>0.5</v>
          </cell>
          <cell r="C512">
            <v>80</v>
          </cell>
          <cell r="D512" t="str">
            <v>SA106 GR.C</v>
          </cell>
          <cell r="E512"/>
          <cell r="F512">
            <v>0.84</v>
          </cell>
          <cell r="G512">
            <v>0.54600000000000004</v>
          </cell>
          <cell r="H512">
            <v>0.14699999999999999</v>
          </cell>
          <cell r="I512"/>
          <cell r="J512">
            <v>80</v>
          </cell>
          <cell r="K512"/>
          <cell r="L512" t="str">
            <v>SA106 GR.C</v>
          </cell>
          <cell r="M512"/>
          <cell r="N512"/>
        </row>
        <row r="513">
          <cell r="A513" t="str">
            <v>P0.5 SCH-160 [SA106 GR.C]</v>
          </cell>
          <cell r="B513">
            <v>0.5</v>
          </cell>
          <cell r="C513">
            <v>160</v>
          </cell>
          <cell r="D513" t="str">
            <v>SA106 GR.C</v>
          </cell>
          <cell r="E513"/>
          <cell r="F513">
            <v>0.84</v>
          </cell>
          <cell r="G513">
            <v>0.46599999999999997</v>
          </cell>
          <cell r="H513">
            <v>0.187</v>
          </cell>
          <cell r="I513"/>
          <cell r="J513">
            <v>160</v>
          </cell>
          <cell r="K513"/>
          <cell r="L513" t="str">
            <v>SA106 GR.C</v>
          </cell>
          <cell r="M513"/>
          <cell r="N513"/>
        </row>
        <row r="514">
          <cell r="A514" t="str">
            <v>P0.5 SCH-XH [SA106 GR.C]</v>
          </cell>
          <cell r="B514">
            <v>0.5</v>
          </cell>
          <cell r="C514" t="str">
            <v>XH</v>
          </cell>
          <cell r="D514" t="str">
            <v>SA106 GR.C</v>
          </cell>
          <cell r="E514"/>
          <cell r="F514">
            <v>0.84</v>
          </cell>
          <cell r="G514">
            <v>0.54600000000000004</v>
          </cell>
          <cell r="H514">
            <v>0.14699999999999999</v>
          </cell>
          <cell r="I514" t="str">
            <v>XH</v>
          </cell>
          <cell r="J514">
            <v>2</v>
          </cell>
          <cell r="K514"/>
          <cell r="L514" t="str">
            <v>SA106 GR.C</v>
          </cell>
          <cell r="M514"/>
          <cell r="N514"/>
        </row>
        <row r="515">
          <cell r="A515" t="str">
            <v>P0.5 SCH-XXH [SA106 GR.C]</v>
          </cell>
          <cell r="B515">
            <v>0.5</v>
          </cell>
          <cell r="C515" t="str">
            <v>XXH</v>
          </cell>
          <cell r="D515" t="str">
            <v>SA106 GR.C</v>
          </cell>
          <cell r="E515"/>
          <cell r="F515">
            <v>0.84</v>
          </cell>
          <cell r="G515">
            <v>0.252</v>
          </cell>
          <cell r="H515">
            <v>0.29399999999999998</v>
          </cell>
          <cell r="I515" t="str">
            <v>XXH</v>
          </cell>
          <cell r="J515">
            <v>4</v>
          </cell>
          <cell r="K515"/>
          <cell r="L515" t="str">
            <v>SA106 GR.C</v>
          </cell>
          <cell r="M515"/>
          <cell r="N515"/>
        </row>
        <row r="516">
          <cell r="A516" t="str">
            <v>P0.75 SCH-5 [SA106 GR.C]</v>
          </cell>
          <cell r="B516">
            <v>0.75000000000000011</v>
          </cell>
          <cell r="C516">
            <v>5</v>
          </cell>
          <cell r="D516" t="str">
            <v>SA106 GR.C</v>
          </cell>
          <cell r="E516"/>
          <cell r="F516">
            <v>1.05</v>
          </cell>
          <cell r="G516">
            <v>0.92</v>
          </cell>
          <cell r="H516">
            <v>6.5000000000000002E-2</v>
          </cell>
          <cell r="I516"/>
          <cell r="J516">
            <v>5</v>
          </cell>
          <cell r="K516"/>
          <cell r="L516" t="str">
            <v>SA106 GR.C</v>
          </cell>
          <cell r="M516"/>
          <cell r="N516"/>
        </row>
        <row r="517">
          <cell r="A517" t="str">
            <v>P0.75 SCH-10 [SA106 GR.C]</v>
          </cell>
          <cell r="B517">
            <v>0.75000000000000011</v>
          </cell>
          <cell r="C517">
            <v>10</v>
          </cell>
          <cell r="D517" t="str">
            <v>SA106 GR.C</v>
          </cell>
          <cell r="E517"/>
          <cell r="F517">
            <v>1.05</v>
          </cell>
          <cell r="G517">
            <v>0.88400000000000001</v>
          </cell>
          <cell r="H517">
            <v>8.3000000000000004E-2</v>
          </cell>
          <cell r="I517"/>
          <cell r="J517">
            <v>10</v>
          </cell>
          <cell r="K517"/>
          <cell r="L517" t="str">
            <v>SA106 GR.C</v>
          </cell>
          <cell r="M517"/>
          <cell r="N517"/>
        </row>
        <row r="518">
          <cell r="A518" t="str">
            <v>P0.75 SCH-40 [SA106 GR.C]</v>
          </cell>
          <cell r="B518">
            <v>0.75000000000000011</v>
          </cell>
          <cell r="C518">
            <v>40</v>
          </cell>
          <cell r="D518" t="str">
            <v>SA106 GR.C</v>
          </cell>
          <cell r="E518"/>
          <cell r="F518">
            <v>1.05</v>
          </cell>
          <cell r="G518">
            <v>0.82400000000000007</v>
          </cell>
          <cell r="H518">
            <v>0.113</v>
          </cell>
          <cell r="I518"/>
          <cell r="J518">
            <v>40</v>
          </cell>
          <cell r="K518"/>
          <cell r="L518" t="str">
            <v>SA106 GR.C</v>
          </cell>
          <cell r="M518"/>
          <cell r="N518"/>
        </row>
        <row r="519">
          <cell r="A519" t="str">
            <v>P0.75 SCH-80 [SA106 GR.C]</v>
          </cell>
          <cell r="B519">
            <v>0.75000000000000011</v>
          </cell>
          <cell r="C519">
            <v>80</v>
          </cell>
          <cell r="D519" t="str">
            <v>SA106 GR.C</v>
          </cell>
          <cell r="E519"/>
          <cell r="F519">
            <v>1.05</v>
          </cell>
          <cell r="G519">
            <v>0.74199999999999999</v>
          </cell>
          <cell r="H519">
            <v>0.154</v>
          </cell>
          <cell r="I519"/>
          <cell r="J519">
            <v>80</v>
          </cell>
          <cell r="K519"/>
          <cell r="L519" t="str">
            <v>SA106 GR.C</v>
          </cell>
          <cell r="M519"/>
          <cell r="N519"/>
        </row>
        <row r="520">
          <cell r="A520" t="str">
            <v>P0.75 SCH-160 [SA106 GR.C]</v>
          </cell>
          <cell r="B520">
            <v>0.75000000000000011</v>
          </cell>
          <cell r="C520">
            <v>160</v>
          </cell>
          <cell r="D520" t="str">
            <v>SA106 GR.C</v>
          </cell>
          <cell r="E520"/>
          <cell r="F520">
            <v>1.05</v>
          </cell>
          <cell r="G520">
            <v>0.6140000000000001</v>
          </cell>
          <cell r="H520">
            <v>0.218</v>
          </cell>
          <cell r="I520"/>
          <cell r="J520">
            <v>160</v>
          </cell>
          <cell r="K520"/>
          <cell r="L520" t="str">
            <v>SA106 GR.C</v>
          </cell>
          <cell r="M520"/>
          <cell r="N520"/>
        </row>
        <row r="521">
          <cell r="A521" t="str">
            <v>P0.75 SCH-XH [SA106 GR.C]</v>
          </cell>
          <cell r="B521">
            <v>0.75000000000000011</v>
          </cell>
          <cell r="C521" t="str">
            <v>XH</v>
          </cell>
          <cell r="D521" t="str">
            <v>SA106 GR.C</v>
          </cell>
          <cell r="E521"/>
          <cell r="F521">
            <v>1.05</v>
          </cell>
          <cell r="G521">
            <v>0.74199999999999999</v>
          </cell>
          <cell r="H521">
            <v>0.154</v>
          </cell>
          <cell r="I521" t="str">
            <v>XH</v>
          </cell>
          <cell r="J521">
            <v>2</v>
          </cell>
          <cell r="K521"/>
          <cell r="L521" t="str">
            <v>SA106 GR.C</v>
          </cell>
          <cell r="M521"/>
          <cell r="N521"/>
        </row>
        <row r="522">
          <cell r="A522" t="str">
            <v>P0.75 SCH-XXH [SA106 GR.C]</v>
          </cell>
          <cell r="B522">
            <v>0.75000000000000011</v>
          </cell>
          <cell r="C522" t="str">
            <v>XXH</v>
          </cell>
          <cell r="D522" t="str">
            <v>SA106 GR.C</v>
          </cell>
          <cell r="E522"/>
          <cell r="F522">
            <v>1.05</v>
          </cell>
          <cell r="G522">
            <v>0.43400000000000005</v>
          </cell>
          <cell r="H522">
            <v>0.308</v>
          </cell>
          <cell r="I522" t="str">
            <v>XXH</v>
          </cell>
          <cell r="J522">
            <v>4</v>
          </cell>
          <cell r="K522"/>
          <cell r="L522" t="str">
            <v>SA106 GR.C</v>
          </cell>
          <cell r="M522"/>
          <cell r="N522"/>
        </row>
        <row r="523">
          <cell r="A523" t="str">
            <v>P1 SCH-5 [SA106 GR.C]</v>
          </cell>
          <cell r="B523">
            <v>1</v>
          </cell>
          <cell r="C523">
            <v>5</v>
          </cell>
          <cell r="D523" t="str">
            <v>SA106 GR.C</v>
          </cell>
          <cell r="E523"/>
          <cell r="F523">
            <v>1.3149999999999999</v>
          </cell>
          <cell r="G523">
            <v>1.1850000000000001</v>
          </cell>
          <cell r="H523">
            <v>6.5000000000000002E-2</v>
          </cell>
          <cell r="I523"/>
          <cell r="J523">
            <v>5</v>
          </cell>
          <cell r="K523"/>
          <cell r="L523" t="str">
            <v>SA106 GR.C</v>
          </cell>
          <cell r="M523"/>
          <cell r="N523"/>
        </row>
        <row r="524">
          <cell r="A524" t="str">
            <v>P1 SCH-10 [SA106 GR.C]</v>
          </cell>
          <cell r="B524">
            <v>1</v>
          </cell>
          <cell r="C524">
            <v>10</v>
          </cell>
          <cell r="D524" t="str">
            <v>SA106 GR.C</v>
          </cell>
          <cell r="E524"/>
          <cell r="F524">
            <v>1.3149999999999999</v>
          </cell>
          <cell r="G524">
            <v>1.097</v>
          </cell>
          <cell r="H524">
            <v>0.109</v>
          </cell>
          <cell r="I524"/>
          <cell r="J524">
            <v>10</v>
          </cell>
          <cell r="K524"/>
          <cell r="L524" t="str">
            <v>SA106 GR.C</v>
          </cell>
          <cell r="M524"/>
          <cell r="N524"/>
        </row>
        <row r="525">
          <cell r="A525" t="str">
            <v>P1 SCH-40 [SA106 GR.C]</v>
          </cell>
          <cell r="B525">
            <v>1</v>
          </cell>
          <cell r="C525">
            <v>40</v>
          </cell>
          <cell r="D525" t="str">
            <v>SA106 GR.C</v>
          </cell>
          <cell r="E525"/>
          <cell r="F525">
            <v>1.3149999999999999</v>
          </cell>
          <cell r="G525">
            <v>1.0489999999999999</v>
          </cell>
          <cell r="H525">
            <v>0.13300000000000001</v>
          </cell>
          <cell r="I525"/>
          <cell r="J525">
            <v>40</v>
          </cell>
          <cell r="K525"/>
          <cell r="L525" t="str">
            <v>SA106 GR.C</v>
          </cell>
          <cell r="M525"/>
          <cell r="N525"/>
        </row>
        <row r="526">
          <cell r="A526" t="str">
            <v>P1 SCH-80 [SA106 GR.C]</v>
          </cell>
          <cell r="B526">
            <v>1</v>
          </cell>
          <cell r="C526">
            <v>80</v>
          </cell>
          <cell r="D526" t="str">
            <v>SA106 GR.C</v>
          </cell>
          <cell r="E526"/>
          <cell r="F526">
            <v>1.3149999999999999</v>
          </cell>
          <cell r="G526">
            <v>0.95699999999999996</v>
          </cell>
          <cell r="H526">
            <v>0.17899999999999999</v>
          </cell>
          <cell r="I526"/>
          <cell r="J526">
            <v>80</v>
          </cell>
          <cell r="K526"/>
          <cell r="L526" t="str">
            <v>SA106 GR.C</v>
          </cell>
          <cell r="M526"/>
          <cell r="N526"/>
        </row>
        <row r="527">
          <cell r="A527" t="str">
            <v>P1 SCH-160 [SA106 GR.C]</v>
          </cell>
          <cell r="B527">
            <v>1</v>
          </cell>
          <cell r="C527">
            <v>160</v>
          </cell>
          <cell r="D527" t="str">
            <v>SA106 GR.C</v>
          </cell>
          <cell r="E527"/>
          <cell r="F527">
            <v>1.3149999999999999</v>
          </cell>
          <cell r="G527">
            <v>0.81499999999999995</v>
          </cell>
          <cell r="H527">
            <v>0.25</v>
          </cell>
          <cell r="I527"/>
          <cell r="J527">
            <v>160</v>
          </cell>
          <cell r="K527"/>
          <cell r="L527" t="str">
            <v>SA106 GR.C</v>
          </cell>
          <cell r="M527"/>
          <cell r="N527"/>
        </row>
        <row r="528">
          <cell r="A528" t="str">
            <v>P1 SCH-XH [SA106 GR.C]</v>
          </cell>
          <cell r="B528">
            <v>1</v>
          </cell>
          <cell r="C528" t="str">
            <v>XH</v>
          </cell>
          <cell r="D528" t="str">
            <v>SA106 GR.C</v>
          </cell>
          <cell r="E528"/>
          <cell r="F528">
            <v>1.3149999999999999</v>
          </cell>
          <cell r="G528">
            <v>0.95699999999999996</v>
          </cell>
          <cell r="H528">
            <v>0.17899999999999999</v>
          </cell>
          <cell r="I528" t="str">
            <v>XH</v>
          </cell>
          <cell r="J528">
            <v>2</v>
          </cell>
          <cell r="K528"/>
          <cell r="L528" t="str">
            <v>SA106 GR.C</v>
          </cell>
          <cell r="M528"/>
          <cell r="N528"/>
        </row>
        <row r="529">
          <cell r="A529" t="str">
            <v>P1 SCH-XXH [SA106 GR.C]</v>
          </cell>
          <cell r="B529">
            <v>1</v>
          </cell>
          <cell r="C529" t="str">
            <v>XXH</v>
          </cell>
          <cell r="D529" t="str">
            <v>SA106 GR.C</v>
          </cell>
          <cell r="E529"/>
          <cell r="F529">
            <v>1.3149999999999999</v>
          </cell>
          <cell r="G529">
            <v>0.59899999999999998</v>
          </cell>
          <cell r="H529">
            <v>0.35799999999999998</v>
          </cell>
          <cell r="I529" t="str">
            <v>XXH</v>
          </cell>
          <cell r="J529">
            <v>4</v>
          </cell>
          <cell r="K529"/>
          <cell r="L529" t="str">
            <v>SA106 GR.C</v>
          </cell>
          <cell r="M529"/>
          <cell r="N529"/>
        </row>
        <row r="530">
          <cell r="A530" t="str">
            <v>P1.25 SCH-5 [SA106 GR.C]</v>
          </cell>
          <cell r="B530">
            <v>1.25</v>
          </cell>
          <cell r="C530">
            <v>5</v>
          </cell>
          <cell r="D530" t="str">
            <v>SA106 GR.C</v>
          </cell>
          <cell r="E530"/>
          <cell r="F530">
            <v>1.6600000000000001</v>
          </cell>
          <cell r="G530">
            <v>1.5300000000000002</v>
          </cell>
          <cell r="H530">
            <v>6.5000000000000002E-2</v>
          </cell>
          <cell r="I530"/>
          <cell r="J530">
            <v>5</v>
          </cell>
          <cell r="K530"/>
          <cell r="L530" t="str">
            <v>SA106 GR.C</v>
          </cell>
          <cell r="M530"/>
          <cell r="N530"/>
        </row>
        <row r="531">
          <cell r="A531" t="str">
            <v>P1.25 SCH-10 [SA106 GR.C]</v>
          </cell>
          <cell r="B531">
            <v>1.25</v>
          </cell>
          <cell r="C531">
            <v>10</v>
          </cell>
          <cell r="D531" t="str">
            <v>SA106 GR.C</v>
          </cell>
          <cell r="E531"/>
          <cell r="F531">
            <v>1.6600000000000001</v>
          </cell>
          <cell r="G531">
            <v>1.4420000000000002</v>
          </cell>
          <cell r="H531">
            <v>0.109</v>
          </cell>
          <cell r="I531"/>
          <cell r="J531">
            <v>10</v>
          </cell>
          <cell r="K531"/>
          <cell r="L531" t="str">
            <v>SA106 GR.C</v>
          </cell>
          <cell r="M531"/>
          <cell r="N531"/>
        </row>
        <row r="532">
          <cell r="A532" t="str">
            <v>P1.25 SCH-40 [SA106 GR.C]</v>
          </cell>
          <cell r="B532">
            <v>1.25</v>
          </cell>
          <cell r="C532">
            <v>40</v>
          </cell>
          <cell r="D532" t="str">
            <v>SA106 GR.C</v>
          </cell>
          <cell r="E532"/>
          <cell r="F532">
            <v>1.6600000000000001</v>
          </cell>
          <cell r="G532">
            <v>1.3800000000000001</v>
          </cell>
          <cell r="H532">
            <v>0.14000000000000001</v>
          </cell>
          <cell r="I532"/>
          <cell r="J532">
            <v>40</v>
          </cell>
          <cell r="K532"/>
          <cell r="L532" t="str">
            <v>SA106 GR.C</v>
          </cell>
          <cell r="M532"/>
          <cell r="N532"/>
        </row>
        <row r="533">
          <cell r="A533" t="str">
            <v>P1.25 SCH-80 [SA106 GR.C]</v>
          </cell>
          <cell r="B533">
            <v>1.25</v>
          </cell>
          <cell r="C533">
            <v>80</v>
          </cell>
          <cell r="D533" t="str">
            <v>SA106 GR.C</v>
          </cell>
          <cell r="E533"/>
          <cell r="F533">
            <v>1.6600000000000001</v>
          </cell>
          <cell r="G533">
            <v>1.278</v>
          </cell>
          <cell r="H533">
            <v>0.191</v>
          </cell>
          <cell r="I533"/>
          <cell r="J533">
            <v>80</v>
          </cell>
          <cell r="K533"/>
          <cell r="L533" t="str">
            <v>SA106 GR.C</v>
          </cell>
          <cell r="M533"/>
          <cell r="N533"/>
        </row>
        <row r="534">
          <cell r="A534" t="str">
            <v>P1.25 SCH-160 [SA106 GR.C]</v>
          </cell>
          <cell r="B534">
            <v>1.25</v>
          </cell>
          <cell r="C534">
            <v>160</v>
          </cell>
          <cell r="D534" t="str">
            <v>SA106 GR.C</v>
          </cell>
          <cell r="E534"/>
          <cell r="F534">
            <v>1.6600000000000001</v>
          </cell>
          <cell r="G534">
            <v>1.1600000000000001</v>
          </cell>
          <cell r="H534">
            <v>0.25</v>
          </cell>
          <cell r="I534"/>
          <cell r="J534">
            <v>160</v>
          </cell>
          <cell r="K534"/>
          <cell r="L534" t="str">
            <v>SA106 GR.C</v>
          </cell>
          <cell r="M534"/>
          <cell r="N534"/>
        </row>
        <row r="535">
          <cell r="A535" t="str">
            <v>P1.25 SCH-XH [SA106 GR.C]</v>
          </cell>
          <cell r="B535">
            <v>1.25</v>
          </cell>
          <cell r="C535" t="str">
            <v>XH</v>
          </cell>
          <cell r="D535" t="str">
            <v>SA106 GR.C</v>
          </cell>
          <cell r="E535"/>
          <cell r="F535">
            <v>1.6600000000000001</v>
          </cell>
          <cell r="G535">
            <v>1.278</v>
          </cell>
          <cell r="H535">
            <v>0.191</v>
          </cell>
          <cell r="I535" t="str">
            <v>XH</v>
          </cell>
          <cell r="J535">
            <v>2</v>
          </cell>
          <cell r="K535"/>
          <cell r="L535" t="str">
            <v>SA106 GR.C</v>
          </cell>
          <cell r="M535"/>
          <cell r="N535"/>
        </row>
        <row r="536">
          <cell r="A536" t="str">
            <v>P1.25 SCH-XXH [SA106 GR.C]</v>
          </cell>
          <cell r="B536">
            <v>1.25</v>
          </cell>
          <cell r="C536" t="str">
            <v>XXH</v>
          </cell>
          <cell r="D536" t="str">
            <v>SA106 GR.C</v>
          </cell>
          <cell r="E536"/>
          <cell r="F536">
            <v>1.6600000000000001</v>
          </cell>
          <cell r="G536">
            <v>0.89600000000000013</v>
          </cell>
          <cell r="H536">
            <v>0.38200000000000001</v>
          </cell>
          <cell r="I536" t="str">
            <v>XXH</v>
          </cell>
          <cell r="J536">
            <v>4</v>
          </cell>
          <cell r="K536"/>
          <cell r="L536" t="str">
            <v>SA106 GR.C</v>
          </cell>
          <cell r="M536"/>
          <cell r="N536"/>
        </row>
        <row r="537">
          <cell r="A537" t="str">
            <v>P1.5 SCH-5 [SA106 GR.C]</v>
          </cell>
          <cell r="B537">
            <v>1.5000000000000002</v>
          </cell>
          <cell r="C537">
            <v>5</v>
          </cell>
          <cell r="D537" t="str">
            <v>SA106 GR.C</v>
          </cell>
          <cell r="E537"/>
          <cell r="F537">
            <v>1.9</v>
          </cell>
          <cell r="G537">
            <v>1.77</v>
          </cell>
          <cell r="H537">
            <v>6.5000000000000002E-2</v>
          </cell>
          <cell r="I537"/>
          <cell r="J537">
            <v>5</v>
          </cell>
          <cell r="K537"/>
          <cell r="L537" t="str">
            <v>SA106 GR.C</v>
          </cell>
          <cell r="M537"/>
          <cell r="N537"/>
        </row>
        <row r="538">
          <cell r="A538" t="str">
            <v>P1.5 SCH-10 [SA106 GR.C]</v>
          </cell>
          <cell r="B538">
            <v>1.5000000000000002</v>
          </cell>
          <cell r="C538">
            <v>10</v>
          </cell>
          <cell r="D538" t="str">
            <v>SA106 GR.C</v>
          </cell>
          <cell r="E538"/>
          <cell r="F538">
            <v>1.9</v>
          </cell>
          <cell r="G538">
            <v>1.6819999999999999</v>
          </cell>
          <cell r="H538">
            <v>0.109</v>
          </cell>
          <cell r="I538"/>
          <cell r="J538">
            <v>10</v>
          </cell>
          <cell r="K538"/>
          <cell r="L538" t="str">
            <v>SA106 GR.C</v>
          </cell>
          <cell r="M538"/>
          <cell r="N538"/>
        </row>
        <row r="539">
          <cell r="A539" t="str">
            <v>P1.5 SCH-40 [SA106 GR.C]</v>
          </cell>
          <cell r="B539">
            <v>1.5000000000000002</v>
          </cell>
          <cell r="C539">
            <v>40</v>
          </cell>
          <cell r="D539" t="str">
            <v>SA106 GR.C</v>
          </cell>
          <cell r="E539"/>
          <cell r="F539">
            <v>1.9</v>
          </cell>
          <cell r="G539">
            <v>1.6099999999999999</v>
          </cell>
          <cell r="H539">
            <v>0.14499999999999999</v>
          </cell>
          <cell r="I539"/>
          <cell r="J539">
            <v>40</v>
          </cell>
          <cell r="K539"/>
          <cell r="L539" t="str">
            <v>SA106 GR.C</v>
          </cell>
          <cell r="M539"/>
          <cell r="N539"/>
        </row>
        <row r="540">
          <cell r="A540" t="str">
            <v>P1.5 SCH-80 [SA106 GR.C]</v>
          </cell>
          <cell r="B540">
            <v>1.5000000000000002</v>
          </cell>
          <cell r="C540">
            <v>80</v>
          </cell>
          <cell r="D540" t="str">
            <v>SA106 GR.C</v>
          </cell>
          <cell r="E540"/>
          <cell r="F540">
            <v>1.9</v>
          </cell>
          <cell r="G540">
            <v>1.5</v>
          </cell>
          <cell r="H540">
            <v>0.2</v>
          </cell>
          <cell r="I540"/>
          <cell r="J540">
            <v>80</v>
          </cell>
          <cell r="K540"/>
          <cell r="L540" t="str">
            <v>SA106 GR.C</v>
          </cell>
          <cell r="M540"/>
          <cell r="N540"/>
        </row>
        <row r="541">
          <cell r="A541" t="str">
            <v>P1.5 SCH-160 [SA106 GR.C]</v>
          </cell>
          <cell r="B541">
            <v>1.5000000000000002</v>
          </cell>
          <cell r="C541">
            <v>160</v>
          </cell>
          <cell r="D541" t="str">
            <v>SA106 GR.C</v>
          </cell>
          <cell r="E541"/>
          <cell r="F541">
            <v>1.9</v>
          </cell>
          <cell r="G541">
            <v>1.3379999999999999</v>
          </cell>
          <cell r="H541">
            <v>0.28100000000000003</v>
          </cell>
          <cell r="I541"/>
          <cell r="J541">
            <v>160</v>
          </cell>
          <cell r="K541"/>
          <cell r="L541" t="str">
            <v>SA106 GR.C</v>
          </cell>
          <cell r="M541"/>
          <cell r="N541"/>
        </row>
        <row r="542">
          <cell r="A542" t="str">
            <v>P1.5 SCH-XH [SA106 GR.C]</v>
          </cell>
          <cell r="B542">
            <v>1.5000000000000002</v>
          </cell>
          <cell r="C542" t="str">
            <v>XH</v>
          </cell>
          <cell r="D542" t="str">
            <v>SA106 GR.C</v>
          </cell>
          <cell r="E542"/>
          <cell r="F542">
            <v>1.9</v>
          </cell>
          <cell r="G542">
            <v>1.5</v>
          </cell>
          <cell r="H542">
            <v>0.2</v>
          </cell>
          <cell r="I542" t="str">
            <v>XH</v>
          </cell>
          <cell r="J542">
            <v>2</v>
          </cell>
          <cell r="K542"/>
          <cell r="L542" t="str">
            <v>SA106 GR.C</v>
          </cell>
          <cell r="M542"/>
          <cell r="N542"/>
        </row>
        <row r="543">
          <cell r="A543" t="str">
            <v>P1.5 SCH-XXH [SA106 GR.C]</v>
          </cell>
          <cell r="B543">
            <v>1.5000000000000002</v>
          </cell>
          <cell r="C543" t="str">
            <v>XXH</v>
          </cell>
          <cell r="D543" t="str">
            <v>SA106 GR.C</v>
          </cell>
          <cell r="E543" t="str">
            <v>PI1038</v>
          </cell>
          <cell r="F543">
            <v>1.9</v>
          </cell>
          <cell r="G543">
            <v>1.0999999999999999</v>
          </cell>
          <cell r="H543">
            <v>0.4</v>
          </cell>
          <cell r="I543" t="str">
            <v>XXH</v>
          </cell>
          <cell r="J543">
            <v>4</v>
          </cell>
          <cell r="K543"/>
          <cell r="L543" t="str">
            <v>SA106 GR.C</v>
          </cell>
          <cell r="M543"/>
          <cell r="N543"/>
        </row>
        <row r="544">
          <cell r="A544" t="str">
            <v>P2 SCH-5 [SA106 GR.C]</v>
          </cell>
          <cell r="B544">
            <v>2</v>
          </cell>
          <cell r="C544">
            <v>5</v>
          </cell>
          <cell r="D544" t="str">
            <v>SA106 GR.C</v>
          </cell>
          <cell r="E544"/>
          <cell r="F544">
            <v>2.375</v>
          </cell>
          <cell r="G544">
            <v>2.2450000000000001</v>
          </cell>
          <cell r="H544">
            <v>6.5000000000000002E-2</v>
          </cell>
          <cell r="I544"/>
          <cell r="J544">
            <v>5</v>
          </cell>
          <cell r="K544"/>
          <cell r="L544" t="str">
            <v>SA106 GR.C</v>
          </cell>
          <cell r="M544"/>
          <cell r="N544"/>
        </row>
        <row r="545">
          <cell r="A545" t="str">
            <v>P2 SCH-10 [SA106 GR.C]</v>
          </cell>
          <cell r="B545">
            <v>2</v>
          </cell>
          <cell r="C545">
            <v>10</v>
          </cell>
          <cell r="D545" t="str">
            <v>SA106 GR.C</v>
          </cell>
          <cell r="E545"/>
          <cell r="F545">
            <v>2.375</v>
          </cell>
          <cell r="G545">
            <v>2.157</v>
          </cell>
          <cell r="H545">
            <v>0.109</v>
          </cell>
          <cell r="I545"/>
          <cell r="J545">
            <v>10</v>
          </cell>
          <cell r="K545"/>
          <cell r="L545" t="str">
            <v>SA106 GR.C</v>
          </cell>
          <cell r="M545"/>
          <cell r="N545"/>
        </row>
        <row r="546">
          <cell r="A546" t="str">
            <v>P2 SCH-40 [SA106 GR.C]</v>
          </cell>
          <cell r="B546">
            <v>2</v>
          </cell>
          <cell r="C546">
            <v>40</v>
          </cell>
          <cell r="D546" t="str">
            <v>SA106 GR.C</v>
          </cell>
          <cell r="E546"/>
          <cell r="F546">
            <v>2.375</v>
          </cell>
          <cell r="G546">
            <v>2.0670000000000002</v>
          </cell>
          <cell r="H546">
            <v>0.154</v>
          </cell>
          <cell r="I546"/>
          <cell r="J546">
            <v>40</v>
          </cell>
          <cell r="K546"/>
          <cell r="L546" t="str">
            <v>SA106 GR.C</v>
          </cell>
          <cell r="M546"/>
          <cell r="N546"/>
        </row>
        <row r="547">
          <cell r="A547" t="str">
            <v>P2 SCH-80 [SA106 GR.C]</v>
          </cell>
          <cell r="B547">
            <v>2</v>
          </cell>
          <cell r="C547">
            <v>80</v>
          </cell>
          <cell r="D547" t="str">
            <v>SA106 GR.C</v>
          </cell>
          <cell r="E547"/>
          <cell r="F547">
            <v>2.375</v>
          </cell>
          <cell r="G547">
            <v>1.9390000000000001</v>
          </cell>
          <cell r="H547">
            <v>0.218</v>
          </cell>
          <cell r="I547"/>
          <cell r="J547">
            <v>80</v>
          </cell>
          <cell r="K547"/>
          <cell r="L547" t="str">
            <v>SA106 GR.C</v>
          </cell>
          <cell r="M547"/>
          <cell r="N547"/>
        </row>
        <row r="548">
          <cell r="A548" t="str">
            <v>P2 SCH-160 [SA106 GR.C]</v>
          </cell>
          <cell r="B548">
            <v>2</v>
          </cell>
          <cell r="C548">
            <v>160</v>
          </cell>
          <cell r="D548" t="str">
            <v>SA106 GR.C</v>
          </cell>
          <cell r="E548"/>
          <cell r="F548">
            <v>2.375</v>
          </cell>
          <cell r="G548">
            <v>1.6890000000000001</v>
          </cell>
          <cell r="H548">
            <v>0.34300000000000003</v>
          </cell>
          <cell r="I548"/>
          <cell r="J548">
            <v>160</v>
          </cell>
          <cell r="K548"/>
          <cell r="L548" t="str">
            <v>SA106 GR.C</v>
          </cell>
          <cell r="M548"/>
          <cell r="N548"/>
        </row>
        <row r="549">
          <cell r="A549" t="str">
            <v>P2 SCH-XH [SA106 GR.C]</v>
          </cell>
          <cell r="B549">
            <v>2</v>
          </cell>
          <cell r="C549" t="str">
            <v>XH</v>
          </cell>
          <cell r="D549" t="str">
            <v>SA106 GR.C</v>
          </cell>
          <cell r="E549"/>
          <cell r="F549">
            <v>2.375</v>
          </cell>
          <cell r="G549">
            <v>1.9390000000000001</v>
          </cell>
          <cell r="H549">
            <v>0.218</v>
          </cell>
          <cell r="I549" t="str">
            <v>XH</v>
          </cell>
          <cell r="J549">
            <v>2</v>
          </cell>
          <cell r="K549"/>
          <cell r="L549" t="str">
            <v>SA106 GR.C</v>
          </cell>
          <cell r="M549"/>
          <cell r="N549"/>
        </row>
        <row r="550">
          <cell r="A550" t="str">
            <v>P2 SCH-XXH [SA106 GR.C]</v>
          </cell>
          <cell r="B550">
            <v>2</v>
          </cell>
          <cell r="C550" t="str">
            <v>XXH</v>
          </cell>
          <cell r="D550" t="str">
            <v>SA106 GR.C</v>
          </cell>
          <cell r="E550" t="str">
            <v>PI0021</v>
          </cell>
          <cell r="F550">
            <v>2.375</v>
          </cell>
          <cell r="G550">
            <v>1.5030000000000001</v>
          </cell>
          <cell r="H550">
            <v>0.436</v>
          </cell>
          <cell r="I550" t="str">
            <v>XXH</v>
          </cell>
          <cell r="J550">
            <v>4</v>
          </cell>
          <cell r="K550"/>
          <cell r="L550" t="str">
            <v>SA106 GR.C</v>
          </cell>
          <cell r="M550"/>
          <cell r="N550"/>
        </row>
        <row r="551">
          <cell r="A551" t="str">
            <v>P2.5 SCH-5 [SA106 GR.C]</v>
          </cell>
          <cell r="B551">
            <v>2.5</v>
          </cell>
          <cell r="C551">
            <v>5</v>
          </cell>
          <cell r="D551" t="str">
            <v>SA106 GR.C</v>
          </cell>
          <cell r="E551"/>
          <cell r="F551">
            <v>2.875</v>
          </cell>
          <cell r="G551">
            <v>2.7090000000000001</v>
          </cell>
          <cell r="H551">
            <v>8.3000000000000004E-2</v>
          </cell>
          <cell r="I551"/>
          <cell r="J551">
            <v>5</v>
          </cell>
          <cell r="K551"/>
          <cell r="L551" t="str">
            <v>SA106 GR.C</v>
          </cell>
          <cell r="M551"/>
          <cell r="N551"/>
        </row>
        <row r="552">
          <cell r="A552" t="str">
            <v>P2.5 SCH-10 [SA106 GR.C]</v>
          </cell>
          <cell r="B552">
            <v>2.5</v>
          </cell>
          <cell r="C552">
            <v>10</v>
          </cell>
          <cell r="D552" t="str">
            <v>SA106 GR.C</v>
          </cell>
          <cell r="E552"/>
          <cell r="F552">
            <v>2.875</v>
          </cell>
          <cell r="G552">
            <v>2.6349999999999998</v>
          </cell>
          <cell r="H552">
            <v>0.12</v>
          </cell>
          <cell r="I552"/>
          <cell r="J552">
            <v>10</v>
          </cell>
          <cell r="K552"/>
          <cell r="L552" t="str">
            <v>SA106 GR.C</v>
          </cell>
          <cell r="M552"/>
          <cell r="N552"/>
        </row>
        <row r="553">
          <cell r="A553" t="str">
            <v>P2.5 SCH-40 [SA106 GR.C]</v>
          </cell>
          <cell r="B553">
            <v>2.5</v>
          </cell>
          <cell r="C553">
            <v>40</v>
          </cell>
          <cell r="D553" t="str">
            <v>SA106 GR.C</v>
          </cell>
          <cell r="E553"/>
          <cell r="F553">
            <v>2.875</v>
          </cell>
          <cell r="G553">
            <v>2.4689999999999999</v>
          </cell>
          <cell r="H553">
            <v>0.20300000000000001</v>
          </cell>
          <cell r="I553"/>
          <cell r="J553">
            <v>40</v>
          </cell>
          <cell r="K553"/>
          <cell r="L553" t="str">
            <v>SA106 GR.C</v>
          </cell>
          <cell r="M553"/>
          <cell r="N553"/>
        </row>
        <row r="554">
          <cell r="A554" t="str">
            <v>P2.5 SCH-80 [SA106 GR.C]</v>
          </cell>
          <cell r="B554">
            <v>2.5</v>
          </cell>
          <cell r="C554">
            <v>80</v>
          </cell>
          <cell r="D554" t="str">
            <v>SA106 GR.C</v>
          </cell>
          <cell r="E554"/>
          <cell r="F554">
            <v>2.875</v>
          </cell>
          <cell r="G554">
            <v>2.323</v>
          </cell>
          <cell r="H554">
            <v>0.27600000000000002</v>
          </cell>
          <cell r="I554"/>
          <cell r="J554">
            <v>80</v>
          </cell>
          <cell r="K554"/>
          <cell r="L554" t="str">
            <v>SA106 GR.C</v>
          </cell>
          <cell r="M554"/>
          <cell r="N554"/>
        </row>
        <row r="555">
          <cell r="A555" t="str">
            <v>P2.5 SCH-160 [SA106 GR.C]</v>
          </cell>
          <cell r="B555">
            <v>2.5</v>
          </cell>
          <cell r="C555">
            <v>160</v>
          </cell>
          <cell r="D555" t="str">
            <v>SA106 GR.C</v>
          </cell>
          <cell r="E555"/>
          <cell r="F555">
            <v>2.875</v>
          </cell>
          <cell r="G555">
            <v>2.125</v>
          </cell>
          <cell r="H555">
            <v>0.375</v>
          </cell>
          <cell r="I555"/>
          <cell r="J555">
            <v>160</v>
          </cell>
          <cell r="K555"/>
          <cell r="L555" t="str">
            <v>SA106 GR.C</v>
          </cell>
          <cell r="M555"/>
          <cell r="N555"/>
        </row>
        <row r="556">
          <cell r="A556" t="str">
            <v>P2.5 SCH-XH [SA106 GR.C]</v>
          </cell>
          <cell r="B556">
            <v>2.5</v>
          </cell>
          <cell r="C556" t="str">
            <v>XH</v>
          </cell>
          <cell r="D556" t="str">
            <v>SA106 GR.C</v>
          </cell>
          <cell r="E556"/>
          <cell r="F556">
            <v>2.875</v>
          </cell>
          <cell r="G556">
            <v>2.323</v>
          </cell>
          <cell r="H556">
            <v>0.27600000000000002</v>
          </cell>
          <cell r="I556" t="str">
            <v>XH</v>
          </cell>
          <cell r="J556">
            <v>2</v>
          </cell>
          <cell r="K556"/>
          <cell r="L556" t="str">
            <v>SA106 GR.C</v>
          </cell>
          <cell r="M556"/>
          <cell r="N556"/>
        </row>
        <row r="557">
          <cell r="A557" t="str">
            <v>P2.5 SCH-XXH [SA106 GR.C]</v>
          </cell>
          <cell r="B557">
            <v>2.5</v>
          </cell>
          <cell r="C557" t="str">
            <v>XXH</v>
          </cell>
          <cell r="D557" t="str">
            <v>SA106 GR.C</v>
          </cell>
          <cell r="E557"/>
          <cell r="F557">
            <v>2.875</v>
          </cell>
          <cell r="G557">
            <v>1.7709999999999999</v>
          </cell>
          <cell r="H557">
            <v>0.55200000000000005</v>
          </cell>
          <cell r="I557" t="str">
            <v>XXH</v>
          </cell>
          <cell r="J557">
            <v>4</v>
          </cell>
          <cell r="K557"/>
          <cell r="L557" t="str">
            <v>SA106 GR.C</v>
          </cell>
          <cell r="M557"/>
          <cell r="N557"/>
        </row>
        <row r="558">
          <cell r="A558" t="str">
            <v>P3 SCH-5 [SA106 GR.C]</v>
          </cell>
          <cell r="B558">
            <v>3.0000000000000004</v>
          </cell>
          <cell r="C558">
            <v>5</v>
          </cell>
          <cell r="D558" t="str">
            <v>SA106 GR.C</v>
          </cell>
          <cell r="E558"/>
          <cell r="F558">
            <v>3.5</v>
          </cell>
          <cell r="G558">
            <v>3.3340000000000001</v>
          </cell>
          <cell r="H558">
            <v>8.3000000000000004E-2</v>
          </cell>
          <cell r="I558"/>
          <cell r="J558">
            <v>5</v>
          </cell>
          <cell r="K558"/>
          <cell r="L558" t="str">
            <v>SA106 GR.C</v>
          </cell>
          <cell r="M558"/>
          <cell r="N558"/>
        </row>
        <row r="559">
          <cell r="A559" t="str">
            <v>P3 SCH-10 [SA106 GR.C]</v>
          </cell>
          <cell r="B559">
            <v>3.0000000000000004</v>
          </cell>
          <cell r="C559">
            <v>10</v>
          </cell>
          <cell r="D559" t="str">
            <v>SA106 GR.C</v>
          </cell>
          <cell r="E559"/>
          <cell r="F559">
            <v>3.5</v>
          </cell>
          <cell r="G559">
            <v>3.26</v>
          </cell>
          <cell r="H559">
            <v>0.12</v>
          </cell>
          <cell r="I559"/>
          <cell r="J559">
            <v>10</v>
          </cell>
          <cell r="K559"/>
          <cell r="L559" t="str">
            <v>SA106 GR.C</v>
          </cell>
          <cell r="M559"/>
          <cell r="N559"/>
        </row>
        <row r="560">
          <cell r="A560" t="str">
            <v>P3 SCH-40 [SA106 GR.C]</v>
          </cell>
          <cell r="B560">
            <v>3.0000000000000004</v>
          </cell>
          <cell r="C560">
            <v>40</v>
          </cell>
          <cell r="D560" t="str">
            <v>SA106 GR.C</v>
          </cell>
          <cell r="E560"/>
          <cell r="F560">
            <v>3.5</v>
          </cell>
          <cell r="G560">
            <v>3.0680000000000001</v>
          </cell>
          <cell r="H560">
            <v>0.216</v>
          </cell>
          <cell r="I560"/>
          <cell r="J560">
            <v>40</v>
          </cell>
          <cell r="K560"/>
          <cell r="L560" t="str">
            <v>SA106 GR.C</v>
          </cell>
          <cell r="M560"/>
          <cell r="N560"/>
        </row>
        <row r="561">
          <cell r="A561" t="str">
            <v>P3 SCH-80 [SA106 GR.C]</v>
          </cell>
          <cell r="B561">
            <v>3.0000000000000004</v>
          </cell>
          <cell r="C561">
            <v>80</v>
          </cell>
          <cell r="D561" t="str">
            <v>SA106 GR.C</v>
          </cell>
          <cell r="E561"/>
          <cell r="F561">
            <v>3.5</v>
          </cell>
          <cell r="G561">
            <v>2.9</v>
          </cell>
          <cell r="H561">
            <v>0.3</v>
          </cell>
          <cell r="I561"/>
          <cell r="J561">
            <v>80</v>
          </cell>
          <cell r="K561"/>
          <cell r="L561" t="str">
            <v>SA106 GR.C</v>
          </cell>
          <cell r="M561"/>
          <cell r="N561"/>
        </row>
        <row r="562">
          <cell r="A562" t="str">
            <v>P3 SCH-160 [SA106 GR.C]</v>
          </cell>
          <cell r="B562">
            <v>3.0000000000000004</v>
          </cell>
          <cell r="C562">
            <v>160</v>
          </cell>
          <cell r="D562" t="str">
            <v>SA106 GR.C</v>
          </cell>
          <cell r="E562"/>
          <cell r="F562">
            <v>3.5</v>
          </cell>
          <cell r="G562">
            <v>2.6259999999999999</v>
          </cell>
          <cell r="H562">
            <v>0.437</v>
          </cell>
          <cell r="I562"/>
          <cell r="J562">
            <v>160</v>
          </cell>
          <cell r="K562"/>
          <cell r="L562" t="str">
            <v>SA106 GR.C</v>
          </cell>
          <cell r="M562"/>
          <cell r="N562"/>
        </row>
        <row r="563">
          <cell r="A563" t="str">
            <v>P3 SCH-XH [SA106 GR.C]</v>
          </cell>
          <cell r="B563">
            <v>3.0000000000000004</v>
          </cell>
          <cell r="C563" t="str">
            <v>XH</v>
          </cell>
          <cell r="D563" t="str">
            <v>SA106 GR.C</v>
          </cell>
          <cell r="E563"/>
          <cell r="F563">
            <v>3.5</v>
          </cell>
          <cell r="G563">
            <v>2.9</v>
          </cell>
          <cell r="H563">
            <v>0.3</v>
          </cell>
          <cell r="I563" t="str">
            <v>XH</v>
          </cell>
          <cell r="J563">
            <v>2</v>
          </cell>
          <cell r="K563"/>
          <cell r="L563" t="str">
            <v>SA106 GR.C</v>
          </cell>
          <cell r="M563"/>
          <cell r="N563"/>
        </row>
        <row r="564">
          <cell r="A564" t="str">
            <v>P3 SCH-XXH [SA106 GR.C]</v>
          </cell>
          <cell r="B564">
            <v>3.0000000000000004</v>
          </cell>
          <cell r="C564" t="str">
            <v>XXH</v>
          </cell>
          <cell r="D564" t="str">
            <v>SA106 GR.C</v>
          </cell>
          <cell r="E564" t="str">
            <v>PI1064</v>
          </cell>
          <cell r="F564">
            <v>3.5</v>
          </cell>
          <cell r="G564">
            <v>2.2999999999999998</v>
          </cell>
          <cell r="H564">
            <v>0.6</v>
          </cell>
          <cell r="I564" t="str">
            <v>XXH</v>
          </cell>
          <cell r="J564">
            <v>4</v>
          </cell>
          <cell r="K564"/>
          <cell r="L564" t="str">
            <v>SA106 GR.C</v>
          </cell>
          <cell r="M564"/>
          <cell r="N564"/>
        </row>
        <row r="565">
          <cell r="A565" t="str">
            <v>P3.5 SCH-5 [SA106 GR.C]</v>
          </cell>
          <cell r="B565">
            <v>3.5</v>
          </cell>
          <cell r="C565">
            <v>5</v>
          </cell>
          <cell r="D565" t="str">
            <v>SA106 GR.C</v>
          </cell>
          <cell r="E565"/>
          <cell r="F565">
            <v>4</v>
          </cell>
          <cell r="G565">
            <v>3.8340000000000001</v>
          </cell>
          <cell r="H565">
            <v>8.3000000000000004E-2</v>
          </cell>
          <cell r="I565"/>
          <cell r="J565">
            <v>5</v>
          </cell>
          <cell r="K565"/>
          <cell r="L565" t="str">
            <v>SA106 GR.C</v>
          </cell>
          <cell r="M565"/>
          <cell r="N565"/>
        </row>
        <row r="566">
          <cell r="A566" t="str">
            <v>P3.5 SCH-10 [SA106 GR.C]</v>
          </cell>
          <cell r="B566">
            <v>3.5</v>
          </cell>
          <cell r="C566">
            <v>10</v>
          </cell>
          <cell r="D566" t="str">
            <v>SA106 GR.C</v>
          </cell>
          <cell r="E566"/>
          <cell r="F566">
            <v>4</v>
          </cell>
          <cell r="G566">
            <v>3.76</v>
          </cell>
          <cell r="H566">
            <v>0.12</v>
          </cell>
          <cell r="I566"/>
          <cell r="J566">
            <v>10</v>
          </cell>
          <cell r="K566"/>
          <cell r="L566" t="str">
            <v>SA106 GR.C</v>
          </cell>
          <cell r="M566"/>
          <cell r="N566"/>
        </row>
        <row r="567">
          <cell r="A567" t="str">
            <v>P3.5 SCH-40 [SA106 GR.C]</v>
          </cell>
          <cell r="B567">
            <v>3.5</v>
          </cell>
          <cell r="C567">
            <v>40</v>
          </cell>
          <cell r="D567" t="str">
            <v>SA106 GR.C</v>
          </cell>
          <cell r="E567"/>
          <cell r="F567">
            <v>4</v>
          </cell>
          <cell r="G567">
            <v>3.548</v>
          </cell>
          <cell r="H567">
            <v>0.22600000000000001</v>
          </cell>
          <cell r="I567"/>
          <cell r="J567">
            <v>40</v>
          </cell>
          <cell r="K567"/>
          <cell r="L567" t="str">
            <v>SA106 GR.C</v>
          </cell>
          <cell r="M567"/>
          <cell r="N567"/>
        </row>
        <row r="568">
          <cell r="A568" t="str">
            <v>P3.5 SCH-80 [SA106 GR.C]</v>
          </cell>
          <cell r="B568">
            <v>3.5</v>
          </cell>
          <cell r="C568">
            <v>80</v>
          </cell>
          <cell r="D568" t="str">
            <v>SA106 GR.C</v>
          </cell>
          <cell r="E568"/>
          <cell r="F568">
            <v>4</v>
          </cell>
          <cell r="G568">
            <v>3.3639999999999999</v>
          </cell>
          <cell r="H568">
            <v>0.318</v>
          </cell>
          <cell r="I568"/>
          <cell r="J568">
            <v>80</v>
          </cell>
          <cell r="K568"/>
          <cell r="L568" t="str">
            <v>SA106 GR.C</v>
          </cell>
          <cell r="M568"/>
          <cell r="N568"/>
        </row>
        <row r="569">
          <cell r="A569" t="str">
            <v>P3.5 SCH-XH [SA106 GR.C]</v>
          </cell>
          <cell r="B569">
            <v>3.5</v>
          </cell>
          <cell r="C569" t="str">
            <v>XH</v>
          </cell>
          <cell r="D569" t="str">
            <v>SA106 GR.C</v>
          </cell>
          <cell r="E569"/>
          <cell r="F569">
            <v>4</v>
          </cell>
          <cell r="G569">
            <v>3.3639999999999999</v>
          </cell>
          <cell r="H569">
            <v>0.318</v>
          </cell>
          <cell r="I569" t="str">
            <v>XH</v>
          </cell>
          <cell r="J569">
            <v>2</v>
          </cell>
          <cell r="K569"/>
          <cell r="L569" t="str">
            <v>SA106 GR.C</v>
          </cell>
          <cell r="M569"/>
          <cell r="N569"/>
        </row>
        <row r="570">
          <cell r="A570" t="str">
            <v>P3.5 SCH-XXH [SA106 GR.C]</v>
          </cell>
          <cell r="B570">
            <v>3.5</v>
          </cell>
          <cell r="C570" t="str">
            <v>XXH</v>
          </cell>
          <cell r="D570" t="str">
            <v>SA106 GR.C</v>
          </cell>
          <cell r="E570"/>
          <cell r="F570">
            <v>4</v>
          </cell>
          <cell r="G570">
            <v>2.7279999999999998</v>
          </cell>
          <cell r="H570">
            <v>0.63600000000000001</v>
          </cell>
          <cell r="I570" t="str">
            <v>XXH</v>
          </cell>
          <cell r="J570">
            <v>4</v>
          </cell>
          <cell r="K570"/>
          <cell r="L570" t="str">
            <v>SA106 GR.C</v>
          </cell>
          <cell r="M570"/>
          <cell r="N570"/>
        </row>
        <row r="571">
          <cell r="A571" t="str">
            <v>P4 SCH-5 [SA106 GR.C]</v>
          </cell>
          <cell r="B571">
            <v>4</v>
          </cell>
          <cell r="C571">
            <v>5</v>
          </cell>
          <cell r="D571" t="str">
            <v>SA106 GR.C</v>
          </cell>
          <cell r="E571"/>
          <cell r="F571">
            <v>4.5</v>
          </cell>
          <cell r="G571">
            <v>4.3339999999999996</v>
          </cell>
          <cell r="H571">
            <v>8.3000000000000004E-2</v>
          </cell>
          <cell r="I571"/>
          <cell r="J571">
            <v>5</v>
          </cell>
          <cell r="K571"/>
          <cell r="L571" t="str">
            <v>SA106 GR.C</v>
          </cell>
          <cell r="M571"/>
          <cell r="N571"/>
        </row>
        <row r="572">
          <cell r="A572" t="str">
            <v>P4 SCH-10 [SA106 GR.C]</v>
          </cell>
          <cell r="B572">
            <v>4</v>
          </cell>
          <cell r="C572">
            <v>10</v>
          </cell>
          <cell r="D572" t="str">
            <v>SA106 GR.C</v>
          </cell>
          <cell r="E572"/>
          <cell r="F572">
            <v>4.5</v>
          </cell>
          <cell r="G572">
            <v>4.26</v>
          </cell>
          <cell r="H572">
            <v>0.12</v>
          </cell>
          <cell r="I572"/>
          <cell r="J572">
            <v>10</v>
          </cell>
          <cell r="K572"/>
          <cell r="L572" t="str">
            <v>SA106 GR.C</v>
          </cell>
          <cell r="M572"/>
          <cell r="N572"/>
        </row>
        <row r="573">
          <cell r="A573" t="str">
            <v>P4 SCH-40 [SA106 GR.C]</v>
          </cell>
          <cell r="B573">
            <v>4</v>
          </cell>
          <cell r="C573">
            <v>40</v>
          </cell>
          <cell r="D573" t="str">
            <v>SA106 GR.C</v>
          </cell>
          <cell r="E573"/>
          <cell r="F573">
            <v>4.5</v>
          </cell>
          <cell r="G573">
            <v>4.0259999999999998</v>
          </cell>
          <cell r="H573">
            <v>0.23699999999999999</v>
          </cell>
          <cell r="I573"/>
          <cell r="J573">
            <v>40</v>
          </cell>
          <cell r="K573"/>
          <cell r="L573" t="str">
            <v>SA106 GR.C</v>
          </cell>
          <cell r="M573"/>
          <cell r="N573"/>
        </row>
        <row r="574">
          <cell r="A574" t="str">
            <v>P4 SCH-60 [SA106 GR.C]</v>
          </cell>
          <cell r="B574">
            <v>4</v>
          </cell>
          <cell r="C574">
            <v>60</v>
          </cell>
          <cell r="D574" t="str">
            <v>SA106 GR.C</v>
          </cell>
          <cell r="E574"/>
          <cell r="F574">
            <v>4.5</v>
          </cell>
          <cell r="G574">
            <v>3.9379999999999997</v>
          </cell>
          <cell r="H574">
            <v>0.28100000000000003</v>
          </cell>
          <cell r="I574"/>
          <cell r="J574">
            <v>60</v>
          </cell>
          <cell r="K574"/>
          <cell r="L574" t="str">
            <v>SA106 GR.C</v>
          </cell>
          <cell r="M574"/>
          <cell r="N574"/>
        </row>
        <row r="575">
          <cell r="A575" t="str">
            <v>P4 SCH-80 [SA106 GR.C]</v>
          </cell>
          <cell r="B575">
            <v>4</v>
          </cell>
          <cell r="C575">
            <v>80</v>
          </cell>
          <cell r="D575" t="str">
            <v>SA106 GR.C</v>
          </cell>
          <cell r="E575"/>
          <cell r="F575">
            <v>4.5</v>
          </cell>
          <cell r="G575">
            <v>3.8260000000000001</v>
          </cell>
          <cell r="H575">
            <v>0.33700000000000002</v>
          </cell>
          <cell r="I575"/>
          <cell r="J575">
            <v>80</v>
          </cell>
          <cell r="K575"/>
          <cell r="L575" t="str">
            <v>SA106 GR.C</v>
          </cell>
          <cell r="M575"/>
          <cell r="N575"/>
        </row>
        <row r="576">
          <cell r="A576" t="str">
            <v>P4 SCH-120 [SA106 GR.C]</v>
          </cell>
          <cell r="B576">
            <v>4</v>
          </cell>
          <cell r="C576">
            <v>120</v>
          </cell>
          <cell r="D576" t="str">
            <v>SA106 GR.C</v>
          </cell>
          <cell r="E576"/>
          <cell r="F576">
            <v>4.5</v>
          </cell>
          <cell r="G576">
            <v>3.6259999999999999</v>
          </cell>
          <cell r="H576">
            <v>0.437</v>
          </cell>
          <cell r="I576"/>
          <cell r="J576">
            <v>120</v>
          </cell>
          <cell r="K576"/>
          <cell r="L576" t="str">
            <v>SA106 GR.C</v>
          </cell>
          <cell r="M576"/>
          <cell r="N576"/>
        </row>
        <row r="577">
          <cell r="A577" t="str">
            <v>P4 SCH-160 [SA106 GR.C]</v>
          </cell>
          <cell r="B577">
            <v>4</v>
          </cell>
          <cell r="C577">
            <v>160</v>
          </cell>
          <cell r="D577" t="str">
            <v>SA106 GR.C</v>
          </cell>
          <cell r="E577"/>
          <cell r="F577">
            <v>4.5</v>
          </cell>
          <cell r="G577">
            <v>3.4379999999999997</v>
          </cell>
          <cell r="H577">
            <v>0.53100000000000003</v>
          </cell>
          <cell r="I577"/>
          <cell r="J577">
            <v>160</v>
          </cell>
          <cell r="K577"/>
          <cell r="L577" t="str">
            <v>SA106 GR.C</v>
          </cell>
          <cell r="M577"/>
          <cell r="N577"/>
        </row>
        <row r="578">
          <cell r="A578" t="str">
            <v>P4 SCH-XH [SA106 GR.C]</v>
          </cell>
          <cell r="B578">
            <v>4</v>
          </cell>
          <cell r="C578" t="str">
            <v>XH</v>
          </cell>
          <cell r="D578" t="str">
            <v>SA106 GR.C</v>
          </cell>
          <cell r="E578"/>
          <cell r="F578">
            <v>4.5</v>
          </cell>
          <cell r="G578">
            <v>3.8260000000000001</v>
          </cell>
          <cell r="H578">
            <v>0.33700000000000002</v>
          </cell>
          <cell r="I578" t="str">
            <v>XH</v>
          </cell>
          <cell r="J578">
            <v>2</v>
          </cell>
          <cell r="K578"/>
          <cell r="L578" t="str">
            <v>SA106 GR.C</v>
          </cell>
          <cell r="M578"/>
          <cell r="N578"/>
        </row>
        <row r="579">
          <cell r="A579" t="str">
            <v>P4 SCH-XXH [SA106 GR.C]</v>
          </cell>
          <cell r="B579">
            <v>4</v>
          </cell>
          <cell r="C579" t="str">
            <v>XXH</v>
          </cell>
          <cell r="D579" t="str">
            <v>SA106 GR.C</v>
          </cell>
          <cell r="E579" t="str">
            <v>PI1083</v>
          </cell>
          <cell r="F579">
            <v>4.5</v>
          </cell>
          <cell r="G579">
            <v>3.1520000000000001</v>
          </cell>
          <cell r="H579">
            <v>0.67400000000000004</v>
          </cell>
          <cell r="I579" t="str">
            <v>XXH</v>
          </cell>
          <cell r="J579">
            <v>4</v>
          </cell>
          <cell r="K579"/>
          <cell r="L579" t="str">
            <v>SA106 GR.C</v>
          </cell>
          <cell r="M579"/>
          <cell r="N579"/>
        </row>
        <row r="580">
          <cell r="A580" t="str">
            <v>P4.5 SCH-XH [SA106 GR.C]</v>
          </cell>
          <cell r="B580">
            <v>4.5</v>
          </cell>
          <cell r="C580" t="str">
            <v>XH</v>
          </cell>
          <cell r="D580" t="str">
            <v>SA106 GR.C</v>
          </cell>
          <cell r="E580"/>
          <cell r="F580">
            <v>5</v>
          </cell>
          <cell r="G580">
            <v>4.29</v>
          </cell>
          <cell r="H580">
            <v>0.35499999999999998</v>
          </cell>
          <cell r="I580" t="str">
            <v>XH</v>
          </cell>
          <cell r="J580">
            <v>2</v>
          </cell>
          <cell r="K580"/>
          <cell r="L580" t="str">
            <v>SA106 GR.C</v>
          </cell>
          <cell r="M580"/>
          <cell r="N580"/>
        </row>
        <row r="581">
          <cell r="A581" t="str">
            <v>P4.5 SCH-XXH [SA106 GR.C]</v>
          </cell>
          <cell r="B581">
            <v>4.5</v>
          </cell>
          <cell r="C581" t="str">
            <v>XXH</v>
          </cell>
          <cell r="D581" t="str">
            <v>SA106 GR.C</v>
          </cell>
          <cell r="E581"/>
          <cell r="F581">
            <v>5</v>
          </cell>
          <cell r="G581">
            <v>3.58</v>
          </cell>
          <cell r="H581">
            <v>0.71</v>
          </cell>
          <cell r="I581" t="str">
            <v>XXH</v>
          </cell>
          <cell r="J581">
            <v>4</v>
          </cell>
          <cell r="K581"/>
          <cell r="L581" t="str">
            <v>SA106 GR.C</v>
          </cell>
          <cell r="M581"/>
          <cell r="N581"/>
        </row>
        <row r="582">
          <cell r="A582" t="str">
            <v>P5 SCH-5 [SA106 GR.C]</v>
          </cell>
          <cell r="B582">
            <v>5</v>
          </cell>
          <cell r="C582">
            <v>5</v>
          </cell>
          <cell r="D582" t="str">
            <v>SA106 GR.C</v>
          </cell>
          <cell r="E582"/>
          <cell r="F582">
            <v>5.5629999999999997</v>
          </cell>
          <cell r="G582">
            <v>5.3449999999999998</v>
          </cell>
          <cell r="H582">
            <v>0.109</v>
          </cell>
          <cell r="I582"/>
          <cell r="J582">
            <v>5</v>
          </cell>
          <cell r="K582"/>
          <cell r="L582" t="str">
            <v>SA106 GR.C</v>
          </cell>
          <cell r="M582"/>
          <cell r="N582"/>
        </row>
        <row r="583">
          <cell r="A583" t="str">
            <v>P5 SCH-10 [SA106 GR.C]</v>
          </cell>
          <cell r="B583">
            <v>5</v>
          </cell>
          <cell r="C583">
            <v>10</v>
          </cell>
          <cell r="D583" t="str">
            <v>SA106 GR.C</v>
          </cell>
          <cell r="E583"/>
          <cell r="F583">
            <v>5.5629999999999997</v>
          </cell>
          <cell r="G583">
            <v>5.2949999999999999</v>
          </cell>
          <cell r="H583">
            <v>0.13400000000000001</v>
          </cell>
          <cell r="I583"/>
          <cell r="J583">
            <v>10</v>
          </cell>
          <cell r="K583"/>
          <cell r="L583" t="str">
            <v>SA106 GR.C</v>
          </cell>
          <cell r="M583"/>
          <cell r="N583"/>
        </row>
        <row r="584">
          <cell r="A584" t="str">
            <v>P5 SCH-20 [SA106 GR.C]</v>
          </cell>
          <cell r="B584">
            <v>5</v>
          </cell>
          <cell r="C584">
            <v>20</v>
          </cell>
          <cell r="D584" t="str">
            <v>SA106 GR.C</v>
          </cell>
          <cell r="E584"/>
          <cell r="F584">
            <v>5.5629999999999997</v>
          </cell>
          <cell r="G584">
            <v>5.157</v>
          </cell>
          <cell r="H584">
            <v>0.20300000000000001</v>
          </cell>
          <cell r="I584"/>
          <cell r="J584">
            <v>20</v>
          </cell>
          <cell r="K584"/>
          <cell r="L584" t="str">
            <v>SA106 GR.C</v>
          </cell>
          <cell r="M584"/>
          <cell r="N584"/>
        </row>
        <row r="585">
          <cell r="A585" t="str">
            <v>P5 SCH-40 [SA106 GR.C]</v>
          </cell>
          <cell r="B585">
            <v>5</v>
          </cell>
          <cell r="C585">
            <v>40</v>
          </cell>
          <cell r="D585" t="str">
            <v>SA106 GR.C</v>
          </cell>
          <cell r="E585"/>
          <cell r="F585">
            <v>5.5629999999999997</v>
          </cell>
          <cell r="G585">
            <v>5.0469999999999997</v>
          </cell>
          <cell r="H585">
            <v>0.25800000000000001</v>
          </cell>
          <cell r="I585"/>
          <cell r="J585">
            <v>40</v>
          </cell>
          <cell r="K585"/>
          <cell r="L585" t="str">
            <v>SA106 GR.C</v>
          </cell>
          <cell r="M585"/>
          <cell r="N585"/>
        </row>
        <row r="586">
          <cell r="A586" t="str">
            <v>P5 SCH-80 [SA106 GR.C]</v>
          </cell>
          <cell r="B586">
            <v>5</v>
          </cell>
          <cell r="C586">
            <v>80</v>
          </cell>
          <cell r="D586" t="str">
            <v>SA106 GR.C</v>
          </cell>
          <cell r="E586"/>
          <cell r="F586">
            <v>5.5629999999999997</v>
          </cell>
          <cell r="G586">
            <v>4.8129999999999997</v>
          </cell>
          <cell r="H586">
            <v>0.375</v>
          </cell>
          <cell r="I586"/>
          <cell r="J586">
            <v>80</v>
          </cell>
          <cell r="K586"/>
          <cell r="L586" t="str">
            <v>SA106 GR.C</v>
          </cell>
          <cell r="M586"/>
          <cell r="N586"/>
        </row>
        <row r="587">
          <cell r="A587" t="str">
            <v>P5 SCH-120 [SA106 GR.C]</v>
          </cell>
          <cell r="B587">
            <v>5</v>
          </cell>
          <cell r="C587">
            <v>120</v>
          </cell>
          <cell r="D587" t="str">
            <v>SA106 GR.C</v>
          </cell>
          <cell r="E587"/>
          <cell r="F587">
            <v>5.5629999999999997</v>
          </cell>
          <cell r="G587">
            <v>4.5629999999999997</v>
          </cell>
          <cell r="H587">
            <v>0.5</v>
          </cell>
          <cell r="I587"/>
          <cell r="J587">
            <v>120</v>
          </cell>
          <cell r="K587"/>
          <cell r="L587" t="str">
            <v>SA106 GR.C</v>
          </cell>
          <cell r="M587"/>
          <cell r="N587"/>
        </row>
        <row r="588">
          <cell r="A588" t="str">
            <v>P5 SCH-160 [SA106 GR.C]</v>
          </cell>
          <cell r="B588">
            <v>5</v>
          </cell>
          <cell r="C588">
            <v>160</v>
          </cell>
          <cell r="D588" t="str">
            <v>SA106 GR.C</v>
          </cell>
          <cell r="E588"/>
          <cell r="F588">
            <v>5.5629999999999997</v>
          </cell>
          <cell r="G588">
            <v>4.3129999999999997</v>
          </cell>
          <cell r="H588">
            <v>0.625</v>
          </cell>
          <cell r="I588"/>
          <cell r="J588">
            <v>160</v>
          </cell>
          <cell r="K588"/>
          <cell r="L588" t="str">
            <v>SA106 GR.C</v>
          </cell>
          <cell r="M588"/>
          <cell r="N588"/>
        </row>
        <row r="589">
          <cell r="A589" t="str">
            <v>P5 SCH-XH [SA106 GR.C]</v>
          </cell>
          <cell r="B589">
            <v>5</v>
          </cell>
          <cell r="C589" t="str">
            <v>XH</v>
          </cell>
          <cell r="D589" t="str">
            <v>SA106 GR.C</v>
          </cell>
          <cell r="E589"/>
          <cell r="F589">
            <v>5.5629999999999997</v>
          </cell>
          <cell r="G589">
            <v>4.8129999999999997</v>
          </cell>
          <cell r="H589">
            <v>0.375</v>
          </cell>
          <cell r="I589" t="str">
            <v>XH</v>
          </cell>
          <cell r="J589">
            <v>2</v>
          </cell>
          <cell r="K589"/>
          <cell r="L589" t="str">
            <v>SA106 GR.C</v>
          </cell>
          <cell r="M589"/>
          <cell r="N589"/>
        </row>
        <row r="590">
          <cell r="A590" t="str">
            <v>P5 SCH-XXH [SA106 GR.C]</v>
          </cell>
          <cell r="B590">
            <v>5</v>
          </cell>
          <cell r="C590" t="str">
            <v>XXH</v>
          </cell>
          <cell r="D590" t="str">
            <v>SA106 GR.C</v>
          </cell>
          <cell r="E590"/>
          <cell r="F590">
            <v>5.5629999999999997</v>
          </cell>
          <cell r="G590">
            <v>4.0629999999999997</v>
          </cell>
          <cell r="H590">
            <v>0.75</v>
          </cell>
          <cell r="I590" t="str">
            <v>XXH</v>
          </cell>
          <cell r="J590">
            <v>4</v>
          </cell>
          <cell r="K590"/>
          <cell r="L590" t="str">
            <v>SA106 GR.C</v>
          </cell>
          <cell r="M590"/>
          <cell r="N590"/>
        </row>
        <row r="591">
          <cell r="A591" t="str">
            <v>P6 SCH-5 [SA106 GR.C]</v>
          </cell>
          <cell r="B591">
            <v>6.0000000000000009</v>
          </cell>
          <cell r="C591">
            <v>5</v>
          </cell>
          <cell r="D591" t="str">
            <v>SA106 GR.C</v>
          </cell>
          <cell r="E591"/>
          <cell r="F591">
            <v>6.6250000000000009</v>
          </cell>
          <cell r="G591">
            <v>6.4070000000000009</v>
          </cell>
          <cell r="H591">
            <v>0.109</v>
          </cell>
          <cell r="I591"/>
          <cell r="J591">
            <v>5</v>
          </cell>
          <cell r="K591"/>
          <cell r="L591" t="str">
            <v>SA106 GR.C</v>
          </cell>
          <cell r="M591"/>
          <cell r="N591"/>
        </row>
        <row r="592">
          <cell r="A592" t="str">
            <v>P6 SCH-10 [SA106 GR.C]</v>
          </cell>
          <cell r="B592">
            <v>6.0000000000000009</v>
          </cell>
          <cell r="C592">
            <v>10</v>
          </cell>
          <cell r="D592" t="str">
            <v>SA106 GR.C</v>
          </cell>
          <cell r="E592"/>
          <cell r="F592">
            <v>6.6250000000000009</v>
          </cell>
          <cell r="G592">
            <v>6.3570000000000011</v>
          </cell>
          <cell r="H592">
            <v>0.13400000000000001</v>
          </cell>
          <cell r="I592"/>
          <cell r="J592">
            <v>10</v>
          </cell>
          <cell r="K592"/>
          <cell r="L592" t="str">
            <v>SA106 GR.C</v>
          </cell>
          <cell r="M592"/>
          <cell r="N592"/>
        </row>
        <row r="593">
          <cell r="A593" t="str">
            <v>P6 SCH-20 [SA106 GR.C]</v>
          </cell>
          <cell r="B593">
            <v>6.0000000000000009</v>
          </cell>
          <cell r="C593">
            <v>20</v>
          </cell>
          <cell r="D593" t="str">
            <v>SA106 GR.C</v>
          </cell>
          <cell r="E593"/>
          <cell r="F593">
            <v>6.6250000000000009</v>
          </cell>
          <cell r="G593">
            <v>6.2190000000000012</v>
          </cell>
          <cell r="H593">
            <v>0.20300000000000001</v>
          </cell>
          <cell r="I593"/>
          <cell r="J593">
            <v>20</v>
          </cell>
          <cell r="K593"/>
          <cell r="L593" t="str">
            <v>SA106 GR.C</v>
          </cell>
          <cell r="M593"/>
          <cell r="N593"/>
        </row>
        <row r="594">
          <cell r="A594" t="str">
            <v>P6 SCH-40 [SA106 GR.C]</v>
          </cell>
          <cell r="B594">
            <v>6.0000000000000009</v>
          </cell>
          <cell r="C594">
            <v>40</v>
          </cell>
          <cell r="D594" t="str">
            <v>SA106 GR.C</v>
          </cell>
          <cell r="E594"/>
          <cell r="F594">
            <v>6.6250000000000009</v>
          </cell>
          <cell r="G594">
            <v>6.0650000000000013</v>
          </cell>
          <cell r="H594">
            <v>0.28000000000000003</v>
          </cell>
          <cell r="I594"/>
          <cell r="J594">
            <v>40</v>
          </cell>
          <cell r="K594"/>
          <cell r="L594" t="str">
            <v>SA106 GR.C</v>
          </cell>
          <cell r="M594"/>
          <cell r="N594"/>
        </row>
        <row r="595">
          <cell r="A595" t="str">
            <v>P6 SCH-80 [SA106 GR.C]</v>
          </cell>
          <cell r="B595">
            <v>6.0000000000000009</v>
          </cell>
          <cell r="C595">
            <v>80</v>
          </cell>
          <cell r="D595" t="str">
            <v>SA106 GR.C</v>
          </cell>
          <cell r="E595"/>
          <cell r="F595">
            <v>6.6250000000000009</v>
          </cell>
          <cell r="G595">
            <v>5.761000000000001</v>
          </cell>
          <cell r="H595">
            <v>0.432</v>
          </cell>
          <cell r="I595"/>
          <cell r="J595">
            <v>80</v>
          </cell>
          <cell r="K595"/>
          <cell r="L595" t="str">
            <v>SA106 GR.C</v>
          </cell>
          <cell r="M595"/>
          <cell r="N595"/>
        </row>
        <row r="596">
          <cell r="A596" t="str">
            <v>P6 SCH-120 [SA106 GR.C]</v>
          </cell>
          <cell r="B596">
            <v>6.0000000000000009</v>
          </cell>
          <cell r="C596">
            <v>120</v>
          </cell>
          <cell r="D596" t="str">
            <v>SA106 GR.C</v>
          </cell>
          <cell r="E596"/>
          <cell r="F596">
            <v>6.6250000000000009</v>
          </cell>
          <cell r="G596">
            <v>5.5010000000000012</v>
          </cell>
          <cell r="H596">
            <v>0.56200000000000006</v>
          </cell>
          <cell r="I596"/>
          <cell r="J596">
            <v>120</v>
          </cell>
          <cell r="K596"/>
          <cell r="L596" t="str">
            <v>SA106 GR.C</v>
          </cell>
          <cell r="M596"/>
          <cell r="N596"/>
        </row>
        <row r="597">
          <cell r="A597" t="str">
            <v>P6 SCH-160 [SA106 GR.C]</v>
          </cell>
          <cell r="B597">
            <v>6.0000000000000009</v>
          </cell>
          <cell r="C597">
            <v>160</v>
          </cell>
          <cell r="D597" t="str">
            <v>SA106 GR.C</v>
          </cell>
          <cell r="E597"/>
          <cell r="F597">
            <v>6.6250000000000009</v>
          </cell>
          <cell r="G597">
            <v>5.1890000000000009</v>
          </cell>
          <cell r="H597">
            <v>0.71799999999999997</v>
          </cell>
          <cell r="I597"/>
          <cell r="J597">
            <v>160</v>
          </cell>
          <cell r="K597"/>
          <cell r="L597" t="str">
            <v>SA106 GR.C</v>
          </cell>
          <cell r="M597"/>
          <cell r="N597"/>
        </row>
        <row r="598">
          <cell r="A598" t="str">
            <v>P6 SCH-XH [SA106 GR.C]</v>
          </cell>
          <cell r="B598">
            <v>6.0000000000000009</v>
          </cell>
          <cell r="C598" t="str">
            <v>XH</v>
          </cell>
          <cell r="D598" t="str">
            <v>SA106 GR.C</v>
          </cell>
          <cell r="E598"/>
          <cell r="F598">
            <v>6.6250000000000009</v>
          </cell>
          <cell r="G598">
            <v>5.761000000000001</v>
          </cell>
          <cell r="H598">
            <v>0.432</v>
          </cell>
          <cell r="I598" t="str">
            <v>XH</v>
          </cell>
          <cell r="J598">
            <v>2</v>
          </cell>
          <cell r="K598"/>
          <cell r="L598" t="str">
            <v>SA106 GR.C</v>
          </cell>
          <cell r="M598"/>
          <cell r="N598"/>
        </row>
        <row r="599">
          <cell r="A599" t="str">
            <v>P6 SCH-XXH [SA106 GR.C]</v>
          </cell>
          <cell r="B599">
            <v>6.0000000000000009</v>
          </cell>
          <cell r="C599" t="str">
            <v>XXH</v>
          </cell>
          <cell r="D599" t="str">
            <v>SA106 GR.C</v>
          </cell>
          <cell r="E599" t="str">
            <v>PI1099</v>
          </cell>
          <cell r="F599">
            <v>6.6250000000000009</v>
          </cell>
          <cell r="G599">
            <v>4.8970000000000011</v>
          </cell>
          <cell r="H599">
            <v>0.86399999999999999</v>
          </cell>
          <cell r="I599" t="str">
            <v>XXH</v>
          </cell>
          <cell r="J599">
            <v>4</v>
          </cell>
          <cell r="K599"/>
          <cell r="L599" t="str">
            <v>SA106 GR.C</v>
          </cell>
          <cell r="M599"/>
          <cell r="N599"/>
        </row>
        <row r="600">
          <cell r="A600" t="str">
            <v>P7 SCH-XH [SA106 GR.C]</v>
          </cell>
          <cell r="B600">
            <v>7</v>
          </cell>
          <cell r="C600" t="str">
            <v>XH</v>
          </cell>
          <cell r="D600" t="str">
            <v>SA106 GR.C</v>
          </cell>
          <cell r="E600"/>
          <cell r="F600">
            <v>7.625</v>
          </cell>
          <cell r="G600">
            <v>6.625</v>
          </cell>
          <cell r="H600">
            <v>0.5</v>
          </cell>
          <cell r="I600" t="str">
            <v>XH</v>
          </cell>
          <cell r="J600">
            <v>2</v>
          </cell>
          <cell r="K600"/>
          <cell r="L600" t="str">
            <v>SA106 GR.C</v>
          </cell>
          <cell r="M600"/>
          <cell r="N600"/>
        </row>
        <row r="601">
          <cell r="A601" t="str">
            <v>P7 SCH-XXH [SA106 GR.C]</v>
          </cell>
          <cell r="B601">
            <v>7</v>
          </cell>
          <cell r="C601" t="str">
            <v>XXH</v>
          </cell>
          <cell r="D601" t="str">
            <v>SA106 GR.C</v>
          </cell>
          <cell r="E601"/>
          <cell r="F601">
            <v>7.625</v>
          </cell>
          <cell r="G601">
            <v>5.875</v>
          </cell>
          <cell r="H601">
            <v>0.875</v>
          </cell>
          <cell r="I601" t="str">
            <v>XXH</v>
          </cell>
          <cell r="J601">
            <v>4</v>
          </cell>
          <cell r="K601"/>
          <cell r="L601" t="str">
            <v>SA106 GR.C</v>
          </cell>
          <cell r="M601"/>
          <cell r="N601"/>
        </row>
        <row r="602">
          <cell r="A602" t="str">
            <v>P8 SCH-5 [SA106 GR.C]</v>
          </cell>
          <cell r="B602">
            <v>8</v>
          </cell>
          <cell r="C602">
            <v>5</v>
          </cell>
          <cell r="D602" t="str">
            <v>SA106 GR.C</v>
          </cell>
          <cell r="E602"/>
          <cell r="F602">
            <v>8.625</v>
          </cell>
          <cell r="G602">
            <v>8.407</v>
          </cell>
          <cell r="H602">
            <v>0.109</v>
          </cell>
          <cell r="I602"/>
          <cell r="J602">
            <v>5</v>
          </cell>
          <cell r="K602"/>
          <cell r="L602" t="str">
            <v>SA106 GR.C</v>
          </cell>
          <cell r="M602"/>
          <cell r="N602"/>
        </row>
        <row r="603">
          <cell r="A603" t="str">
            <v>P8 SCH-10 [SA106 GR.C]</v>
          </cell>
          <cell r="B603">
            <v>8</v>
          </cell>
          <cell r="C603">
            <v>10</v>
          </cell>
          <cell r="D603" t="str">
            <v>SA106 GR.C</v>
          </cell>
          <cell r="E603"/>
          <cell r="F603">
            <v>8.625</v>
          </cell>
          <cell r="G603">
            <v>8.3290000000000006</v>
          </cell>
          <cell r="H603">
            <v>0.14799999999999999</v>
          </cell>
          <cell r="I603"/>
          <cell r="J603">
            <v>10</v>
          </cell>
          <cell r="K603"/>
          <cell r="L603" t="str">
            <v>SA106 GR.C</v>
          </cell>
          <cell r="M603"/>
          <cell r="N603"/>
        </row>
        <row r="604">
          <cell r="A604" t="str">
            <v>P8 SCH-20 [SA106 GR.C]</v>
          </cell>
          <cell r="B604">
            <v>8</v>
          </cell>
          <cell r="C604">
            <v>20</v>
          </cell>
          <cell r="D604" t="str">
            <v>SA106 GR.C</v>
          </cell>
          <cell r="E604"/>
          <cell r="F604">
            <v>8.625</v>
          </cell>
          <cell r="G604">
            <v>8.125</v>
          </cell>
          <cell r="H604">
            <v>0.25</v>
          </cell>
          <cell r="I604"/>
          <cell r="J604">
            <v>20</v>
          </cell>
          <cell r="K604"/>
          <cell r="L604" t="str">
            <v>SA106 GR.C</v>
          </cell>
          <cell r="M604"/>
          <cell r="N604"/>
        </row>
        <row r="605">
          <cell r="A605" t="str">
            <v>P8 SCH-30 [SA106 GR.C]</v>
          </cell>
          <cell r="B605">
            <v>8</v>
          </cell>
          <cell r="C605">
            <v>30</v>
          </cell>
          <cell r="D605" t="str">
            <v>SA106 GR.C</v>
          </cell>
          <cell r="E605"/>
          <cell r="F605">
            <v>8.625</v>
          </cell>
          <cell r="G605">
            <v>8.0709999999999997</v>
          </cell>
          <cell r="H605">
            <v>0.27700000000000002</v>
          </cell>
          <cell r="I605"/>
          <cell r="J605">
            <v>30</v>
          </cell>
          <cell r="K605"/>
          <cell r="L605" t="str">
            <v>SA106 GR.C</v>
          </cell>
          <cell r="M605"/>
          <cell r="N605"/>
        </row>
        <row r="606">
          <cell r="A606" t="str">
            <v>P8 SCH-40 [SA106 GR.C]</v>
          </cell>
          <cell r="B606">
            <v>8</v>
          </cell>
          <cell r="C606">
            <v>40</v>
          </cell>
          <cell r="D606" t="str">
            <v>SA106 GR.C</v>
          </cell>
          <cell r="E606"/>
          <cell r="F606">
            <v>8.625</v>
          </cell>
          <cell r="G606">
            <v>7.9809999999999999</v>
          </cell>
          <cell r="H606">
            <v>0.32200000000000001</v>
          </cell>
          <cell r="I606"/>
          <cell r="J606">
            <v>40</v>
          </cell>
          <cell r="K606"/>
          <cell r="L606" t="str">
            <v>SA106 GR.C</v>
          </cell>
          <cell r="M606"/>
          <cell r="N606"/>
        </row>
        <row r="607">
          <cell r="A607" t="str">
            <v>P8 SCH-60 [SA106 GR.C]</v>
          </cell>
          <cell r="B607">
            <v>8</v>
          </cell>
          <cell r="C607">
            <v>60</v>
          </cell>
          <cell r="D607" t="str">
            <v>SA106 GR.C</v>
          </cell>
          <cell r="E607"/>
          <cell r="F607">
            <v>8.625</v>
          </cell>
          <cell r="G607">
            <v>7.8129999999999997</v>
          </cell>
          <cell r="H607">
            <v>0.40600000000000003</v>
          </cell>
          <cell r="I607"/>
          <cell r="J607">
            <v>60</v>
          </cell>
          <cell r="K607"/>
          <cell r="L607" t="str">
            <v>SA106 GR.C</v>
          </cell>
          <cell r="M607"/>
          <cell r="N607"/>
        </row>
        <row r="608">
          <cell r="A608" t="str">
            <v>P8 SCH-80 [SA106 GR.C]</v>
          </cell>
          <cell r="B608">
            <v>8</v>
          </cell>
          <cell r="C608">
            <v>80</v>
          </cell>
          <cell r="D608" t="str">
            <v>SA106 GR.C</v>
          </cell>
          <cell r="E608"/>
          <cell r="F608">
            <v>8.625</v>
          </cell>
          <cell r="G608">
            <v>7.625</v>
          </cell>
          <cell r="H608">
            <v>0.5</v>
          </cell>
          <cell r="I608"/>
          <cell r="J608">
            <v>80</v>
          </cell>
          <cell r="K608"/>
          <cell r="L608" t="str">
            <v>SA106 GR.C</v>
          </cell>
          <cell r="M608"/>
          <cell r="N608"/>
        </row>
        <row r="609">
          <cell r="A609" t="str">
            <v>P8 SCH-100 [SA106 GR.C]</v>
          </cell>
          <cell r="B609">
            <v>8</v>
          </cell>
          <cell r="C609">
            <v>100</v>
          </cell>
          <cell r="D609" t="str">
            <v>SA106 GR.C</v>
          </cell>
          <cell r="E609"/>
          <cell r="F609">
            <v>8.625</v>
          </cell>
          <cell r="G609">
            <v>7.4390000000000001</v>
          </cell>
          <cell r="H609">
            <v>0.59299999999999997</v>
          </cell>
          <cell r="I609"/>
          <cell r="J609">
            <v>100</v>
          </cell>
          <cell r="K609"/>
          <cell r="L609" t="str">
            <v>SA106 GR.C</v>
          </cell>
          <cell r="M609"/>
          <cell r="N609"/>
        </row>
        <row r="610">
          <cell r="A610" t="str">
            <v>P8 SCH-120 [SA106 GR.C]</v>
          </cell>
          <cell r="B610">
            <v>8</v>
          </cell>
          <cell r="C610">
            <v>120</v>
          </cell>
          <cell r="D610" t="str">
            <v>SA106 GR.C</v>
          </cell>
          <cell r="E610"/>
          <cell r="F610">
            <v>8.625</v>
          </cell>
          <cell r="G610">
            <v>7.1890000000000001</v>
          </cell>
          <cell r="H610">
            <v>0.71799999999999997</v>
          </cell>
          <cell r="I610"/>
          <cell r="J610">
            <v>120</v>
          </cell>
          <cell r="K610"/>
          <cell r="L610" t="str">
            <v>SA106 GR.C</v>
          </cell>
          <cell r="M610"/>
          <cell r="N610"/>
        </row>
        <row r="611">
          <cell r="A611" t="str">
            <v>P8 SCH-140 [SA106 GR.C]</v>
          </cell>
          <cell r="B611">
            <v>8</v>
          </cell>
          <cell r="C611">
            <v>140</v>
          </cell>
          <cell r="D611" t="str">
            <v>SA106 GR.C</v>
          </cell>
          <cell r="E611"/>
          <cell r="F611">
            <v>8.625</v>
          </cell>
          <cell r="G611">
            <v>7.0009999999999994</v>
          </cell>
          <cell r="H611">
            <v>0.81200000000000006</v>
          </cell>
          <cell r="I611"/>
          <cell r="J611">
            <v>140</v>
          </cell>
          <cell r="K611"/>
          <cell r="L611" t="str">
            <v>SA106 GR.C</v>
          </cell>
          <cell r="M611"/>
          <cell r="N611"/>
        </row>
        <row r="612">
          <cell r="A612" t="str">
            <v>P8 SCH-160 [SA106 GR.C]</v>
          </cell>
          <cell r="B612">
            <v>8</v>
          </cell>
          <cell r="C612">
            <v>160</v>
          </cell>
          <cell r="D612" t="str">
            <v>SA106 GR.C</v>
          </cell>
          <cell r="E612" t="str">
            <v>PI1244</v>
          </cell>
          <cell r="F612">
            <v>8.625</v>
          </cell>
          <cell r="G612">
            <v>6.8129999999999997</v>
          </cell>
          <cell r="H612">
            <v>0.90600000000000003</v>
          </cell>
          <cell r="I612"/>
          <cell r="J612">
            <v>160</v>
          </cell>
          <cell r="K612"/>
          <cell r="L612" t="str">
            <v>SA106 GR.C</v>
          </cell>
          <cell r="M612"/>
          <cell r="N612"/>
        </row>
        <row r="613">
          <cell r="A613" t="str">
            <v>P8 SCH-XH [SA106 GR.C]</v>
          </cell>
          <cell r="B613">
            <v>8</v>
          </cell>
          <cell r="C613" t="str">
            <v>XH</v>
          </cell>
          <cell r="D613" t="str">
            <v>SA106 GR.C</v>
          </cell>
          <cell r="E613"/>
          <cell r="F613">
            <v>8.625</v>
          </cell>
          <cell r="G613">
            <v>7.625</v>
          </cell>
          <cell r="H613">
            <v>0.5</v>
          </cell>
          <cell r="I613" t="str">
            <v>XH</v>
          </cell>
          <cell r="J613">
            <v>2</v>
          </cell>
          <cell r="K613"/>
          <cell r="L613" t="str">
            <v>SA106 GR.C</v>
          </cell>
          <cell r="M613"/>
          <cell r="N613"/>
        </row>
        <row r="614">
          <cell r="A614" t="str">
            <v>P8 SCH-XXH [SA106 GR.C]</v>
          </cell>
          <cell r="B614">
            <v>8</v>
          </cell>
          <cell r="C614" t="str">
            <v>XXH</v>
          </cell>
          <cell r="D614" t="str">
            <v>SA106 GR.C</v>
          </cell>
          <cell r="E614"/>
          <cell r="F614">
            <v>8.625</v>
          </cell>
          <cell r="G614">
            <v>6.875</v>
          </cell>
          <cell r="H614">
            <v>0.875</v>
          </cell>
          <cell r="I614" t="str">
            <v>XXH</v>
          </cell>
          <cell r="J614">
            <v>4</v>
          </cell>
          <cell r="K614"/>
          <cell r="L614" t="str">
            <v>SA106 GR.C</v>
          </cell>
          <cell r="M614"/>
          <cell r="N614"/>
        </row>
        <row r="615">
          <cell r="A615" t="str">
            <v>P9 SCH-XH [SA106 GR.C]</v>
          </cell>
          <cell r="B615">
            <v>9</v>
          </cell>
          <cell r="C615" t="str">
            <v>XH</v>
          </cell>
          <cell r="D615" t="str">
            <v>SA106 GR.C</v>
          </cell>
          <cell r="E615"/>
          <cell r="F615">
            <v>9.625</v>
          </cell>
          <cell r="G615">
            <v>8.625</v>
          </cell>
          <cell r="H615">
            <v>0.5</v>
          </cell>
          <cell r="I615" t="str">
            <v>XH</v>
          </cell>
          <cell r="J615">
            <v>2</v>
          </cell>
          <cell r="K615"/>
          <cell r="L615" t="str">
            <v>SA106 GR.C</v>
          </cell>
          <cell r="M615"/>
          <cell r="N615"/>
        </row>
        <row r="616">
          <cell r="A616" t="str">
            <v>P10 SCH-5 [SA106 GR.C]</v>
          </cell>
          <cell r="B616">
            <v>10</v>
          </cell>
          <cell r="C616">
            <v>5</v>
          </cell>
          <cell r="D616" t="str">
            <v>SA106 GR.C</v>
          </cell>
          <cell r="E616"/>
          <cell r="F616">
            <v>10.750000000000002</v>
          </cell>
          <cell r="G616">
            <v>10.482000000000001</v>
          </cell>
          <cell r="H616">
            <v>0.13400000000000001</v>
          </cell>
          <cell r="I616"/>
          <cell r="J616">
            <v>5</v>
          </cell>
          <cell r="K616"/>
          <cell r="L616" t="str">
            <v>SA106 GR.C</v>
          </cell>
          <cell r="M616"/>
          <cell r="N616"/>
        </row>
        <row r="617">
          <cell r="A617" t="str">
            <v>P10 SCH-10 [SA106 GR.C]</v>
          </cell>
          <cell r="B617">
            <v>10</v>
          </cell>
          <cell r="C617">
            <v>10</v>
          </cell>
          <cell r="D617" t="str">
            <v>SA106 GR.C</v>
          </cell>
          <cell r="E617"/>
          <cell r="F617">
            <v>10.750000000000002</v>
          </cell>
          <cell r="G617">
            <v>10.420000000000002</v>
          </cell>
          <cell r="H617">
            <v>0.16500000000000001</v>
          </cell>
          <cell r="I617"/>
          <cell r="J617">
            <v>10</v>
          </cell>
          <cell r="K617"/>
          <cell r="L617" t="str">
            <v>SA106 GR.C</v>
          </cell>
          <cell r="M617"/>
          <cell r="N617"/>
        </row>
        <row r="618">
          <cell r="A618" t="str">
            <v>P10 SCH-20 [SA106 GR.C]</v>
          </cell>
          <cell r="B618">
            <v>10</v>
          </cell>
          <cell r="C618">
            <v>20</v>
          </cell>
          <cell r="D618" t="str">
            <v>SA106 GR.C</v>
          </cell>
          <cell r="E618"/>
          <cell r="F618">
            <v>10.750000000000002</v>
          </cell>
          <cell r="G618">
            <v>10.250000000000002</v>
          </cell>
          <cell r="H618">
            <v>0.25</v>
          </cell>
          <cell r="I618"/>
          <cell r="J618">
            <v>20</v>
          </cell>
          <cell r="K618"/>
          <cell r="L618" t="str">
            <v>SA106 GR.C</v>
          </cell>
          <cell r="M618"/>
          <cell r="N618"/>
        </row>
        <row r="619">
          <cell r="A619" t="str">
            <v>P10 SCH-30 [SA106 GR.C]</v>
          </cell>
          <cell r="B619">
            <v>10</v>
          </cell>
          <cell r="C619">
            <v>30</v>
          </cell>
          <cell r="D619" t="str">
            <v>SA106 GR.C</v>
          </cell>
          <cell r="E619"/>
          <cell r="F619">
            <v>10.750000000000002</v>
          </cell>
          <cell r="G619">
            <v>10.136000000000001</v>
          </cell>
          <cell r="H619">
            <v>0.307</v>
          </cell>
          <cell r="I619"/>
          <cell r="J619">
            <v>30</v>
          </cell>
          <cell r="K619"/>
          <cell r="L619" t="str">
            <v>SA106 GR.C</v>
          </cell>
          <cell r="M619"/>
          <cell r="N619"/>
        </row>
        <row r="620">
          <cell r="A620" t="str">
            <v>P10 SCH-40 [SA106 GR.C]</v>
          </cell>
          <cell r="B620">
            <v>10</v>
          </cell>
          <cell r="C620">
            <v>40</v>
          </cell>
          <cell r="D620" t="str">
            <v>SA106 GR.C</v>
          </cell>
          <cell r="E620"/>
          <cell r="F620">
            <v>10.750000000000002</v>
          </cell>
          <cell r="G620">
            <v>10.020000000000001</v>
          </cell>
          <cell r="H620">
            <v>0.36499999999999999</v>
          </cell>
          <cell r="I620"/>
          <cell r="J620">
            <v>40</v>
          </cell>
          <cell r="K620"/>
          <cell r="L620" t="str">
            <v>SA106 GR.C</v>
          </cell>
          <cell r="M620"/>
          <cell r="N620"/>
        </row>
        <row r="621">
          <cell r="A621" t="str">
            <v>P10 SCH-60 [SA106 GR.C]</v>
          </cell>
          <cell r="B621">
            <v>10</v>
          </cell>
          <cell r="C621">
            <v>60</v>
          </cell>
          <cell r="D621" t="str">
            <v>SA106 GR.C</v>
          </cell>
          <cell r="E621"/>
          <cell r="F621">
            <v>10.750000000000002</v>
          </cell>
          <cell r="G621">
            <v>9.7500000000000018</v>
          </cell>
          <cell r="H621">
            <v>0.5</v>
          </cell>
          <cell r="I621"/>
          <cell r="J621">
            <v>60</v>
          </cell>
          <cell r="K621"/>
          <cell r="L621" t="str">
            <v>SA106 GR.C</v>
          </cell>
          <cell r="M621"/>
          <cell r="N621"/>
        </row>
        <row r="622">
          <cell r="A622" t="str">
            <v>P10 SCH-80 [SA106 GR.C]</v>
          </cell>
          <cell r="B622">
            <v>10</v>
          </cell>
          <cell r="C622">
            <v>80</v>
          </cell>
          <cell r="D622" t="str">
            <v>SA106 GR.C</v>
          </cell>
          <cell r="E622"/>
          <cell r="F622">
            <v>10.750000000000002</v>
          </cell>
          <cell r="G622">
            <v>9.5640000000000018</v>
          </cell>
          <cell r="H622">
            <v>0.59299999999999997</v>
          </cell>
          <cell r="I622"/>
          <cell r="J622">
            <v>80</v>
          </cell>
          <cell r="K622"/>
          <cell r="L622" t="str">
            <v>SA106 GR.C</v>
          </cell>
          <cell r="M622"/>
          <cell r="N622"/>
        </row>
        <row r="623">
          <cell r="A623" t="str">
            <v>P10 SCH-100 [SA106 GR.C]</v>
          </cell>
          <cell r="B623">
            <v>10</v>
          </cell>
          <cell r="C623">
            <v>100</v>
          </cell>
          <cell r="D623" t="str">
            <v>SA106 GR.C</v>
          </cell>
          <cell r="E623"/>
          <cell r="F623">
            <v>10.750000000000002</v>
          </cell>
          <cell r="G623">
            <v>9.3140000000000018</v>
          </cell>
          <cell r="H623">
            <v>0.71799999999999997</v>
          </cell>
          <cell r="I623"/>
          <cell r="J623">
            <v>100</v>
          </cell>
          <cell r="K623"/>
          <cell r="L623" t="str">
            <v>SA106 GR.C</v>
          </cell>
          <cell r="M623"/>
          <cell r="N623"/>
        </row>
        <row r="624">
          <cell r="A624" t="str">
            <v>P10 SCH-120 [SA106 GR.C]</v>
          </cell>
          <cell r="B624">
            <v>10</v>
          </cell>
          <cell r="C624">
            <v>120</v>
          </cell>
          <cell r="D624" t="str">
            <v>SA106 GR.C</v>
          </cell>
          <cell r="E624"/>
          <cell r="F624">
            <v>10.750000000000002</v>
          </cell>
          <cell r="G624">
            <v>9.0640000000000018</v>
          </cell>
          <cell r="H624">
            <v>0.84299999999999997</v>
          </cell>
          <cell r="I624"/>
          <cell r="J624">
            <v>120</v>
          </cell>
          <cell r="K624"/>
          <cell r="L624" t="str">
            <v>SA106 GR.C</v>
          </cell>
          <cell r="M624"/>
          <cell r="N624"/>
        </row>
        <row r="625">
          <cell r="A625" t="str">
            <v>P10 SCH-140 [SA106 GR.C]</v>
          </cell>
          <cell r="B625">
            <v>10</v>
          </cell>
          <cell r="C625">
            <v>140</v>
          </cell>
          <cell r="D625" t="str">
            <v>SA106 GR.C</v>
          </cell>
          <cell r="E625"/>
          <cell r="F625">
            <v>10.750000000000002</v>
          </cell>
          <cell r="G625">
            <v>8.7500000000000018</v>
          </cell>
          <cell r="H625">
            <v>1</v>
          </cell>
          <cell r="I625"/>
          <cell r="J625">
            <v>140</v>
          </cell>
          <cell r="K625"/>
          <cell r="L625" t="str">
            <v>SA106 GR.C</v>
          </cell>
          <cell r="M625"/>
          <cell r="N625"/>
        </row>
        <row r="626">
          <cell r="A626" t="str">
            <v>P10 SCH-160 [SA106 GR.C]</v>
          </cell>
          <cell r="B626">
            <v>10</v>
          </cell>
          <cell r="C626">
            <v>160</v>
          </cell>
          <cell r="D626" t="str">
            <v>SA106 GR.C</v>
          </cell>
          <cell r="E626"/>
          <cell r="F626">
            <v>10.750000000000002</v>
          </cell>
          <cell r="G626">
            <v>8.5000000000000018</v>
          </cell>
          <cell r="H626">
            <v>1.125</v>
          </cell>
          <cell r="I626"/>
          <cell r="J626">
            <v>160</v>
          </cell>
          <cell r="K626"/>
          <cell r="L626" t="str">
            <v>SA106 GR.C</v>
          </cell>
          <cell r="M626"/>
          <cell r="N626"/>
        </row>
        <row r="627">
          <cell r="A627" t="str">
            <v>P10 SCH-XH [SA106 GR.C]</v>
          </cell>
          <cell r="B627">
            <v>10</v>
          </cell>
          <cell r="C627" t="str">
            <v>XH</v>
          </cell>
          <cell r="D627" t="str">
            <v>SA106 GR.C</v>
          </cell>
          <cell r="E627"/>
          <cell r="F627">
            <v>10.750000000000002</v>
          </cell>
          <cell r="G627">
            <v>9.7500000000000018</v>
          </cell>
          <cell r="H627">
            <v>0.5</v>
          </cell>
          <cell r="I627" t="str">
            <v>XH</v>
          </cell>
          <cell r="J627">
            <v>2</v>
          </cell>
          <cell r="K627"/>
          <cell r="L627" t="str">
            <v>SA106 GR.C</v>
          </cell>
          <cell r="M627"/>
          <cell r="N627"/>
        </row>
        <row r="628">
          <cell r="A628" t="str">
            <v>P11 SCH-XH [SA106 GR.C]</v>
          </cell>
          <cell r="B628">
            <v>11</v>
          </cell>
          <cell r="C628" t="str">
            <v>XH</v>
          </cell>
          <cell r="D628" t="str">
            <v>SA106 GR.C</v>
          </cell>
          <cell r="E628"/>
          <cell r="F628">
            <v>11.75</v>
          </cell>
          <cell r="G628">
            <v>10.75</v>
          </cell>
          <cell r="H628">
            <v>0.5</v>
          </cell>
          <cell r="I628" t="str">
            <v>XH</v>
          </cell>
          <cell r="J628">
            <v>2</v>
          </cell>
          <cell r="K628"/>
          <cell r="L628" t="str">
            <v>SA106 GR.C</v>
          </cell>
          <cell r="M628"/>
          <cell r="N628"/>
        </row>
        <row r="629">
          <cell r="A629" t="str">
            <v>P12 SCH-5 [SA106 GR.C]</v>
          </cell>
          <cell r="B629">
            <v>12.000000000000002</v>
          </cell>
          <cell r="C629">
            <v>5</v>
          </cell>
          <cell r="D629" t="str">
            <v>SA106 GR.C</v>
          </cell>
          <cell r="E629"/>
          <cell r="F629">
            <v>12.75</v>
          </cell>
          <cell r="G629">
            <v>12.42</v>
          </cell>
          <cell r="H629">
            <v>0.16500000000000001</v>
          </cell>
          <cell r="I629"/>
          <cell r="J629">
            <v>5</v>
          </cell>
          <cell r="K629"/>
          <cell r="L629" t="str">
            <v>SA106 GR.C</v>
          </cell>
          <cell r="M629"/>
          <cell r="N629"/>
        </row>
        <row r="630">
          <cell r="A630" t="str">
            <v>P12 SCH-10 [SA106 GR.C]</v>
          </cell>
          <cell r="B630">
            <v>12.000000000000002</v>
          </cell>
          <cell r="C630">
            <v>10</v>
          </cell>
          <cell r="D630" t="str">
            <v>SA106 GR.C</v>
          </cell>
          <cell r="E630"/>
          <cell r="F630">
            <v>12.75</v>
          </cell>
          <cell r="G630">
            <v>12.39</v>
          </cell>
          <cell r="H630">
            <v>0.18</v>
          </cell>
          <cell r="I630"/>
          <cell r="J630">
            <v>10</v>
          </cell>
          <cell r="K630"/>
          <cell r="L630" t="str">
            <v>SA106 GR.C</v>
          </cell>
          <cell r="M630"/>
          <cell r="N630"/>
        </row>
        <row r="631">
          <cell r="A631" t="str">
            <v>P12 SCH-20 [SA106 GR.C]</v>
          </cell>
          <cell r="B631">
            <v>12.000000000000002</v>
          </cell>
          <cell r="C631">
            <v>20</v>
          </cell>
          <cell r="D631" t="str">
            <v>SA106 GR.C</v>
          </cell>
          <cell r="E631"/>
          <cell r="F631">
            <v>12.75</v>
          </cell>
          <cell r="G631">
            <v>12.25</v>
          </cell>
          <cell r="H631">
            <v>0.25</v>
          </cell>
          <cell r="I631"/>
          <cell r="J631">
            <v>20</v>
          </cell>
          <cell r="K631"/>
          <cell r="L631" t="str">
            <v>SA106 GR.C</v>
          </cell>
          <cell r="M631"/>
          <cell r="N631"/>
        </row>
        <row r="632">
          <cell r="A632" t="str">
            <v>P12 SCH-30 [SA106 GR.C]</v>
          </cell>
          <cell r="B632">
            <v>12.000000000000002</v>
          </cell>
          <cell r="C632">
            <v>30</v>
          </cell>
          <cell r="D632" t="str">
            <v>SA106 GR.C</v>
          </cell>
          <cell r="E632"/>
          <cell r="F632">
            <v>12.75</v>
          </cell>
          <cell r="G632">
            <v>12.09</v>
          </cell>
          <cell r="H632">
            <v>0.33</v>
          </cell>
          <cell r="I632"/>
          <cell r="J632">
            <v>30</v>
          </cell>
          <cell r="K632"/>
          <cell r="L632" t="str">
            <v>SA106 GR.C</v>
          </cell>
          <cell r="M632"/>
          <cell r="N632"/>
        </row>
        <row r="633">
          <cell r="A633" t="str">
            <v>P12 SCH-40 [SA106 GR.C]</v>
          </cell>
          <cell r="B633">
            <v>12.000000000000002</v>
          </cell>
          <cell r="C633">
            <v>40</v>
          </cell>
          <cell r="D633" t="str">
            <v>SA106 GR.C</v>
          </cell>
          <cell r="E633"/>
          <cell r="F633">
            <v>12.75</v>
          </cell>
          <cell r="G633">
            <v>11.938000000000001</v>
          </cell>
          <cell r="H633">
            <v>0.40600000000000003</v>
          </cell>
          <cell r="I633"/>
          <cell r="J633">
            <v>40</v>
          </cell>
          <cell r="K633"/>
          <cell r="L633" t="str">
            <v>SA106 GR.C</v>
          </cell>
          <cell r="M633"/>
          <cell r="N633"/>
        </row>
        <row r="634">
          <cell r="A634" t="str">
            <v>P12 SCH-60 [SA106 GR.C]</v>
          </cell>
          <cell r="B634">
            <v>12.000000000000002</v>
          </cell>
          <cell r="C634">
            <v>60</v>
          </cell>
          <cell r="D634" t="str">
            <v>SA106 GR.C</v>
          </cell>
          <cell r="E634"/>
          <cell r="F634">
            <v>12.75</v>
          </cell>
          <cell r="G634">
            <v>11.625999999999999</v>
          </cell>
          <cell r="H634">
            <v>0.56200000000000006</v>
          </cell>
          <cell r="I634"/>
          <cell r="J634">
            <v>60</v>
          </cell>
          <cell r="K634"/>
          <cell r="L634" t="str">
            <v>SA106 GR.C</v>
          </cell>
          <cell r="M634"/>
          <cell r="N634"/>
        </row>
        <row r="635">
          <cell r="A635" t="str">
            <v>P12 SCH-80 [SA106 GR.C]</v>
          </cell>
          <cell r="B635">
            <v>12.000000000000002</v>
          </cell>
          <cell r="C635">
            <v>80</v>
          </cell>
          <cell r="D635" t="str">
            <v>SA106 GR.C</v>
          </cell>
          <cell r="E635"/>
          <cell r="F635">
            <v>12.75</v>
          </cell>
          <cell r="G635">
            <v>11.375999999999999</v>
          </cell>
          <cell r="H635">
            <v>0.68700000000000006</v>
          </cell>
          <cell r="I635"/>
          <cell r="J635">
            <v>80</v>
          </cell>
          <cell r="K635"/>
          <cell r="L635" t="str">
            <v>SA106 GR.C</v>
          </cell>
          <cell r="M635"/>
          <cell r="N635"/>
        </row>
        <row r="636">
          <cell r="A636" t="str">
            <v>P12 SCH-100 [SA106 GR.C]</v>
          </cell>
          <cell r="B636">
            <v>12.000000000000002</v>
          </cell>
          <cell r="C636">
            <v>100</v>
          </cell>
          <cell r="D636" t="str">
            <v>SA106 GR.C</v>
          </cell>
          <cell r="E636"/>
          <cell r="F636">
            <v>12.75</v>
          </cell>
          <cell r="G636">
            <v>11.064</v>
          </cell>
          <cell r="H636">
            <v>0.84299999999999997</v>
          </cell>
          <cell r="I636"/>
          <cell r="J636">
            <v>100</v>
          </cell>
          <cell r="K636"/>
          <cell r="L636" t="str">
            <v>SA106 GR.C</v>
          </cell>
          <cell r="M636"/>
          <cell r="N636"/>
        </row>
        <row r="637">
          <cell r="A637" t="str">
            <v>P12 SCH-120 [SA106 GR.C]</v>
          </cell>
          <cell r="B637">
            <v>12.000000000000002</v>
          </cell>
          <cell r="C637">
            <v>120</v>
          </cell>
          <cell r="D637" t="str">
            <v>SA106 GR.C</v>
          </cell>
          <cell r="E637" t="str">
            <v>PI1246</v>
          </cell>
          <cell r="F637">
            <v>12.75</v>
          </cell>
          <cell r="G637">
            <v>10.75</v>
          </cell>
          <cell r="H637">
            <v>1</v>
          </cell>
          <cell r="I637"/>
          <cell r="J637">
            <v>120</v>
          </cell>
          <cell r="K637"/>
          <cell r="L637" t="str">
            <v>SA106 GR.C</v>
          </cell>
          <cell r="M637"/>
          <cell r="N637"/>
        </row>
        <row r="638">
          <cell r="A638" t="str">
            <v>P12 SCH-140 [SA106 GR.C]</v>
          </cell>
          <cell r="B638">
            <v>12.000000000000002</v>
          </cell>
          <cell r="C638">
            <v>140</v>
          </cell>
          <cell r="D638" t="str">
            <v>SA106 GR.C</v>
          </cell>
          <cell r="E638"/>
          <cell r="F638">
            <v>12.75</v>
          </cell>
          <cell r="G638">
            <v>10.5</v>
          </cell>
          <cell r="H638">
            <v>1.125</v>
          </cell>
          <cell r="I638"/>
          <cell r="J638">
            <v>140</v>
          </cell>
          <cell r="K638"/>
          <cell r="L638" t="str">
            <v>SA106 GR.C</v>
          </cell>
          <cell r="M638"/>
          <cell r="N638"/>
        </row>
        <row r="639">
          <cell r="A639" t="str">
            <v>P12 SCH-160 [SA106 GR.C]</v>
          </cell>
          <cell r="B639">
            <v>12.000000000000002</v>
          </cell>
          <cell r="C639">
            <v>160</v>
          </cell>
          <cell r="D639" t="str">
            <v>SA106 GR.C</v>
          </cell>
          <cell r="E639"/>
          <cell r="F639">
            <v>12.75</v>
          </cell>
          <cell r="G639">
            <v>10.125999999999999</v>
          </cell>
          <cell r="H639">
            <v>1.3120000000000001</v>
          </cell>
          <cell r="I639"/>
          <cell r="J639">
            <v>160</v>
          </cell>
          <cell r="K639"/>
          <cell r="L639" t="str">
            <v>SA106 GR.C</v>
          </cell>
          <cell r="M639"/>
          <cell r="N639"/>
        </row>
        <row r="640">
          <cell r="A640" t="str">
            <v>P12 SCH-XH [SA106 GR.C]</v>
          </cell>
          <cell r="B640">
            <v>12.000000000000002</v>
          </cell>
          <cell r="C640" t="str">
            <v>XH</v>
          </cell>
          <cell r="D640" t="str">
            <v>SA106 GR.C</v>
          </cell>
          <cell r="E640"/>
          <cell r="F640">
            <v>12.75</v>
          </cell>
          <cell r="G640">
            <v>11.75</v>
          </cell>
          <cell r="H640">
            <v>0.5</v>
          </cell>
          <cell r="I640" t="str">
            <v>XH</v>
          </cell>
          <cell r="J640">
            <v>2</v>
          </cell>
          <cell r="K640"/>
          <cell r="L640" t="str">
            <v>SA106 GR.C</v>
          </cell>
          <cell r="M640"/>
          <cell r="N640"/>
        </row>
        <row r="641">
          <cell r="A641" t="str">
            <v>P14 SCH-10 [SA106 GR.C]</v>
          </cell>
          <cell r="B641">
            <v>14</v>
          </cell>
          <cell r="C641">
            <v>10</v>
          </cell>
          <cell r="D641" t="str">
            <v>SA106 GR.C</v>
          </cell>
          <cell r="E641"/>
          <cell r="F641">
            <v>14</v>
          </cell>
          <cell r="G641">
            <v>13.5</v>
          </cell>
          <cell r="H641">
            <v>0.25</v>
          </cell>
          <cell r="I641"/>
          <cell r="J641">
            <v>10</v>
          </cell>
          <cell r="K641"/>
          <cell r="L641" t="str">
            <v>SA106 GR.C</v>
          </cell>
          <cell r="M641"/>
          <cell r="N641"/>
        </row>
        <row r="642">
          <cell r="A642" t="str">
            <v>P14 SCH-20 [SA106 GR.C]</v>
          </cell>
          <cell r="B642">
            <v>14</v>
          </cell>
          <cell r="C642">
            <v>20</v>
          </cell>
          <cell r="D642" t="str">
            <v>SA106 GR.C</v>
          </cell>
          <cell r="E642"/>
          <cell r="F642">
            <v>14</v>
          </cell>
          <cell r="G642">
            <v>13.375999999999999</v>
          </cell>
          <cell r="H642">
            <v>0.312</v>
          </cell>
          <cell r="I642"/>
          <cell r="J642">
            <v>20</v>
          </cell>
          <cell r="K642"/>
          <cell r="L642" t="str">
            <v>SA106 GR.C</v>
          </cell>
          <cell r="M642"/>
          <cell r="N642"/>
        </row>
        <row r="643">
          <cell r="A643" t="str">
            <v>P14 SCH-30 [SA106 GR.C]</v>
          </cell>
          <cell r="B643">
            <v>14</v>
          </cell>
          <cell r="C643">
            <v>30</v>
          </cell>
          <cell r="D643" t="str">
            <v>SA106 GR.C</v>
          </cell>
          <cell r="E643"/>
          <cell r="F643">
            <v>14</v>
          </cell>
          <cell r="G643">
            <v>13.25</v>
          </cell>
          <cell r="H643">
            <v>0.375</v>
          </cell>
          <cell r="I643"/>
          <cell r="J643">
            <v>30</v>
          </cell>
          <cell r="K643"/>
          <cell r="L643" t="str">
            <v>SA106 GR.C</v>
          </cell>
          <cell r="M643"/>
          <cell r="N643"/>
        </row>
        <row r="644">
          <cell r="A644" t="str">
            <v>P14 SCH-40 [SA106 GR.C]</v>
          </cell>
          <cell r="B644">
            <v>14</v>
          </cell>
          <cell r="C644">
            <v>40</v>
          </cell>
          <cell r="D644" t="str">
            <v>SA106 GR.C</v>
          </cell>
          <cell r="E644"/>
          <cell r="F644">
            <v>14</v>
          </cell>
          <cell r="G644">
            <v>13.125999999999999</v>
          </cell>
          <cell r="H644">
            <v>0.437</v>
          </cell>
          <cell r="I644"/>
          <cell r="J644">
            <v>40</v>
          </cell>
          <cell r="K644"/>
          <cell r="L644" t="str">
            <v>SA106 GR.C</v>
          </cell>
          <cell r="M644"/>
          <cell r="N644"/>
        </row>
        <row r="645">
          <cell r="A645" t="str">
            <v>P14 SCH-60 [SA106 GR.C]</v>
          </cell>
          <cell r="B645">
            <v>14</v>
          </cell>
          <cell r="C645">
            <v>60</v>
          </cell>
          <cell r="D645" t="str">
            <v>SA106 GR.C</v>
          </cell>
          <cell r="E645"/>
          <cell r="F645">
            <v>14</v>
          </cell>
          <cell r="G645">
            <v>12.811999999999999</v>
          </cell>
          <cell r="H645">
            <v>0.59399999999999997</v>
          </cell>
          <cell r="I645"/>
          <cell r="J645">
            <v>60</v>
          </cell>
          <cell r="K645"/>
          <cell r="L645" t="str">
            <v>SA106 GR.C</v>
          </cell>
          <cell r="M645"/>
          <cell r="N645"/>
        </row>
        <row r="646">
          <cell r="A646" t="str">
            <v>P14 SCH-80 [SA106 GR.C]</v>
          </cell>
          <cell r="B646">
            <v>14</v>
          </cell>
          <cell r="C646">
            <v>80</v>
          </cell>
          <cell r="D646" t="str">
            <v>SA106 GR.C</v>
          </cell>
          <cell r="E646"/>
          <cell r="F646">
            <v>14</v>
          </cell>
          <cell r="G646">
            <v>12.5</v>
          </cell>
          <cell r="H646">
            <v>0.75</v>
          </cell>
          <cell r="I646"/>
          <cell r="J646">
            <v>80</v>
          </cell>
          <cell r="K646"/>
          <cell r="L646" t="str">
            <v>SA106 GR.C</v>
          </cell>
          <cell r="M646"/>
          <cell r="N646"/>
        </row>
        <row r="647">
          <cell r="A647" t="str">
            <v>P14 SCH-100 [SA106 GR.C]</v>
          </cell>
          <cell r="B647">
            <v>14</v>
          </cell>
          <cell r="C647">
            <v>100</v>
          </cell>
          <cell r="D647" t="str">
            <v>SA106 GR.C</v>
          </cell>
          <cell r="E647"/>
          <cell r="F647">
            <v>14</v>
          </cell>
          <cell r="G647">
            <v>12.125999999999999</v>
          </cell>
          <cell r="H647">
            <v>0.93700000000000006</v>
          </cell>
          <cell r="I647"/>
          <cell r="J647">
            <v>100</v>
          </cell>
          <cell r="K647"/>
          <cell r="L647" t="str">
            <v>SA106 GR.C</v>
          </cell>
          <cell r="M647"/>
          <cell r="N647"/>
        </row>
        <row r="648">
          <cell r="A648" t="str">
            <v>P14 SCH-120 [SA106 GR.C]</v>
          </cell>
          <cell r="B648">
            <v>14</v>
          </cell>
          <cell r="C648">
            <v>120</v>
          </cell>
          <cell r="D648" t="str">
            <v>SA106 GR.C</v>
          </cell>
          <cell r="E648"/>
          <cell r="F648">
            <v>14</v>
          </cell>
          <cell r="G648">
            <v>11.814</v>
          </cell>
          <cell r="H648">
            <v>1.093</v>
          </cell>
          <cell r="I648"/>
          <cell r="J648">
            <v>120</v>
          </cell>
          <cell r="K648"/>
          <cell r="L648" t="str">
            <v>SA106 GR.C</v>
          </cell>
          <cell r="M648"/>
          <cell r="N648"/>
        </row>
        <row r="649">
          <cell r="A649" t="str">
            <v>P14 SCH-140 [SA106 GR.C]</v>
          </cell>
          <cell r="B649">
            <v>14</v>
          </cell>
          <cell r="C649">
            <v>140</v>
          </cell>
          <cell r="D649" t="str">
            <v>SA106 GR.C</v>
          </cell>
          <cell r="E649"/>
          <cell r="F649">
            <v>14</v>
          </cell>
          <cell r="G649">
            <v>11.5</v>
          </cell>
          <cell r="H649">
            <v>1.25</v>
          </cell>
          <cell r="I649"/>
          <cell r="J649">
            <v>140</v>
          </cell>
          <cell r="K649"/>
          <cell r="L649" t="str">
            <v>SA106 GR.C</v>
          </cell>
          <cell r="M649"/>
          <cell r="N649"/>
        </row>
        <row r="650">
          <cell r="A650" t="str">
            <v>P14 SCH-160 [SA106 GR.C]</v>
          </cell>
          <cell r="B650">
            <v>14</v>
          </cell>
          <cell r="C650">
            <v>160</v>
          </cell>
          <cell r="D650" t="str">
            <v>SA106 GR.C</v>
          </cell>
          <cell r="E650"/>
          <cell r="F650">
            <v>14</v>
          </cell>
          <cell r="G650">
            <v>11.188000000000001</v>
          </cell>
          <cell r="H650">
            <v>1.4059999999999999</v>
          </cell>
          <cell r="I650"/>
          <cell r="J650">
            <v>160</v>
          </cell>
          <cell r="K650"/>
          <cell r="L650" t="str">
            <v>SA106 GR.C</v>
          </cell>
          <cell r="M650"/>
          <cell r="N650"/>
        </row>
        <row r="651">
          <cell r="A651" t="str">
            <v>P14 SCH-XH [SA106 GR.C]</v>
          </cell>
          <cell r="B651">
            <v>14</v>
          </cell>
          <cell r="C651" t="str">
            <v>XH</v>
          </cell>
          <cell r="D651" t="str">
            <v>SA106 GR.C</v>
          </cell>
          <cell r="E651"/>
          <cell r="F651">
            <v>14</v>
          </cell>
          <cell r="G651">
            <v>13</v>
          </cell>
          <cell r="H651">
            <v>0.5</v>
          </cell>
          <cell r="I651" t="str">
            <v>XH</v>
          </cell>
          <cell r="J651">
            <v>2</v>
          </cell>
          <cell r="K651"/>
          <cell r="L651" t="str">
            <v>SA106 GR.C</v>
          </cell>
          <cell r="M651"/>
          <cell r="N651"/>
        </row>
        <row r="652">
          <cell r="A652" t="str">
            <v>P16 SCH-10 [SA106 GR.C]</v>
          </cell>
          <cell r="B652">
            <v>16</v>
          </cell>
          <cell r="C652">
            <v>10</v>
          </cell>
          <cell r="D652" t="str">
            <v>SA106 GR.C</v>
          </cell>
          <cell r="E652"/>
          <cell r="F652">
            <v>16</v>
          </cell>
          <cell r="G652">
            <v>15.5</v>
          </cell>
          <cell r="H652">
            <v>0.25</v>
          </cell>
          <cell r="I652"/>
          <cell r="J652">
            <v>10</v>
          </cell>
          <cell r="K652"/>
          <cell r="L652" t="str">
            <v>SA106 GR.C</v>
          </cell>
          <cell r="M652"/>
          <cell r="N652"/>
        </row>
        <row r="653">
          <cell r="A653" t="str">
            <v>P16 SCH-20 [SA106 GR.C]</v>
          </cell>
          <cell r="B653">
            <v>16</v>
          </cell>
          <cell r="C653">
            <v>20</v>
          </cell>
          <cell r="D653" t="str">
            <v>SA106 GR.C</v>
          </cell>
          <cell r="E653"/>
          <cell r="F653">
            <v>16</v>
          </cell>
          <cell r="G653">
            <v>15.375999999999999</v>
          </cell>
          <cell r="H653">
            <v>0.312</v>
          </cell>
          <cell r="I653"/>
          <cell r="J653">
            <v>20</v>
          </cell>
          <cell r="K653"/>
          <cell r="L653" t="str">
            <v>SA106 GR.C</v>
          </cell>
          <cell r="M653"/>
          <cell r="N653"/>
        </row>
        <row r="654">
          <cell r="A654" t="str">
            <v>P16 SCH-30 [SA106 GR.C]</v>
          </cell>
          <cell r="B654">
            <v>16</v>
          </cell>
          <cell r="C654">
            <v>30</v>
          </cell>
          <cell r="D654" t="str">
            <v>SA106 GR.C</v>
          </cell>
          <cell r="E654"/>
          <cell r="F654">
            <v>16</v>
          </cell>
          <cell r="G654">
            <v>15.25</v>
          </cell>
          <cell r="H654">
            <v>0.375</v>
          </cell>
          <cell r="I654"/>
          <cell r="J654">
            <v>30</v>
          </cell>
          <cell r="K654"/>
          <cell r="L654" t="str">
            <v>SA106 GR.C</v>
          </cell>
          <cell r="M654"/>
          <cell r="N654"/>
        </row>
        <row r="655">
          <cell r="A655" t="str">
            <v>P16 SCH-40 [SA106 GR.C]</v>
          </cell>
          <cell r="B655">
            <v>16</v>
          </cell>
          <cell r="C655">
            <v>40</v>
          </cell>
          <cell r="D655" t="str">
            <v>SA106 GR.C</v>
          </cell>
          <cell r="E655"/>
          <cell r="F655">
            <v>16</v>
          </cell>
          <cell r="G655">
            <v>15</v>
          </cell>
          <cell r="H655">
            <v>0.5</v>
          </cell>
          <cell r="I655"/>
          <cell r="J655">
            <v>40</v>
          </cell>
          <cell r="K655"/>
          <cell r="L655" t="str">
            <v>SA106 GR.C</v>
          </cell>
          <cell r="M655"/>
          <cell r="N655"/>
        </row>
        <row r="656">
          <cell r="A656" t="str">
            <v>P16 SCH-60 [SA106 GR.C]</v>
          </cell>
          <cell r="B656">
            <v>16</v>
          </cell>
          <cell r="C656">
            <v>60</v>
          </cell>
          <cell r="D656" t="str">
            <v>SA106 GR.C</v>
          </cell>
          <cell r="E656"/>
          <cell r="F656">
            <v>16</v>
          </cell>
          <cell r="G656">
            <v>14.688000000000001</v>
          </cell>
          <cell r="H656">
            <v>0.65600000000000003</v>
          </cell>
          <cell r="I656"/>
          <cell r="J656">
            <v>60</v>
          </cell>
          <cell r="K656"/>
          <cell r="L656" t="str">
            <v>SA106 GR.C</v>
          </cell>
          <cell r="M656"/>
          <cell r="N656"/>
        </row>
        <row r="657">
          <cell r="A657" t="str">
            <v>P16 SCH-80 [SA106 GR.C]</v>
          </cell>
          <cell r="B657">
            <v>16</v>
          </cell>
          <cell r="C657">
            <v>80</v>
          </cell>
          <cell r="D657" t="str">
            <v>SA106 GR.C</v>
          </cell>
          <cell r="E657"/>
          <cell r="F657">
            <v>16</v>
          </cell>
          <cell r="G657">
            <v>14.314</v>
          </cell>
          <cell r="H657">
            <v>0.84299999999999997</v>
          </cell>
          <cell r="I657"/>
          <cell r="J657">
            <v>80</v>
          </cell>
          <cell r="K657"/>
          <cell r="L657" t="str">
            <v>SA106 GR.C</v>
          </cell>
          <cell r="M657"/>
          <cell r="N657"/>
        </row>
        <row r="658">
          <cell r="A658" t="str">
            <v>P16 SCH-100 [SA106 GR.C]</v>
          </cell>
          <cell r="B658">
            <v>16</v>
          </cell>
          <cell r="C658">
            <v>100</v>
          </cell>
          <cell r="D658" t="str">
            <v>SA106 GR.C</v>
          </cell>
          <cell r="E658"/>
          <cell r="F658">
            <v>16</v>
          </cell>
          <cell r="G658">
            <v>13.938000000000001</v>
          </cell>
          <cell r="H658">
            <v>1.0309999999999999</v>
          </cell>
          <cell r="I658"/>
          <cell r="J658">
            <v>100</v>
          </cell>
          <cell r="K658"/>
          <cell r="L658" t="str">
            <v>SA106 GR.C</v>
          </cell>
          <cell r="M658"/>
          <cell r="N658"/>
        </row>
        <row r="659">
          <cell r="A659" t="str">
            <v>P16 SCH-120 [SA106 GR.C]</v>
          </cell>
          <cell r="B659">
            <v>16</v>
          </cell>
          <cell r="C659">
            <v>120</v>
          </cell>
          <cell r="D659" t="str">
            <v>SA106 GR.C</v>
          </cell>
          <cell r="E659"/>
          <cell r="F659">
            <v>16</v>
          </cell>
          <cell r="G659">
            <v>13.564</v>
          </cell>
          <cell r="H659">
            <v>1.218</v>
          </cell>
          <cell r="I659"/>
          <cell r="J659">
            <v>120</v>
          </cell>
          <cell r="K659"/>
          <cell r="L659" t="str">
            <v>SA106 GR.C</v>
          </cell>
          <cell r="M659"/>
          <cell r="N659"/>
        </row>
        <row r="660">
          <cell r="A660" t="str">
            <v>P16 SCH-140 [SA106 GR.C]</v>
          </cell>
          <cell r="B660">
            <v>16</v>
          </cell>
          <cell r="C660">
            <v>140</v>
          </cell>
          <cell r="D660" t="str">
            <v>SA106 GR.C</v>
          </cell>
          <cell r="E660"/>
          <cell r="F660">
            <v>16</v>
          </cell>
          <cell r="G660">
            <v>13.125999999999999</v>
          </cell>
          <cell r="H660">
            <v>1.4370000000000001</v>
          </cell>
          <cell r="I660"/>
          <cell r="J660">
            <v>140</v>
          </cell>
          <cell r="K660"/>
          <cell r="L660" t="str">
            <v>SA106 GR.C</v>
          </cell>
          <cell r="M660"/>
          <cell r="N660"/>
        </row>
        <row r="661">
          <cell r="A661" t="str">
            <v>P16 SCH-160 [SA106 GR.C]</v>
          </cell>
          <cell r="B661">
            <v>16</v>
          </cell>
          <cell r="C661">
            <v>160</v>
          </cell>
          <cell r="D661" t="str">
            <v>SA106 GR.C</v>
          </cell>
          <cell r="E661"/>
          <cell r="F661">
            <v>16</v>
          </cell>
          <cell r="G661">
            <v>12.814</v>
          </cell>
          <cell r="H661">
            <v>1.593</v>
          </cell>
          <cell r="I661"/>
          <cell r="J661">
            <v>160</v>
          </cell>
          <cell r="K661"/>
          <cell r="L661" t="str">
            <v>SA106 GR.C</v>
          </cell>
          <cell r="M661"/>
          <cell r="N661"/>
        </row>
        <row r="662">
          <cell r="A662" t="str">
            <v>P16 SCH-XH [SA106 GR.C]</v>
          </cell>
          <cell r="B662">
            <v>16</v>
          </cell>
          <cell r="C662" t="str">
            <v>XH</v>
          </cell>
          <cell r="D662" t="str">
            <v>SA106 GR.C</v>
          </cell>
          <cell r="E662"/>
          <cell r="F662">
            <v>16</v>
          </cell>
          <cell r="G662">
            <v>15</v>
          </cell>
          <cell r="H662">
            <v>0.5</v>
          </cell>
          <cell r="I662" t="str">
            <v>XH</v>
          </cell>
          <cell r="J662">
            <v>2</v>
          </cell>
          <cell r="K662"/>
          <cell r="L662" t="str">
            <v>SA106 GR.C</v>
          </cell>
          <cell r="M662"/>
          <cell r="N662"/>
        </row>
        <row r="663">
          <cell r="A663" t="str">
            <v>P18 SCH-10 [SA106 GR.C]</v>
          </cell>
          <cell r="B663">
            <v>18</v>
          </cell>
          <cell r="C663">
            <v>10</v>
          </cell>
          <cell r="D663" t="str">
            <v>SA106 GR.C</v>
          </cell>
          <cell r="E663"/>
          <cell r="F663">
            <v>18</v>
          </cell>
          <cell r="G663">
            <v>17.5</v>
          </cell>
          <cell r="H663">
            <v>0.25</v>
          </cell>
          <cell r="I663"/>
          <cell r="J663">
            <v>10</v>
          </cell>
          <cell r="K663"/>
          <cell r="L663" t="str">
            <v>SA106 GR.C</v>
          </cell>
          <cell r="M663"/>
          <cell r="N663"/>
        </row>
        <row r="664">
          <cell r="A664" t="str">
            <v>P18 SCH-20 [SA106 GR.C]</v>
          </cell>
          <cell r="B664">
            <v>18</v>
          </cell>
          <cell r="C664">
            <v>20</v>
          </cell>
          <cell r="D664" t="str">
            <v>SA106 GR.C</v>
          </cell>
          <cell r="E664"/>
          <cell r="F664">
            <v>18</v>
          </cell>
          <cell r="G664">
            <v>17.376000000000001</v>
          </cell>
          <cell r="H664">
            <v>0.312</v>
          </cell>
          <cell r="I664"/>
          <cell r="J664">
            <v>20</v>
          </cell>
          <cell r="K664"/>
          <cell r="L664" t="str">
            <v>SA106 GR.C</v>
          </cell>
          <cell r="M664"/>
          <cell r="N664"/>
        </row>
        <row r="665">
          <cell r="A665" t="str">
            <v>P18 SCH-30 [SA106 GR.C]</v>
          </cell>
          <cell r="B665">
            <v>18</v>
          </cell>
          <cell r="C665">
            <v>30</v>
          </cell>
          <cell r="D665" t="str">
            <v>SA106 GR.C</v>
          </cell>
          <cell r="E665"/>
          <cell r="F665">
            <v>18</v>
          </cell>
          <cell r="G665">
            <v>17.123999999999999</v>
          </cell>
          <cell r="H665">
            <v>0.438</v>
          </cell>
          <cell r="I665"/>
          <cell r="J665">
            <v>30</v>
          </cell>
          <cell r="K665"/>
          <cell r="L665" t="str">
            <v>SA106 GR.C</v>
          </cell>
          <cell r="M665"/>
          <cell r="N665"/>
        </row>
        <row r="666">
          <cell r="A666" t="str">
            <v>P18 SCH-40 [SA106 GR.C]</v>
          </cell>
          <cell r="B666">
            <v>18</v>
          </cell>
          <cell r="C666">
            <v>40</v>
          </cell>
          <cell r="D666" t="str">
            <v>SA106 GR.C</v>
          </cell>
          <cell r="E666"/>
          <cell r="F666">
            <v>18</v>
          </cell>
          <cell r="G666">
            <v>16.876000000000001</v>
          </cell>
          <cell r="H666">
            <v>0.56200000000000006</v>
          </cell>
          <cell r="I666"/>
          <cell r="J666">
            <v>40</v>
          </cell>
          <cell r="K666"/>
          <cell r="L666" t="str">
            <v>SA106 GR.C</v>
          </cell>
          <cell r="M666"/>
          <cell r="N666"/>
        </row>
        <row r="667">
          <cell r="A667" t="str">
            <v>P18 SCH-60 [SA106 GR.C]</v>
          </cell>
          <cell r="B667">
            <v>18</v>
          </cell>
          <cell r="C667">
            <v>60</v>
          </cell>
          <cell r="D667" t="str">
            <v>SA106 GR.C</v>
          </cell>
          <cell r="E667"/>
          <cell r="F667">
            <v>18</v>
          </cell>
          <cell r="G667">
            <v>16.5</v>
          </cell>
          <cell r="H667">
            <v>0.75</v>
          </cell>
          <cell r="I667"/>
          <cell r="J667">
            <v>60</v>
          </cell>
          <cell r="K667"/>
          <cell r="L667" t="str">
            <v>SA106 GR.C</v>
          </cell>
          <cell r="M667"/>
          <cell r="N667"/>
        </row>
        <row r="668">
          <cell r="A668" t="str">
            <v>P18 SCH-80 [SA106 GR.C]</v>
          </cell>
          <cell r="B668">
            <v>18</v>
          </cell>
          <cell r="C668">
            <v>80</v>
          </cell>
          <cell r="D668" t="str">
            <v>SA106 GR.C</v>
          </cell>
          <cell r="E668"/>
          <cell r="F668">
            <v>18</v>
          </cell>
          <cell r="G668">
            <v>16.126000000000001</v>
          </cell>
          <cell r="H668">
            <v>0.93700000000000006</v>
          </cell>
          <cell r="I668"/>
          <cell r="J668">
            <v>80</v>
          </cell>
          <cell r="K668"/>
          <cell r="L668" t="str">
            <v>SA106 GR.C</v>
          </cell>
          <cell r="M668"/>
          <cell r="N668"/>
        </row>
        <row r="669">
          <cell r="A669" t="str">
            <v>P18 SCH-100 [SA106 GR.C]</v>
          </cell>
          <cell r="B669">
            <v>18</v>
          </cell>
          <cell r="C669">
            <v>100</v>
          </cell>
          <cell r="D669" t="str">
            <v>SA106 GR.C</v>
          </cell>
          <cell r="E669"/>
          <cell r="F669">
            <v>18</v>
          </cell>
          <cell r="G669">
            <v>15.688000000000001</v>
          </cell>
          <cell r="H669">
            <v>1.1559999999999999</v>
          </cell>
          <cell r="I669"/>
          <cell r="J669">
            <v>100</v>
          </cell>
          <cell r="K669"/>
          <cell r="L669" t="str">
            <v>SA106 GR.C</v>
          </cell>
          <cell r="M669"/>
          <cell r="N669"/>
        </row>
        <row r="670">
          <cell r="A670" t="str">
            <v>P18 SCH-120 [SA106 GR.C]</v>
          </cell>
          <cell r="B670">
            <v>18</v>
          </cell>
          <cell r="C670">
            <v>120</v>
          </cell>
          <cell r="D670" t="str">
            <v>SA106 GR.C</v>
          </cell>
          <cell r="E670"/>
          <cell r="F670">
            <v>18</v>
          </cell>
          <cell r="G670">
            <v>15.25</v>
          </cell>
          <cell r="H670">
            <v>1.375</v>
          </cell>
          <cell r="I670"/>
          <cell r="J670">
            <v>120</v>
          </cell>
          <cell r="K670"/>
          <cell r="L670" t="str">
            <v>SA106 GR.C</v>
          </cell>
          <cell r="M670"/>
          <cell r="N670"/>
        </row>
        <row r="671">
          <cell r="A671" t="str">
            <v>P18 SCH-140 [SA106 GR.C]</v>
          </cell>
          <cell r="B671">
            <v>18</v>
          </cell>
          <cell r="C671">
            <v>140</v>
          </cell>
          <cell r="D671" t="str">
            <v>SA106 GR.C</v>
          </cell>
          <cell r="E671"/>
          <cell r="F671">
            <v>18</v>
          </cell>
          <cell r="G671">
            <v>14.875999999999999</v>
          </cell>
          <cell r="H671">
            <v>1.5620000000000001</v>
          </cell>
          <cell r="I671"/>
          <cell r="J671">
            <v>140</v>
          </cell>
          <cell r="K671"/>
          <cell r="L671" t="str">
            <v>SA106 GR.C</v>
          </cell>
          <cell r="M671"/>
          <cell r="N671"/>
        </row>
        <row r="672">
          <cell r="A672" t="str">
            <v>P18 SCH-160 [SA106 GR.C]</v>
          </cell>
          <cell r="B672">
            <v>18</v>
          </cell>
          <cell r="C672">
            <v>160</v>
          </cell>
          <cell r="D672" t="str">
            <v>SA106 GR.C</v>
          </cell>
          <cell r="E672"/>
          <cell r="F672">
            <v>18</v>
          </cell>
          <cell r="G672">
            <v>14.438000000000001</v>
          </cell>
          <cell r="H672">
            <v>1.7809999999999999</v>
          </cell>
          <cell r="I672"/>
          <cell r="J672">
            <v>160</v>
          </cell>
          <cell r="K672"/>
          <cell r="L672" t="str">
            <v>SA106 GR.C</v>
          </cell>
          <cell r="M672"/>
          <cell r="N672"/>
        </row>
        <row r="673">
          <cell r="A673" t="str">
            <v>P18 SCH-XH [SA106 GR.C]</v>
          </cell>
          <cell r="B673">
            <v>18</v>
          </cell>
          <cell r="C673" t="str">
            <v>XH</v>
          </cell>
          <cell r="D673" t="str">
            <v>SA106 GR.C</v>
          </cell>
          <cell r="E673"/>
          <cell r="F673">
            <v>18</v>
          </cell>
          <cell r="G673">
            <v>17</v>
          </cell>
          <cell r="H673">
            <v>0.5</v>
          </cell>
          <cell r="I673" t="str">
            <v>XH</v>
          </cell>
          <cell r="J673">
            <v>2</v>
          </cell>
          <cell r="K673"/>
          <cell r="L673" t="str">
            <v>SA106 GR.C</v>
          </cell>
          <cell r="M673"/>
          <cell r="N673"/>
        </row>
        <row r="674">
          <cell r="A674" t="str">
            <v>P20 SCH-10 [SA106 GR.C]</v>
          </cell>
          <cell r="B674">
            <v>20</v>
          </cell>
          <cell r="C674">
            <v>10</v>
          </cell>
          <cell r="D674" t="str">
            <v>SA106 GR.C</v>
          </cell>
          <cell r="E674"/>
          <cell r="F674">
            <v>20</v>
          </cell>
          <cell r="G674">
            <v>19.5</v>
          </cell>
          <cell r="H674">
            <v>0.25</v>
          </cell>
          <cell r="I674"/>
          <cell r="J674">
            <v>10</v>
          </cell>
          <cell r="K674"/>
          <cell r="L674" t="str">
            <v>SA106 GR.C</v>
          </cell>
          <cell r="M674"/>
          <cell r="N674"/>
        </row>
        <row r="675">
          <cell r="A675" t="str">
            <v>P20 SCH-20 [SA106 GR.C]</v>
          </cell>
          <cell r="B675">
            <v>20</v>
          </cell>
          <cell r="C675">
            <v>20</v>
          </cell>
          <cell r="D675" t="str">
            <v>SA106 GR.C</v>
          </cell>
          <cell r="E675"/>
          <cell r="F675">
            <v>20</v>
          </cell>
          <cell r="G675">
            <v>19.25</v>
          </cell>
          <cell r="H675">
            <v>0.375</v>
          </cell>
          <cell r="I675"/>
          <cell r="J675">
            <v>20</v>
          </cell>
          <cell r="K675"/>
          <cell r="L675" t="str">
            <v>SA106 GR.C</v>
          </cell>
          <cell r="M675"/>
          <cell r="N675"/>
        </row>
        <row r="676">
          <cell r="A676" t="str">
            <v>P20 SCH-30 [SA106 GR.C]</v>
          </cell>
          <cell r="B676">
            <v>20</v>
          </cell>
          <cell r="C676">
            <v>30</v>
          </cell>
          <cell r="D676" t="str">
            <v>SA106 GR.C</v>
          </cell>
          <cell r="E676"/>
          <cell r="F676">
            <v>20</v>
          </cell>
          <cell r="G676">
            <v>19</v>
          </cell>
          <cell r="H676">
            <v>0.5</v>
          </cell>
          <cell r="I676"/>
          <cell r="J676">
            <v>30</v>
          </cell>
          <cell r="K676"/>
          <cell r="L676" t="str">
            <v>SA106 GR.C</v>
          </cell>
          <cell r="M676"/>
          <cell r="N676"/>
        </row>
        <row r="677">
          <cell r="A677" t="str">
            <v>P20 SCH-40 [SA106 GR.C]</v>
          </cell>
          <cell r="B677">
            <v>20</v>
          </cell>
          <cell r="C677">
            <v>40</v>
          </cell>
          <cell r="D677" t="str">
            <v>SA106 GR.C</v>
          </cell>
          <cell r="E677"/>
          <cell r="F677">
            <v>20</v>
          </cell>
          <cell r="G677">
            <v>18.814</v>
          </cell>
          <cell r="H677">
            <v>0.59299999999999997</v>
          </cell>
          <cell r="I677"/>
          <cell r="J677">
            <v>40</v>
          </cell>
          <cell r="K677"/>
          <cell r="L677" t="str">
            <v>SA106 GR.C</v>
          </cell>
          <cell r="M677"/>
          <cell r="N677"/>
        </row>
        <row r="678">
          <cell r="A678" t="str">
            <v>P20 SCH-60 [SA106 GR.C]</v>
          </cell>
          <cell r="B678">
            <v>20</v>
          </cell>
          <cell r="C678">
            <v>60</v>
          </cell>
          <cell r="D678" t="str">
            <v>SA106 GR.C</v>
          </cell>
          <cell r="E678"/>
          <cell r="F678">
            <v>20</v>
          </cell>
          <cell r="G678">
            <v>18.376000000000001</v>
          </cell>
          <cell r="H678">
            <v>0.81200000000000006</v>
          </cell>
          <cell r="I678"/>
          <cell r="J678">
            <v>60</v>
          </cell>
          <cell r="K678"/>
          <cell r="L678" t="str">
            <v>SA106 GR.C</v>
          </cell>
          <cell r="M678"/>
          <cell r="N678"/>
        </row>
        <row r="679">
          <cell r="A679" t="str">
            <v>P20 SCH-80 [SA106 GR.C]</v>
          </cell>
          <cell r="B679">
            <v>20</v>
          </cell>
          <cell r="C679">
            <v>80</v>
          </cell>
          <cell r="D679" t="str">
            <v>SA106 GR.C</v>
          </cell>
          <cell r="E679"/>
          <cell r="F679">
            <v>20</v>
          </cell>
          <cell r="G679">
            <v>17.937999999999999</v>
          </cell>
          <cell r="H679">
            <v>1.0309999999999999</v>
          </cell>
          <cell r="I679"/>
          <cell r="J679">
            <v>80</v>
          </cell>
          <cell r="K679"/>
          <cell r="L679" t="str">
            <v>SA106 GR.C</v>
          </cell>
          <cell r="M679"/>
          <cell r="N679"/>
        </row>
        <row r="680">
          <cell r="A680" t="str">
            <v>P20 SCH-100 [SA106 GR.C]</v>
          </cell>
          <cell r="B680">
            <v>20</v>
          </cell>
          <cell r="C680">
            <v>100</v>
          </cell>
          <cell r="D680" t="str">
            <v>SA106 GR.C</v>
          </cell>
          <cell r="E680"/>
          <cell r="F680">
            <v>20</v>
          </cell>
          <cell r="G680">
            <v>17.440000000000001</v>
          </cell>
          <cell r="H680">
            <v>1.28</v>
          </cell>
          <cell r="I680"/>
          <cell r="J680">
            <v>100</v>
          </cell>
          <cell r="K680"/>
          <cell r="L680" t="str">
            <v>SA106 GR.C</v>
          </cell>
          <cell r="M680"/>
          <cell r="N680"/>
        </row>
        <row r="681">
          <cell r="A681" t="str">
            <v>P20 SCH-120 [SA106 GR.C]</v>
          </cell>
          <cell r="B681">
            <v>20</v>
          </cell>
          <cell r="C681">
            <v>120</v>
          </cell>
          <cell r="D681" t="str">
            <v>SA106 GR.C</v>
          </cell>
          <cell r="E681"/>
          <cell r="F681">
            <v>20</v>
          </cell>
          <cell r="G681">
            <v>17</v>
          </cell>
          <cell r="H681">
            <v>1.5</v>
          </cell>
          <cell r="I681"/>
          <cell r="J681">
            <v>120</v>
          </cell>
          <cell r="K681"/>
          <cell r="L681" t="str">
            <v>SA106 GR.C</v>
          </cell>
          <cell r="M681"/>
          <cell r="N681"/>
        </row>
        <row r="682">
          <cell r="A682" t="str">
            <v>P20 SCH-140 [SA106 GR.C]</v>
          </cell>
          <cell r="B682">
            <v>20</v>
          </cell>
          <cell r="C682">
            <v>140</v>
          </cell>
          <cell r="D682" t="str">
            <v>SA106 GR.C</v>
          </cell>
          <cell r="E682"/>
          <cell r="F682">
            <v>20</v>
          </cell>
          <cell r="G682">
            <v>16.5</v>
          </cell>
          <cell r="H682">
            <v>1.75</v>
          </cell>
          <cell r="I682"/>
          <cell r="J682">
            <v>140</v>
          </cell>
          <cell r="K682"/>
          <cell r="L682" t="str">
            <v>SA106 GR.C</v>
          </cell>
          <cell r="M682"/>
          <cell r="N682"/>
        </row>
        <row r="683">
          <cell r="A683" t="str">
            <v>P20 SCH-160 [SA106 GR.C]</v>
          </cell>
          <cell r="B683">
            <v>20</v>
          </cell>
          <cell r="C683">
            <v>160</v>
          </cell>
          <cell r="D683" t="str">
            <v>SA106 GR.C</v>
          </cell>
          <cell r="E683"/>
          <cell r="F683">
            <v>20</v>
          </cell>
          <cell r="G683">
            <v>16.064</v>
          </cell>
          <cell r="H683">
            <v>1.968</v>
          </cell>
          <cell r="I683"/>
          <cell r="J683">
            <v>160</v>
          </cell>
          <cell r="K683"/>
          <cell r="L683" t="str">
            <v>SA106 GR.C</v>
          </cell>
          <cell r="M683"/>
          <cell r="N683"/>
        </row>
        <row r="684">
          <cell r="A684" t="str">
            <v>P20 SCH-XH [SA106 GR.C]</v>
          </cell>
          <cell r="B684">
            <v>20</v>
          </cell>
          <cell r="C684" t="str">
            <v>XH</v>
          </cell>
          <cell r="D684" t="str">
            <v>SA106 GR.C</v>
          </cell>
          <cell r="E684"/>
          <cell r="F684">
            <v>20</v>
          </cell>
          <cell r="G684">
            <v>19</v>
          </cell>
          <cell r="H684">
            <v>0.5</v>
          </cell>
          <cell r="I684" t="str">
            <v>XH</v>
          </cell>
          <cell r="J684">
            <v>2</v>
          </cell>
          <cell r="K684"/>
          <cell r="L684" t="str">
            <v>SA106 GR.C</v>
          </cell>
          <cell r="M684"/>
          <cell r="N684"/>
        </row>
        <row r="685">
          <cell r="A685" t="str">
            <v>P22 SCH-10 [SA106 GR.C]</v>
          </cell>
          <cell r="B685">
            <v>22</v>
          </cell>
          <cell r="C685">
            <v>10</v>
          </cell>
          <cell r="D685" t="str">
            <v>SA106 GR.C</v>
          </cell>
          <cell r="E685"/>
          <cell r="F685">
            <v>22</v>
          </cell>
          <cell r="G685">
            <v>21.5</v>
          </cell>
          <cell r="H685">
            <v>0.25</v>
          </cell>
          <cell r="I685"/>
          <cell r="J685">
            <v>10</v>
          </cell>
          <cell r="K685"/>
          <cell r="L685" t="str">
            <v>SA106 GR.C</v>
          </cell>
          <cell r="M685"/>
          <cell r="N685"/>
        </row>
        <row r="686">
          <cell r="A686" t="str">
            <v>P22 SCH-20 [SA106 GR.C]</v>
          </cell>
          <cell r="B686">
            <v>22</v>
          </cell>
          <cell r="C686">
            <v>20</v>
          </cell>
          <cell r="D686" t="str">
            <v>SA106 GR.C</v>
          </cell>
          <cell r="E686"/>
          <cell r="F686">
            <v>22</v>
          </cell>
          <cell r="G686">
            <v>21.25</v>
          </cell>
          <cell r="H686">
            <v>0.375</v>
          </cell>
          <cell r="I686"/>
          <cell r="J686">
            <v>20</v>
          </cell>
          <cell r="K686"/>
          <cell r="L686" t="str">
            <v>SA106 GR.C</v>
          </cell>
          <cell r="M686"/>
          <cell r="N686"/>
        </row>
        <row r="687">
          <cell r="A687" t="str">
            <v>P22 SCH-30 [SA106 GR.C]</v>
          </cell>
          <cell r="B687">
            <v>22</v>
          </cell>
          <cell r="C687">
            <v>30</v>
          </cell>
          <cell r="D687" t="str">
            <v>SA106 GR.C</v>
          </cell>
          <cell r="E687"/>
          <cell r="F687">
            <v>22</v>
          </cell>
          <cell r="G687">
            <v>21</v>
          </cell>
          <cell r="H687">
            <v>0.5</v>
          </cell>
          <cell r="I687"/>
          <cell r="J687">
            <v>30</v>
          </cell>
          <cell r="K687"/>
          <cell r="L687" t="str">
            <v>SA106 GR.C</v>
          </cell>
          <cell r="M687"/>
          <cell r="N687"/>
        </row>
        <row r="688">
          <cell r="A688" t="str">
            <v>P22 SCH-60 [SA106 GR.C]</v>
          </cell>
          <cell r="B688">
            <v>22</v>
          </cell>
          <cell r="C688">
            <v>60</v>
          </cell>
          <cell r="D688" t="str">
            <v>SA106 GR.C</v>
          </cell>
          <cell r="E688"/>
          <cell r="F688">
            <v>22</v>
          </cell>
          <cell r="G688">
            <v>20.25</v>
          </cell>
          <cell r="H688">
            <v>0.875</v>
          </cell>
          <cell r="I688"/>
          <cell r="J688">
            <v>60</v>
          </cell>
          <cell r="K688"/>
          <cell r="L688" t="str">
            <v>SA106 GR.C</v>
          </cell>
          <cell r="M688"/>
          <cell r="N688"/>
        </row>
        <row r="689">
          <cell r="A689" t="str">
            <v>P22 SCH-80 [SA106 GR.C]</v>
          </cell>
          <cell r="B689">
            <v>22</v>
          </cell>
          <cell r="C689">
            <v>80</v>
          </cell>
          <cell r="D689" t="str">
            <v>SA106 GR.C</v>
          </cell>
          <cell r="E689"/>
          <cell r="F689">
            <v>22</v>
          </cell>
          <cell r="G689">
            <v>19.75</v>
          </cell>
          <cell r="H689">
            <v>1.125</v>
          </cell>
          <cell r="I689"/>
          <cell r="J689">
            <v>80</v>
          </cell>
          <cell r="K689"/>
          <cell r="L689" t="str">
            <v>SA106 GR.C</v>
          </cell>
          <cell r="M689"/>
          <cell r="N689"/>
        </row>
        <row r="690">
          <cell r="A690" t="str">
            <v>P22 SCH-100 [SA106 GR.C]</v>
          </cell>
          <cell r="B690">
            <v>22</v>
          </cell>
          <cell r="C690">
            <v>100</v>
          </cell>
          <cell r="D690" t="str">
            <v>SA106 GR.C</v>
          </cell>
          <cell r="E690"/>
          <cell r="F690">
            <v>22</v>
          </cell>
          <cell r="G690">
            <v>19.25</v>
          </cell>
          <cell r="H690">
            <v>1.375</v>
          </cell>
          <cell r="I690"/>
          <cell r="J690">
            <v>100</v>
          </cell>
          <cell r="K690"/>
          <cell r="L690" t="str">
            <v>SA106 GR.C</v>
          </cell>
          <cell r="M690"/>
          <cell r="N690"/>
        </row>
        <row r="691">
          <cell r="A691" t="str">
            <v>P22 SCH-120 [SA106 GR.C]</v>
          </cell>
          <cell r="B691">
            <v>22</v>
          </cell>
          <cell r="C691">
            <v>120</v>
          </cell>
          <cell r="D691" t="str">
            <v>SA106 GR.C</v>
          </cell>
          <cell r="E691"/>
          <cell r="F691">
            <v>22</v>
          </cell>
          <cell r="G691">
            <v>18.75</v>
          </cell>
          <cell r="H691">
            <v>1.625</v>
          </cell>
          <cell r="I691"/>
          <cell r="J691">
            <v>120</v>
          </cell>
          <cell r="K691"/>
          <cell r="L691" t="str">
            <v>SA106 GR.C</v>
          </cell>
          <cell r="M691"/>
          <cell r="N691"/>
        </row>
        <row r="692">
          <cell r="A692" t="str">
            <v>P22 SCH-140 [SA106 GR.C]</v>
          </cell>
          <cell r="B692">
            <v>22</v>
          </cell>
          <cell r="C692">
            <v>140</v>
          </cell>
          <cell r="D692" t="str">
            <v>SA106 GR.C</v>
          </cell>
          <cell r="E692"/>
          <cell r="F692">
            <v>22</v>
          </cell>
          <cell r="G692">
            <v>18.25</v>
          </cell>
          <cell r="H692">
            <v>1.875</v>
          </cell>
          <cell r="I692"/>
          <cell r="J692">
            <v>140</v>
          </cell>
          <cell r="K692"/>
          <cell r="L692" t="str">
            <v>SA106 GR.C</v>
          </cell>
          <cell r="M692"/>
          <cell r="N692"/>
        </row>
        <row r="693">
          <cell r="A693" t="str">
            <v>P22 SCH-160 [SA106 GR.C]</v>
          </cell>
          <cell r="B693">
            <v>22</v>
          </cell>
          <cell r="C693">
            <v>160</v>
          </cell>
          <cell r="D693" t="str">
            <v>SA106 GR.C</v>
          </cell>
          <cell r="E693"/>
          <cell r="F693">
            <v>22</v>
          </cell>
          <cell r="G693">
            <v>17.75</v>
          </cell>
          <cell r="H693">
            <v>2.125</v>
          </cell>
          <cell r="I693"/>
          <cell r="J693">
            <v>160</v>
          </cell>
          <cell r="K693"/>
          <cell r="L693" t="str">
            <v>SA106 GR.C</v>
          </cell>
          <cell r="M693"/>
          <cell r="N693"/>
        </row>
        <row r="694">
          <cell r="A694" t="str">
            <v>P22 SCH-XH [SA106 GR.C]</v>
          </cell>
          <cell r="B694">
            <v>22</v>
          </cell>
          <cell r="C694" t="str">
            <v>XH</v>
          </cell>
          <cell r="D694" t="str">
            <v>SA106 GR.C</v>
          </cell>
          <cell r="E694"/>
          <cell r="F694">
            <v>22</v>
          </cell>
          <cell r="G694">
            <v>21</v>
          </cell>
          <cell r="H694">
            <v>0.5</v>
          </cell>
          <cell r="I694" t="str">
            <v>XH</v>
          </cell>
          <cell r="J694">
            <v>2</v>
          </cell>
          <cell r="K694"/>
          <cell r="L694" t="str">
            <v>SA106 GR.C</v>
          </cell>
          <cell r="M694"/>
          <cell r="N694"/>
        </row>
        <row r="695">
          <cell r="A695" t="str">
            <v>P24 SCH-10 [SA106 GR.C]</v>
          </cell>
          <cell r="B695">
            <v>24.000000000000004</v>
          </cell>
          <cell r="C695">
            <v>10</v>
          </cell>
          <cell r="D695" t="str">
            <v>SA106 GR.C</v>
          </cell>
          <cell r="E695"/>
          <cell r="F695">
            <v>24.000000000000004</v>
          </cell>
          <cell r="G695">
            <v>23.500000000000004</v>
          </cell>
          <cell r="H695">
            <v>0.25</v>
          </cell>
          <cell r="I695"/>
          <cell r="J695">
            <v>10</v>
          </cell>
          <cell r="K695"/>
          <cell r="L695" t="str">
            <v>SA106 GR.C</v>
          </cell>
          <cell r="M695"/>
          <cell r="N695"/>
        </row>
        <row r="696">
          <cell r="A696" t="str">
            <v>P24 SCH-20 [SA106 GR.C]</v>
          </cell>
          <cell r="B696">
            <v>24.000000000000004</v>
          </cell>
          <cell r="C696">
            <v>20</v>
          </cell>
          <cell r="D696" t="str">
            <v>SA106 GR.C</v>
          </cell>
          <cell r="E696"/>
          <cell r="F696">
            <v>24.000000000000004</v>
          </cell>
          <cell r="G696">
            <v>23.250000000000004</v>
          </cell>
          <cell r="H696">
            <v>0.375</v>
          </cell>
          <cell r="I696"/>
          <cell r="J696">
            <v>20</v>
          </cell>
          <cell r="K696"/>
          <cell r="L696" t="str">
            <v>SA106 GR.C</v>
          </cell>
          <cell r="M696"/>
          <cell r="N696"/>
        </row>
        <row r="697">
          <cell r="A697" t="str">
            <v>P24 SCH-30 [SA106 GR.C]</v>
          </cell>
          <cell r="B697">
            <v>24.000000000000004</v>
          </cell>
          <cell r="C697">
            <v>30</v>
          </cell>
          <cell r="D697" t="str">
            <v>SA106 GR.C</v>
          </cell>
          <cell r="E697"/>
          <cell r="F697">
            <v>24.000000000000004</v>
          </cell>
          <cell r="G697">
            <v>22.876000000000005</v>
          </cell>
          <cell r="H697">
            <v>0.56200000000000006</v>
          </cell>
          <cell r="I697"/>
          <cell r="J697">
            <v>30</v>
          </cell>
          <cell r="K697"/>
          <cell r="L697" t="str">
            <v>SA106 GR.C</v>
          </cell>
          <cell r="M697"/>
          <cell r="N697"/>
        </row>
        <row r="698">
          <cell r="A698" t="str">
            <v>P24 SCH-40 [SA106 GR.C]</v>
          </cell>
          <cell r="B698">
            <v>24.000000000000004</v>
          </cell>
          <cell r="C698">
            <v>40</v>
          </cell>
          <cell r="D698" t="str">
            <v>SA106 GR.C</v>
          </cell>
          <cell r="E698"/>
          <cell r="F698">
            <v>24.000000000000004</v>
          </cell>
          <cell r="G698">
            <v>22.626000000000005</v>
          </cell>
          <cell r="H698">
            <v>0.68700000000000006</v>
          </cell>
          <cell r="I698"/>
          <cell r="J698">
            <v>40</v>
          </cell>
          <cell r="K698"/>
          <cell r="L698" t="str">
            <v>SA106 GR.C</v>
          </cell>
          <cell r="M698"/>
          <cell r="N698"/>
        </row>
        <row r="699">
          <cell r="A699" t="str">
            <v>P24 SCH-60 [SA106 GR.C]</v>
          </cell>
          <cell r="B699">
            <v>24.000000000000004</v>
          </cell>
          <cell r="C699">
            <v>60</v>
          </cell>
          <cell r="D699" t="str">
            <v>SA106 GR.C</v>
          </cell>
          <cell r="E699"/>
          <cell r="F699">
            <v>24.000000000000004</v>
          </cell>
          <cell r="G699">
            <v>22.062000000000005</v>
          </cell>
          <cell r="H699">
            <v>0.96899999999999997</v>
          </cell>
          <cell r="I699"/>
          <cell r="J699">
            <v>60</v>
          </cell>
          <cell r="K699"/>
          <cell r="L699" t="str">
            <v>SA106 GR.C</v>
          </cell>
          <cell r="M699"/>
          <cell r="N699"/>
        </row>
        <row r="700">
          <cell r="A700" t="str">
            <v>P24 SCH-80 [SA106 GR.C]</v>
          </cell>
          <cell r="B700">
            <v>24.000000000000004</v>
          </cell>
          <cell r="C700">
            <v>80</v>
          </cell>
          <cell r="D700" t="str">
            <v>SA106 GR.C</v>
          </cell>
          <cell r="E700"/>
          <cell r="F700">
            <v>24.000000000000004</v>
          </cell>
          <cell r="G700">
            <v>21.564000000000004</v>
          </cell>
          <cell r="H700">
            <v>1.218</v>
          </cell>
          <cell r="I700"/>
          <cell r="J700">
            <v>80</v>
          </cell>
          <cell r="K700"/>
          <cell r="L700" t="str">
            <v>SA106 GR.C</v>
          </cell>
          <cell r="M700"/>
          <cell r="N700"/>
        </row>
        <row r="701">
          <cell r="A701" t="str">
            <v>P24 SCH-100 [SA106 GR.C]</v>
          </cell>
          <cell r="B701">
            <v>24.000000000000004</v>
          </cell>
          <cell r="C701">
            <v>100</v>
          </cell>
          <cell r="D701" t="str">
            <v>SA106 GR.C</v>
          </cell>
          <cell r="E701"/>
          <cell r="F701">
            <v>24.000000000000004</v>
          </cell>
          <cell r="G701">
            <v>20.938000000000002</v>
          </cell>
          <cell r="H701">
            <v>1.5309999999999999</v>
          </cell>
          <cell r="I701"/>
          <cell r="J701">
            <v>100</v>
          </cell>
          <cell r="K701"/>
          <cell r="L701" t="str">
            <v>SA106 GR.C</v>
          </cell>
          <cell r="M701"/>
          <cell r="N701"/>
        </row>
        <row r="702">
          <cell r="A702" t="str">
            <v>P24 SCH-120 [SA106 GR.C]</v>
          </cell>
          <cell r="B702">
            <v>24.000000000000004</v>
          </cell>
          <cell r="C702">
            <v>120</v>
          </cell>
          <cell r="D702" t="str">
            <v>SA106 GR.C</v>
          </cell>
          <cell r="E702"/>
          <cell r="F702">
            <v>24.000000000000004</v>
          </cell>
          <cell r="G702">
            <v>20.376000000000005</v>
          </cell>
          <cell r="H702">
            <v>1.8120000000000001</v>
          </cell>
          <cell r="I702"/>
          <cell r="J702">
            <v>120</v>
          </cell>
          <cell r="K702"/>
          <cell r="L702" t="str">
            <v>SA106 GR.C</v>
          </cell>
          <cell r="M702"/>
          <cell r="N702"/>
        </row>
        <row r="703">
          <cell r="A703" t="str">
            <v>P24 SCH-140 [SA106 GR.C]</v>
          </cell>
          <cell r="B703">
            <v>24.000000000000004</v>
          </cell>
          <cell r="C703">
            <v>140</v>
          </cell>
          <cell r="D703" t="str">
            <v>SA106 GR.C</v>
          </cell>
          <cell r="E703"/>
          <cell r="F703">
            <v>24.000000000000004</v>
          </cell>
          <cell r="G703">
            <v>19.876000000000005</v>
          </cell>
          <cell r="H703">
            <v>2.0619999999999998</v>
          </cell>
          <cell r="I703"/>
          <cell r="J703">
            <v>140</v>
          </cell>
          <cell r="K703"/>
          <cell r="L703" t="str">
            <v>SA106 GR.C</v>
          </cell>
          <cell r="M703"/>
          <cell r="N703"/>
        </row>
        <row r="704">
          <cell r="A704" t="str">
            <v>P24 SCH-160 [SA106 GR.C]</v>
          </cell>
          <cell r="B704">
            <v>24.000000000000004</v>
          </cell>
          <cell r="C704">
            <v>160</v>
          </cell>
          <cell r="D704" t="str">
            <v>SA106 GR.C</v>
          </cell>
          <cell r="E704"/>
          <cell r="F704">
            <v>24.000000000000004</v>
          </cell>
          <cell r="G704">
            <v>19.314000000000004</v>
          </cell>
          <cell r="H704">
            <v>2.343</v>
          </cell>
          <cell r="I704"/>
          <cell r="J704">
            <v>160</v>
          </cell>
          <cell r="K704"/>
          <cell r="L704" t="str">
            <v>SA106 GR.C</v>
          </cell>
          <cell r="M704"/>
          <cell r="N704"/>
        </row>
        <row r="705">
          <cell r="A705" t="str">
            <v>P24 SCH-XH [SA106 GR.C]</v>
          </cell>
          <cell r="B705">
            <v>24.000000000000004</v>
          </cell>
          <cell r="C705" t="str">
            <v>XH</v>
          </cell>
          <cell r="D705" t="str">
            <v>SA106 GR.C</v>
          </cell>
          <cell r="E705"/>
          <cell r="F705">
            <v>24.000000000000004</v>
          </cell>
          <cell r="G705">
            <v>23.000000000000004</v>
          </cell>
          <cell r="H705">
            <v>0.5</v>
          </cell>
          <cell r="I705" t="str">
            <v>XH</v>
          </cell>
          <cell r="J705">
            <v>2</v>
          </cell>
          <cell r="K705"/>
          <cell r="L705" t="str">
            <v>SA106 GR.C</v>
          </cell>
          <cell r="M705"/>
          <cell r="N705"/>
        </row>
        <row r="706">
          <cell r="A706" t="str">
            <v>P26 SCH-10 [SA106 GR.C]</v>
          </cell>
          <cell r="B706">
            <v>26</v>
          </cell>
          <cell r="C706">
            <v>10</v>
          </cell>
          <cell r="D706" t="str">
            <v>SA106 GR.C</v>
          </cell>
          <cell r="E706"/>
          <cell r="F706">
            <v>26</v>
          </cell>
          <cell r="G706">
            <v>25.376000000000001</v>
          </cell>
          <cell r="H706">
            <v>0.312</v>
          </cell>
          <cell r="I706"/>
          <cell r="J706">
            <v>10</v>
          </cell>
          <cell r="K706"/>
          <cell r="L706" t="str">
            <v>SA106 GR.C</v>
          </cell>
          <cell r="M706"/>
          <cell r="N706"/>
        </row>
        <row r="707">
          <cell r="A707" t="str">
            <v>P26 SCH-20 [SA106 GR.C]</v>
          </cell>
          <cell r="B707">
            <v>26</v>
          </cell>
          <cell r="C707">
            <v>20</v>
          </cell>
          <cell r="D707" t="str">
            <v>SA106 GR.C</v>
          </cell>
          <cell r="E707"/>
          <cell r="F707">
            <v>26</v>
          </cell>
          <cell r="G707">
            <v>25</v>
          </cell>
          <cell r="H707">
            <v>0.5</v>
          </cell>
          <cell r="I707"/>
          <cell r="J707">
            <v>20</v>
          </cell>
          <cell r="K707"/>
          <cell r="L707" t="str">
            <v>SA106 GR.C</v>
          </cell>
          <cell r="M707"/>
          <cell r="N707"/>
        </row>
        <row r="708">
          <cell r="A708" t="str">
            <v>P26 SCH-XH [SA106 GR.C]</v>
          </cell>
          <cell r="B708">
            <v>26</v>
          </cell>
          <cell r="C708" t="str">
            <v>XH</v>
          </cell>
          <cell r="D708" t="str">
            <v>SA106 GR.C</v>
          </cell>
          <cell r="E708"/>
          <cell r="F708">
            <v>26</v>
          </cell>
          <cell r="G708">
            <v>25</v>
          </cell>
          <cell r="H708">
            <v>0.5</v>
          </cell>
          <cell r="I708" t="str">
            <v>XH</v>
          </cell>
          <cell r="J708">
            <v>2</v>
          </cell>
          <cell r="K708"/>
          <cell r="L708" t="str">
            <v>SA106 GR.C</v>
          </cell>
          <cell r="M708"/>
          <cell r="N708"/>
        </row>
        <row r="709">
          <cell r="A709" t="str">
            <v>P28 SCH-10 [SA106 GR.C]</v>
          </cell>
          <cell r="B709">
            <v>28</v>
          </cell>
          <cell r="C709">
            <v>10</v>
          </cell>
          <cell r="D709" t="str">
            <v>SA106 GR.C</v>
          </cell>
          <cell r="E709"/>
          <cell r="F709">
            <v>28</v>
          </cell>
          <cell r="G709">
            <v>27.376000000000001</v>
          </cell>
          <cell r="H709">
            <v>0.312</v>
          </cell>
          <cell r="I709"/>
          <cell r="J709">
            <v>10</v>
          </cell>
          <cell r="K709"/>
          <cell r="L709" t="str">
            <v>SA106 GR.C</v>
          </cell>
          <cell r="M709"/>
          <cell r="N709"/>
        </row>
        <row r="710">
          <cell r="A710" t="str">
            <v>P28 SCH-20 [SA106 GR.C]</v>
          </cell>
          <cell r="B710">
            <v>28</v>
          </cell>
          <cell r="C710">
            <v>20</v>
          </cell>
          <cell r="D710" t="str">
            <v>SA106 GR.C</v>
          </cell>
          <cell r="E710"/>
          <cell r="F710">
            <v>28</v>
          </cell>
          <cell r="G710">
            <v>27</v>
          </cell>
          <cell r="H710">
            <v>0.5</v>
          </cell>
          <cell r="I710"/>
          <cell r="J710">
            <v>20</v>
          </cell>
          <cell r="K710"/>
          <cell r="L710" t="str">
            <v>SA106 GR.C</v>
          </cell>
          <cell r="M710"/>
          <cell r="N710"/>
        </row>
        <row r="711">
          <cell r="A711" t="str">
            <v>P28 SCH-30 [SA106 GR.C]</v>
          </cell>
          <cell r="B711">
            <v>28</v>
          </cell>
          <cell r="C711">
            <v>30</v>
          </cell>
          <cell r="D711" t="str">
            <v>SA106 GR.C</v>
          </cell>
          <cell r="E711"/>
          <cell r="F711">
            <v>28</v>
          </cell>
          <cell r="G711">
            <v>26.75</v>
          </cell>
          <cell r="H711">
            <v>0.625</v>
          </cell>
          <cell r="I711"/>
          <cell r="J711">
            <v>30</v>
          </cell>
          <cell r="K711"/>
          <cell r="L711" t="str">
            <v>SA106 GR.C</v>
          </cell>
          <cell r="M711"/>
          <cell r="N711"/>
        </row>
        <row r="712">
          <cell r="A712" t="str">
            <v>P28 SCH-XH [SA106 GR.C]</v>
          </cell>
          <cell r="B712">
            <v>28</v>
          </cell>
          <cell r="C712" t="str">
            <v>XH</v>
          </cell>
          <cell r="D712" t="str">
            <v>SA106 GR.C</v>
          </cell>
          <cell r="E712"/>
          <cell r="F712">
            <v>28</v>
          </cell>
          <cell r="G712">
            <v>27</v>
          </cell>
          <cell r="H712">
            <v>0.5</v>
          </cell>
          <cell r="I712" t="str">
            <v>XH</v>
          </cell>
          <cell r="J712">
            <v>2</v>
          </cell>
          <cell r="K712"/>
          <cell r="L712" t="str">
            <v>SA106 GR.C</v>
          </cell>
          <cell r="M712"/>
          <cell r="N712"/>
        </row>
        <row r="713">
          <cell r="A713" t="str">
            <v>P30 SCH-10 [SA106 GR.C]</v>
          </cell>
          <cell r="B713">
            <v>30</v>
          </cell>
          <cell r="C713">
            <v>10</v>
          </cell>
          <cell r="D713" t="str">
            <v>SA106 GR.C</v>
          </cell>
          <cell r="E713"/>
          <cell r="F713">
            <v>30</v>
          </cell>
          <cell r="G713">
            <v>29.376000000000001</v>
          </cell>
          <cell r="H713">
            <v>0.312</v>
          </cell>
          <cell r="I713"/>
          <cell r="J713">
            <v>10</v>
          </cell>
          <cell r="K713"/>
          <cell r="L713" t="str">
            <v>SA106 GR.C</v>
          </cell>
          <cell r="M713"/>
          <cell r="N713"/>
        </row>
        <row r="714">
          <cell r="A714" t="str">
            <v>P30 SCH-20 [SA106 GR.C]</v>
          </cell>
          <cell r="B714">
            <v>30</v>
          </cell>
          <cell r="C714">
            <v>20</v>
          </cell>
          <cell r="D714" t="str">
            <v>SA106 GR.C</v>
          </cell>
          <cell r="E714"/>
          <cell r="F714">
            <v>30</v>
          </cell>
          <cell r="G714">
            <v>29</v>
          </cell>
          <cell r="H714">
            <v>0.5</v>
          </cell>
          <cell r="I714"/>
          <cell r="J714">
            <v>20</v>
          </cell>
          <cell r="K714"/>
          <cell r="L714" t="str">
            <v>SA106 GR.C</v>
          </cell>
          <cell r="M714"/>
          <cell r="N714"/>
        </row>
        <row r="715">
          <cell r="A715" t="str">
            <v>P30 SCH-30 [SA106 GR.C]</v>
          </cell>
          <cell r="B715">
            <v>30</v>
          </cell>
          <cell r="C715">
            <v>30</v>
          </cell>
          <cell r="D715" t="str">
            <v>SA106 GR.C</v>
          </cell>
          <cell r="E715"/>
          <cell r="F715">
            <v>30</v>
          </cell>
          <cell r="G715">
            <v>28.75</v>
          </cell>
          <cell r="H715">
            <v>0.625</v>
          </cell>
          <cell r="I715"/>
          <cell r="J715">
            <v>30</v>
          </cell>
          <cell r="K715"/>
          <cell r="L715" t="str">
            <v>SA106 GR.C</v>
          </cell>
          <cell r="M715"/>
          <cell r="N715"/>
        </row>
        <row r="716">
          <cell r="A716" t="str">
            <v>P30 SCH-XH [SA106 GR.C]</v>
          </cell>
          <cell r="B716">
            <v>30</v>
          </cell>
          <cell r="C716" t="str">
            <v>XH</v>
          </cell>
          <cell r="D716" t="str">
            <v>SA106 GR.C</v>
          </cell>
          <cell r="E716"/>
          <cell r="F716">
            <v>30</v>
          </cell>
          <cell r="G716">
            <v>29</v>
          </cell>
          <cell r="H716">
            <v>0.5</v>
          </cell>
          <cell r="I716" t="str">
            <v>XH</v>
          </cell>
          <cell r="J716">
            <v>2</v>
          </cell>
          <cell r="K716"/>
          <cell r="L716" t="str">
            <v>SA106 GR.C</v>
          </cell>
          <cell r="M716"/>
          <cell r="N716"/>
        </row>
        <row r="717">
          <cell r="A717" t="str">
            <v>P32 SCH-10 [SA106 GR.C]</v>
          </cell>
          <cell r="B717">
            <v>32</v>
          </cell>
          <cell r="C717">
            <v>10</v>
          </cell>
          <cell r="D717" t="str">
            <v>SA106 GR.C</v>
          </cell>
          <cell r="E717"/>
          <cell r="F717">
            <v>32</v>
          </cell>
          <cell r="G717">
            <v>31.376000000000001</v>
          </cell>
          <cell r="H717">
            <v>0.312</v>
          </cell>
          <cell r="I717"/>
          <cell r="J717">
            <v>10</v>
          </cell>
          <cell r="K717"/>
          <cell r="L717" t="str">
            <v>SA106 GR.C</v>
          </cell>
          <cell r="M717"/>
          <cell r="N717"/>
        </row>
        <row r="718">
          <cell r="A718" t="str">
            <v>P32 SCH-20 [SA106 GR.C]</v>
          </cell>
          <cell r="B718">
            <v>32</v>
          </cell>
          <cell r="C718">
            <v>20</v>
          </cell>
          <cell r="D718" t="str">
            <v>SA106 GR.C</v>
          </cell>
          <cell r="E718"/>
          <cell r="F718">
            <v>32</v>
          </cell>
          <cell r="G718">
            <v>31</v>
          </cell>
          <cell r="H718">
            <v>0.5</v>
          </cell>
          <cell r="I718"/>
          <cell r="J718">
            <v>20</v>
          </cell>
          <cell r="K718"/>
          <cell r="L718" t="str">
            <v>SA106 GR.C</v>
          </cell>
          <cell r="M718"/>
          <cell r="N718"/>
        </row>
        <row r="719">
          <cell r="A719" t="str">
            <v>P32 SCH-30 [SA106 GR.C]</v>
          </cell>
          <cell r="B719">
            <v>32</v>
          </cell>
          <cell r="C719">
            <v>30</v>
          </cell>
          <cell r="D719" t="str">
            <v>SA106 GR.C</v>
          </cell>
          <cell r="E719"/>
          <cell r="F719">
            <v>32</v>
          </cell>
          <cell r="G719">
            <v>30.75</v>
          </cell>
          <cell r="H719">
            <v>0.625</v>
          </cell>
          <cell r="I719"/>
          <cell r="J719">
            <v>30</v>
          </cell>
          <cell r="K719"/>
          <cell r="L719" t="str">
            <v>SA106 GR.C</v>
          </cell>
          <cell r="M719"/>
          <cell r="N719"/>
        </row>
        <row r="720">
          <cell r="A720" t="str">
            <v>P32 SCH-40 [SA106 GR.C]</v>
          </cell>
          <cell r="B720">
            <v>32</v>
          </cell>
          <cell r="C720">
            <v>40</v>
          </cell>
          <cell r="D720" t="str">
            <v>SA106 GR.C</v>
          </cell>
          <cell r="E720"/>
          <cell r="F720">
            <v>32</v>
          </cell>
          <cell r="G720">
            <v>30.623999999999999</v>
          </cell>
          <cell r="H720">
            <v>0.68799999999999994</v>
          </cell>
          <cell r="I720"/>
          <cell r="J720">
            <v>40</v>
          </cell>
          <cell r="K720"/>
          <cell r="L720" t="str">
            <v>SA106 GR.C</v>
          </cell>
          <cell r="M720"/>
          <cell r="N720"/>
        </row>
        <row r="721">
          <cell r="A721" t="str">
            <v>P32 SCH-XH [SA106 GR.C]</v>
          </cell>
          <cell r="B721">
            <v>32</v>
          </cell>
          <cell r="C721" t="str">
            <v>XH</v>
          </cell>
          <cell r="D721" t="str">
            <v>SA106 GR.C</v>
          </cell>
          <cell r="E721"/>
          <cell r="F721">
            <v>32</v>
          </cell>
          <cell r="G721">
            <v>31</v>
          </cell>
          <cell r="H721">
            <v>0.5</v>
          </cell>
          <cell r="I721" t="str">
            <v>XH</v>
          </cell>
          <cell r="J721">
            <v>2</v>
          </cell>
          <cell r="K721"/>
          <cell r="L721" t="str">
            <v>SA106 GR.C</v>
          </cell>
          <cell r="M721"/>
          <cell r="N721"/>
        </row>
        <row r="722">
          <cell r="A722" t="str">
            <v>P34 SCH-10 [SA106 GR.C]</v>
          </cell>
          <cell r="B722">
            <v>34</v>
          </cell>
          <cell r="C722">
            <v>10</v>
          </cell>
          <cell r="D722" t="str">
            <v>SA106 GR.C</v>
          </cell>
          <cell r="E722"/>
          <cell r="F722">
            <v>34</v>
          </cell>
          <cell r="G722">
            <v>33.375999999999998</v>
          </cell>
          <cell r="H722">
            <v>0.312</v>
          </cell>
          <cell r="I722"/>
          <cell r="J722">
            <v>10</v>
          </cell>
          <cell r="K722"/>
          <cell r="L722" t="str">
            <v>SA106 GR.C</v>
          </cell>
          <cell r="M722"/>
          <cell r="N722"/>
        </row>
        <row r="723">
          <cell r="A723" t="str">
            <v>P34 SCH-20 [SA106 GR.C]</v>
          </cell>
          <cell r="B723">
            <v>34</v>
          </cell>
          <cell r="C723">
            <v>20</v>
          </cell>
          <cell r="D723" t="str">
            <v>SA106 GR.C</v>
          </cell>
          <cell r="E723"/>
          <cell r="F723">
            <v>34</v>
          </cell>
          <cell r="G723">
            <v>33</v>
          </cell>
          <cell r="H723">
            <v>0.5</v>
          </cell>
          <cell r="I723"/>
          <cell r="J723">
            <v>20</v>
          </cell>
          <cell r="K723"/>
          <cell r="L723" t="str">
            <v>SA106 GR.C</v>
          </cell>
          <cell r="M723"/>
          <cell r="N723"/>
        </row>
        <row r="724">
          <cell r="A724" t="str">
            <v>P34 SCH-30 [SA106 GR.C]</v>
          </cell>
          <cell r="B724">
            <v>34</v>
          </cell>
          <cell r="C724">
            <v>30</v>
          </cell>
          <cell r="D724" t="str">
            <v>SA106 GR.C</v>
          </cell>
          <cell r="E724"/>
          <cell r="F724">
            <v>34</v>
          </cell>
          <cell r="G724">
            <v>32.75</v>
          </cell>
          <cell r="H724">
            <v>0.625</v>
          </cell>
          <cell r="I724"/>
          <cell r="J724">
            <v>30</v>
          </cell>
          <cell r="K724"/>
          <cell r="L724" t="str">
            <v>SA106 GR.C</v>
          </cell>
          <cell r="M724"/>
          <cell r="N724"/>
        </row>
        <row r="725">
          <cell r="A725" t="str">
            <v>P34 SCH-40 [SA106 GR.C]</v>
          </cell>
          <cell r="B725">
            <v>34</v>
          </cell>
          <cell r="C725">
            <v>40</v>
          </cell>
          <cell r="D725" t="str">
            <v>SA106 GR.C</v>
          </cell>
          <cell r="E725"/>
          <cell r="F725">
            <v>34</v>
          </cell>
          <cell r="G725">
            <v>32.624000000000002</v>
          </cell>
          <cell r="H725">
            <v>0.68799999999999994</v>
          </cell>
          <cell r="I725"/>
          <cell r="J725">
            <v>40</v>
          </cell>
          <cell r="K725"/>
          <cell r="L725" t="str">
            <v>SA106 GR.C</v>
          </cell>
          <cell r="M725"/>
          <cell r="N725"/>
        </row>
        <row r="726">
          <cell r="A726" t="str">
            <v>P34 SCH-XH [SA106 GR.C]</v>
          </cell>
          <cell r="B726">
            <v>34</v>
          </cell>
          <cell r="C726" t="str">
            <v>XH</v>
          </cell>
          <cell r="D726" t="str">
            <v>SA106 GR.C</v>
          </cell>
          <cell r="E726"/>
          <cell r="F726">
            <v>34</v>
          </cell>
          <cell r="G726">
            <v>33</v>
          </cell>
          <cell r="H726">
            <v>0.5</v>
          </cell>
          <cell r="I726" t="str">
            <v>XH</v>
          </cell>
          <cell r="J726">
            <v>2</v>
          </cell>
          <cell r="K726"/>
          <cell r="L726" t="str">
            <v>SA106 GR.C</v>
          </cell>
          <cell r="M726"/>
          <cell r="N726"/>
        </row>
        <row r="727">
          <cell r="A727" t="str">
            <v>P36 SCH-10 [SA106 GR.C]</v>
          </cell>
          <cell r="B727">
            <v>36</v>
          </cell>
          <cell r="C727">
            <v>10</v>
          </cell>
          <cell r="D727" t="str">
            <v>SA106 GR.C</v>
          </cell>
          <cell r="E727"/>
          <cell r="F727">
            <v>36</v>
          </cell>
          <cell r="G727">
            <v>35.375999999999998</v>
          </cell>
          <cell r="H727">
            <v>0.312</v>
          </cell>
          <cell r="I727"/>
          <cell r="J727">
            <v>10</v>
          </cell>
          <cell r="K727"/>
          <cell r="L727" t="str">
            <v>SA106 GR.C</v>
          </cell>
          <cell r="M727"/>
          <cell r="N727"/>
        </row>
        <row r="728">
          <cell r="A728" t="str">
            <v>P36 SCH-20 [SA106 GR.C]</v>
          </cell>
          <cell r="B728">
            <v>36</v>
          </cell>
          <cell r="C728">
            <v>20</v>
          </cell>
          <cell r="D728" t="str">
            <v>SA106 GR.C</v>
          </cell>
          <cell r="E728"/>
          <cell r="F728">
            <v>36</v>
          </cell>
          <cell r="G728">
            <v>35</v>
          </cell>
          <cell r="H728">
            <v>0.5</v>
          </cell>
          <cell r="I728"/>
          <cell r="J728">
            <v>20</v>
          </cell>
          <cell r="K728"/>
          <cell r="L728" t="str">
            <v>SA106 GR.C</v>
          </cell>
          <cell r="M728"/>
          <cell r="N728"/>
        </row>
        <row r="729">
          <cell r="A729" t="str">
            <v>P36 SCH-30 [SA106 GR.C]</v>
          </cell>
          <cell r="B729">
            <v>36</v>
          </cell>
          <cell r="C729">
            <v>30</v>
          </cell>
          <cell r="D729" t="str">
            <v>SA106 GR.C</v>
          </cell>
          <cell r="E729"/>
          <cell r="F729">
            <v>36</v>
          </cell>
          <cell r="G729">
            <v>34.75</v>
          </cell>
          <cell r="H729">
            <v>0.625</v>
          </cell>
          <cell r="I729"/>
          <cell r="J729">
            <v>30</v>
          </cell>
          <cell r="K729"/>
          <cell r="L729" t="str">
            <v>SA106 GR.C</v>
          </cell>
          <cell r="M729"/>
          <cell r="N729"/>
        </row>
        <row r="730">
          <cell r="A730" t="str">
            <v>P36 SCH-40 [SA106 GR.C]</v>
          </cell>
          <cell r="B730">
            <v>36</v>
          </cell>
          <cell r="C730">
            <v>40</v>
          </cell>
          <cell r="D730" t="str">
            <v>SA106 GR.C</v>
          </cell>
          <cell r="E730"/>
          <cell r="F730">
            <v>36</v>
          </cell>
          <cell r="G730">
            <v>34.5</v>
          </cell>
          <cell r="H730">
            <v>0.75</v>
          </cell>
          <cell r="I730"/>
          <cell r="J730">
            <v>40</v>
          </cell>
          <cell r="K730"/>
          <cell r="L730" t="str">
            <v>SA106 GR.C</v>
          </cell>
          <cell r="M730"/>
          <cell r="N730"/>
        </row>
        <row r="731">
          <cell r="A731" t="str">
            <v>P36 SCH-XH [SA106 GR.C]</v>
          </cell>
          <cell r="B731">
            <v>36</v>
          </cell>
          <cell r="C731" t="str">
            <v>XH</v>
          </cell>
          <cell r="D731" t="str">
            <v>SA106 GR.C</v>
          </cell>
          <cell r="E731"/>
          <cell r="F731">
            <v>36</v>
          </cell>
          <cell r="G731">
            <v>35</v>
          </cell>
          <cell r="H731">
            <v>0.5</v>
          </cell>
          <cell r="I731" t="str">
            <v>XH</v>
          </cell>
          <cell r="J731">
            <v>2</v>
          </cell>
          <cell r="K731"/>
          <cell r="L731" t="str">
            <v>SA106 GR.C</v>
          </cell>
          <cell r="M731"/>
          <cell r="N731"/>
        </row>
        <row r="732">
          <cell r="A732" t="str">
            <v>P42 SCH-30 [SA106 GR.C]</v>
          </cell>
          <cell r="B732">
            <v>42</v>
          </cell>
          <cell r="C732">
            <v>30</v>
          </cell>
          <cell r="D732" t="str">
            <v>SA106 GR.C</v>
          </cell>
          <cell r="E732"/>
          <cell r="F732">
            <v>42</v>
          </cell>
          <cell r="G732">
            <v>41.25</v>
          </cell>
          <cell r="H732">
            <v>0.375</v>
          </cell>
          <cell r="I732"/>
          <cell r="J732">
            <v>30</v>
          </cell>
          <cell r="K732"/>
          <cell r="L732" t="str">
            <v>SA106 GR.C</v>
          </cell>
          <cell r="M732"/>
          <cell r="N732"/>
        </row>
        <row r="733">
          <cell r="A733" t="str">
            <v>P42 SCH-60 [SA106 GR.C]</v>
          </cell>
          <cell r="B733">
            <v>42</v>
          </cell>
          <cell r="C733">
            <v>60</v>
          </cell>
          <cell r="D733" t="str">
            <v>SA106 GR.C</v>
          </cell>
          <cell r="E733"/>
          <cell r="F733">
            <v>42</v>
          </cell>
          <cell r="G733">
            <v>41</v>
          </cell>
          <cell r="H733">
            <v>0.5</v>
          </cell>
          <cell r="I733"/>
          <cell r="J733">
            <v>60</v>
          </cell>
          <cell r="K733"/>
          <cell r="L733" t="str">
            <v>SA106 GR.C</v>
          </cell>
          <cell r="M733"/>
          <cell r="N733"/>
        </row>
        <row r="734">
          <cell r="A734" t="str">
            <v>P42 SCH-XH [SA106 GR.C]</v>
          </cell>
          <cell r="B734">
            <v>42</v>
          </cell>
          <cell r="C734" t="str">
            <v>XH</v>
          </cell>
          <cell r="D734" t="str">
            <v>SA106 GR.C</v>
          </cell>
          <cell r="E734"/>
          <cell r="F734">
            <v>42</v>
          </cell>
          <cell r="G734">
            <v>41</v>
          </cell>
          <cell r="H734">
            <v>0.5</v>
          </cell>
          <cell r="I734" t="str">
            <v>XH</v>
          </cell>
          <cell r="J734">
            <v>2</v>
          </cell>
          <cell r="K734"/>
          <cell r="L734" t="str">
            <v>SA106 GR.C</v>
          </cell>
          <cell r="M734"/>
          <cell r="N734"/>
        </row>
        <row r="735">
          <cell r="A735" t="str">
            <v>P48 SCH-30 [SA106 GR.C]</v>
          </cell>
          <cell r="B735">
            <v>48.000000000000007</v>
          </cell>
          <cell r="C735">
            <v>30</v>
          </cell>
          <cell r="D735" t="str">
            <v>SA106 GR.C</v>
          </cell>
          <cell r="E735"/>
          <cell r="F735">
            <v>48.000000000000007</v>
          </cell>
          <cell r="G735">
            <v>47.250000000000007</v>
          </cell>
          <cell r="H735">
            <v>0.375</v>
          </cell>
          <cell r="I735"/>
          <cell r="J735">
            <v>30</v>
          </cell>
          <cell r="K735"/>
          <cell r="L735" t="str">
            <v>SA106 GR.C</v>
          </cell>
          <cell r="M735"/>
          <cell r="N735"/>
        </row>
        <row r="736">
          <cell r="A736" t="str">
            <v>P48 SCH-60 [SA106 GR.C]</v>
          </cell>
          <cell r="B736">
            <v>48.000000000000007</v>
          </cell>
          <cell r="C736">
            <v>60</v>
          </cell>
          <cell r="D736" t="str">
            <v>SA106 GR.C</v>
          </cell>
          <cell r="E736"/>
          <cell r="F736">
            <v>48.000000000000007</v>
          </cell>
          <cell r="G736">
            <v>47.000000000000007</v>
          </cell>
          <cell r="H736">
            <v>0.5</v>
          </cell>
          <cell r="I736"/>
          <cell r="J736">
            <v>60</v>
          </cell>
          <cell r="K736"/>
          <cell r="L736" t="str">
            <v>SA106 GR.C</v>
          </cell>
          <cell r="M736"/>
          <cell r="N736"/>
        </row>
        <row r="737">
          <cell r="A737" t="str">
            <v>P48 SCH-XH [SA106 GR.C]</v>
          </cell>
          <cell r="B737">
            <v>48.000000000000007</v>
          </cell>
          <cell r="C737" t="str">
            <v>XH</v>
          </cell>
          <cell r="D737" t="str">
            <v>SA106 GR.C</v>
          </cell>
          <cell r="E737"/>
          <cell r="F737">
            <v>48.000000000000007</v>
          </cell>
          <cell r="G737">
            <v>47.000000000000007</v>
          </cell>
          <cell r="H737">
            <v>0.5</v>
          </cell>
          <cell r="I737" t="str">
            <v>XH</v>
          </cell>
          <cell r="J737">
            <v>2</v>
          </cell>
          <cell r="K737"/>
          <cell r="L737" t="str">
            <v>SA106 GR.C</v>
          </cell>
          <cell r="M737"/>
          <cell r="N737"/>
        </row>
        <row r="738">
          <cell r="A738" t="str">
            <v>SA182 F316L</v>
          </cell>
          <cell r="B738">
            <v>0.125</v>
          </cell>
          <cell r="C738">
            <v>5</v>
          </cell>
          <cell r="D738" t="str">
            <v>SA182 F316L</v>
          </cell>
          <cell r="E738"/>
          <cell r="F738">
            <v>0.40500000000000003</v>
          </cell>
          <cell r="G738">
            <v>0.33500000000000002</v>
          </cell>
          <cell r="H738">
            <v>3.5000000000000003E-2</v>
          </cell>
          <cell r="I738"/>
          <cell r="J738">
            <v>5</v>
          </cell>
          <cell r="K738"/>
          <cell r="L738"/>
          <cell r="M738"/>
          <cell r="N738"/>
        </row>
        <row r="739">
          <cell r="A739" t="str">
            <v>P0.125 SCH-5 [SA182 F316L]</v>
          </cell>
          <cell r="B739">
            <v>0.125</v>
          </cell>
          <cell r="C739">
            <v>5</v>
          </cell>
          <cell r="D739" t="str">
            <v>SA182 F316L</v>
          </cell>
          <cell r="E739"/>
          <cell r="F739">
            <v>0.40500000000000003</v>
          </cell>
          <cell r="G739">
            <v>0.33500000000000002</v>
          </cell>
          <cell r="H739">
            <v>3.5000000000000003E-2</v>
          </cell>
          <cell r="I739"/>
          <cell r="J739">
            <v>5</v>
          </cell>
          <cell r="K739"/>
          <cell r="L739" t="str">
            <v>SA182 F316L</v>
          </cell>
          <cell r="M739"/>
          <cell r="N739"/>
        </row>
        <row r="740">
          <cell r="A740" t="str">
            <v>P0.125 SCH-10 [SA182 F316L]</v>
          </cell>
          <cell r="B740">
            <v>0.125</v>
          </cell>
          <cell r="C740">
            <v>10</v>
          </cell>
          <cell r="D740" t="str">
            <v>SA182 F316L</v>
          </cell>
          <cell r="E740"/>
          <cell r="F740">
            <v>0.40500000000000003</v>
          </cell>
          <cell r="G740">
            <v>0.30700000000000005</v>
          </cell>
          <cell r="H740">
            <v>4.9000000000000002E-2</v>
          </cell>
          <cell r="I740"/>
          <cell r="J740">
            <v>10</v>
          </cell>
          <cell r="K740"/>
          <cell r="L740" t="str">
            <v>SA182 F316L</v>
          </cell>
          <cell r="M740"/>
          <cell r="N740"/>
        </row>
        <row r="741">
          <cell r="A741" t="str">
            <v>P0.125 SCH-40 [SA182 F316L]</v>
          </cell>
          <cell r="B741">
            <v>0.125</v>
          </cell>
          <cell r="C741">
            <v>40</v>
          </cell>
          <cell r="D741" t="str">
            <v>SA182 F316L</v>
          </cell>
          <cell r="E741"/>
          <cell r="F741">
            <v>0.40500000000000003</v>
          </cell>
          <cell r="G741">
            <v>0.26900000000000002</v>
          </cell>
          <cell r="H741">
            <v>6.8000000000000005E-2</v>
          </cell>
          <cell r="I741"/>
          <cell r="J741">
            <v>40</v>
          </cell>
          <cell r="K741"/>
          <cell r="L741" t="str">
            <v>SA182 F316L</v>
          </cell>
          <cell r="M741"/>
          <cell r="N741"/>
        </row>
        <row r="742">
          <cell r="A742" t="str">
            <v>P0.125 SCH-80 [SA182 F316L]</v>
          </cell>
          <cell r="B742">
            <v>0.125</v>
          </cell>
          <cell r="C742">
            <v>80</v>
          </cell>
          <cell r="D742" t="str">
            <v>SA182 F316L</v>
          </cell>
          <cell r="E742"/>
          <cell r="F742">
            <v>0.40500000000000003</v>
          </cell>
          <cell r="G742">
            <v>0.21500000000000002</v>
          </cell>
          <cell r="H742">
            <v>9.5000000000000001E-2</v>
          </cell>
          <cell r="I742"/>
          <cell r="J742">
            <v>80</v>
          </cell>
          <cell r="K742"/>
          <cell r="L742" t="str">
            <v>SA182 F316L</v>
          </cell>
          <cell r="M742"/>
          <cell r="N742"/>
        </row>
        <row r="743">
          <cell r="A743" t="str">
            <v>P0.125 SCH-XH [SA182 F316L]</v>
          </cell>
          <cell r="B743">
            <v>0.125</v>
          </cell>
          <cell r="C743" t="str">
            <v>XH</v>
          </cell>
          <cell r="D743" t="str">
            <v>SA182 F316L</v>
          </cell>
          <cell r="E743"/>
          <cell r="F743">
            <v>0.40500000000000003</v>
          </cell>
          <cell r="G743">
            <v>0.21500000000000002</v>
          </cell>
          <cell r="H743">
            <v>9.5000000000000001E-2</v>
          </cell>
          <cell r="I743" t="str">
            <v>XH</v>
          </cell>
          <cell r="J743">
            <v>2</v>
          </cell>
          <cell r="K743"/>
          <cell r="L743" t="str">
            <v>SA182 F316L</v>
          </cell>
          <cell r="M743"/>
          <cell r="N743"/>
        </row>
        <row r="744">
          <cell r="A744" t="str">
            <v>P0.25 SCH-5 [SA182 F316L]</v>
          </cell>
          <cell r="B744">
            <v>0.25</v>
          </cell>
          <cell r="C744">
            <v>5</v>
          </cell>
          <cell r="D744" t="str">
            <v>SA182 F316L</v>
          </cell>
          <cell r="E744"/>
          <cell r="F744">
            <v>0.54</v>
          </cell>
          <cell r="G744">
            <v>0.44200000000000006</v>
          </cell>
          <cell r="H744">
            <v>4.9000000000000002E-2</v>
          </cell>
          <cell r="I744"/>
          <cell r="J744">
            <v>5</v>
          </cell>
          <cell r="K744"/>
          <cell r="L744" t="str">
            <v>SA182 F316L</v>
          </cell>
          <cell r="M744"/>
          <cell r="N744"/>
        </row>
        <row r="745">
          <cell r="A745" t="str">
            <v>P0.25 SCH-10 [SA182 F316L]</v>
          </cell>
          <cell r="B745">
            <v>0.25</v>
          </cell>
          <cell r="C745">
            <v>10</v>
          </cell>
          <cell r="D745" t="str">
            <v>SA182 F316L</v>
          </cell>
          <cell r="E745"/>
          <cell r="F745">
            <v>0.54</v>
          </cell>
          <cell r="G745">
            <v>0.41000000000000003</v>
          </cell>
          <cell r="H745">
            <v>6.5000000000000002E-2</v>
          </cell>
          <cell r="I745"/>
          <cell r="J745">
            <v>10</v>
          </cell>
          <cell r="K745"/>
          <cell r="L745" t="str">
            <v>SA182 F316L</v>
          </cell>
          <cell r="M745"/>
          <cell r="N745"/>
        </row>
        <row r="746">
          <cell r="A746" t="str">
            <v>P0.25 SCH-40 [SA182 F316L]</v>
          </cell>
          <cell r="B746">
            <v>0.25</v>
          </cell>
          <cell r="C746">
            <v>40</v>
          </cell>
          <cell r="D746" t="str">
            <v>SA182 F316L</v>
          </cell>
          <cell r="E746"/>
          <cell r="F746">
            <v>0.54</v>
          </cell>
          <cell r="G746">
            <v>0.36400000000000005</v>
          </cell>
          <cell r="H746">
            <v>8.7999999999999995E-2</v>
          </cell>
          <cell r="I746"/>
          <cell r="J746">
            <v>40</v>
          </cell>
          <cell r="K746"/>
          <cell r="L746" t="str">
            <v>SA182 F316L</v>
          </cell>
          <cell r="M746"/>
          <cell r="N746"/>
        </row>
        <row r="747">
          <cell r="A747" t="str">
            <v>P0.25 SCH-80 [SA182 F316L]</v>
          </cell>
          <cell r="B747">
            <v>0.25</v>
          </cell>
          <cell r="C747">
            <v>80</v>
          </cell>
          <cell r="D747" t="str">
            <v>SA182 F316L</v>
          </cell>
          <cell r="E747"/>
          <cell r="F747">
            <v>0.54</v>
          </cell>
          <cell r="G747">
            <v>0.30200000000000005</v>
          </cell>
          <cell r="H747">
            <v>0.11899999999999999</v>
          </cell>
          <cell r="I747"/>
          <cell r="J747">
            <v>80</v>
          </cell>
          <cell r="K747"/>
          <cell r="L747" t="str">
            <v>SA182 F316L</v>
          </cell>
          <cell r="M747"/>
          <cell r="N747"/>
        </row>
        <row r="748">
          <cell r="A748" t="str">
            <v>P0.25 SCH-XH [SA182 F316L]</v>
          </cell>
          <cell r="B748">
            <v>0.25</v>
          </cell>
          <cell r="C748" t="str">
            <v>XH</v>
          </cell>
          <cell r="D748" t="str">
            <v>SA182 F316L</v>
          </cell>
          <cell r="E748"/>
          <cell r="F748">
            <v>0.54</v>
          </cell>
          <cell r="G748">
            <v>0.30200000000000005</v>
          </cell>
          <cell r="H748">
            <v>0.11899999999999999</v>
          </cell>
          <cell r="I748" t="str">
            <v>XH</v>
          </cell>
          <cell r="J748">
            <v>2</v>
          </cell>
          <cell r="K748"/>
          <cell r="L748" t="str">
            <v>SA182 F316L</v>
          </cell>
          <cell r="M748"/>
          <cell r="N748"/>
        </row>
        <row r="749">
          <cell r="A749" t="str">
            <v>P0.375 SCH-5 [SA182 F316L]</v>
          </cell>
          <cell r="B749">
            <v>0.37500000000000006</v>
          </cell>
          <cell r="C749">
            <v>5</v>
          </cell>
          <cell r="D749" t="str">
            <v>SA182 F316L</v>
          </cell>
          <cell r="E749"/>
          <cell r="F749">
            <v>0.67500000000000004</v>
          </cell>
          <cell r="G749">
            <v>0.57700000000000007</v>
          </cell>
          <cell r="H749">
            <v>4.9000000000000002E-2</v>
          </cell>
          <cell r="I749"/>
          <cell r="J749">
            <v>5</v>
          </cell>
          <cell r="K749"/>
          <cell r="L749" t="str">
            <v>SA182 F316L</v>
          </cell>
          <cell r="M749"/>
          <cell r="N749"/>
        </row>
        <row r="750">
          <cell r="A750" t="str">
            <v>P0.375 SCH-10 [SA182 F316L]</v>
          </cell>
          <cell r="B750">
            <v>0.37500000000000006</v>
          </cell>
          <cell r="C750">
            <v>10</v>
          </cell>
          <cell r="D750" t="str">
            <v>SA182 F316L</v>
          </cell>
          <cell r="E750"/>
          <cell r="F750">
            <v>0.67500000000000004</v>
          </cell>
          <cell r="G750">
            <v>0.54500000000000004</v>
          </cell>
          <cell r="H750">
            <v>6.5000000000000002E-2</v>
          </cell>
          <cell r="I750"/>
          <cell r="J750">
            <v>10</v>
          </cell>
          <cell r="K750"/>
          <cell r="L750" t="str">
            <v>SA182 F316L</v>
          </cell>
          <cell r="M750"/>
          <cell r="N750"/>
        </row>
        <row r="751">
          <cell r="A751" t="str">
            <v>P0.375 SCH-40 [SA182 F316L]</v>
          </cell>
          <cell r="B751">
            <v>0.37500000000000006</v>
          </cell>
          <cell r="C751">
            <v>40</v>
          </cell>
          <cell r="D751" t="str">
            <v>SA182 F316L</v>
          </cell>
          <cell r="E751"/>
          <cell r="F751">
            <v>0.67500000000000004</v>
          </cell>
          <cell r="G751">
            <v>0.49300000000000005</v>
          </cell>
          <cell r="H751">
            <v>9.0999999999999998E-2</v>
          </cell>
          <cell r="I751"/>
          <cell r="J751">
            <v>40</v>
          </cell>
          <cell r="K751"/>
          <cell r="L751" t="str">
            <v>SA182 F316L</v>
          </cell>
          <cell r="M751"/>
          <cell r="N751"/>
        </row>
        <row r="752">
          <cell r="A752" t="str">
            <v>P0.375 SCH-80 [SA182 F316L]</v>
          </cell>
          <cell r="B752">
            <v>0.37500000000000006</v>
          </cell>
          <cell r="C752">
            <v>80</v>
          </cell>
          <cell r="D752" t="str">
            <v>SA182 F316L</v>
          </cell>
          <cell r="E752"/>
          <cell r="F752">
            <v>0.67500000000000004</v>
          </cell>
          <cell r="G752">
            <v>0.42300000000000004</v>
          </cell>
          <cell r="H752">
            <v>0.126</v>
          </cell>
          <cell r="I752"/>
          <cell r="J752">
            <v>80</v>
          </cell>
          <cell r="K752"/>
          <cell r="L752" t="str">
            <v>SA182 F316L</v>
          </cell>
          <cell r="M752"/>
          <cell r="N752"/>
        </row>
        <row r="753">
          <cell r="A753" t="str">
            <v>P0.375 SCH-XH [SA182 F316L]</v>
          </cell>
          <cell r="B753">
            <v>0.37500000000000006</v>
          </cell>
          <cell r="C753" t="str">
            <v>XH</v>
          </cell>
          <cell r="D753" t="str">
            <v>SA182 F316L</v>
          </cell>
          <cell r="E753"/>
          <cell r="F753">
            <v>0.67500000000000004</v>
          </cell>
          <cell r="G753">
            <v>0.42300000000000004</v>
          </cell>
          <cell r="H753">
            <v>0.126</v>
          </cell>
          <cell r="I753" t="str">
            <v>XH</v>
          </cell>
          <cell r="J753">
            <v>2</v>
          </cell>
          <cell r="K753"/>
          <cell r="L753" t="str">
            <v>SA182 F316L</v>
          </cell>
          <cell r="M753"/>
          <cell r="N753"/>
        </row>
        <row r="754">
          <cell r="A754" t="str">
            <v>P0.5 SCH-5 [SA182 F316L]</v>
          </cell>
          <cell r="B754">
            <v>0.5</v>
          </cell>
          <cell r="C754">
            <v>5</v>
          </cell>
          <cell r="D754" t="str">
            <v>SA182 F316L</v>
          </cell>
          <cell r="E754"/>
          <cell r="F754">
            <v>0.84</v>
          </cell>
          <cell r="G754">
            <v>0.71</v>
          </cell>
          <cell r="H754">
            <v>6.5000000000000002E-2</v>
          </cell>
          <cell r="I754"/>
          <cell r="J754">
            <v>5</v>
          </cell>
          <cell r="K754"/>
          <cell r="L754" t="str">
            <v>SA182 F316L</v>
          </cell>
          <cell r="M754"/>
          <cell r="N754"/>
        </row>
        <row r="755">
          <cell r="A755" t="str">
            <v>P0.5 SCH-10 [SA182 F316L]</v>
          </cell>
          <cell r="B755">
            <v>0.5</v>
          </cell>
          <cell r="C755">
            <v>10</v>
          </cell>
          <cell r="D755" t="str">
            <v>SA182 F316L</v>
          </cell>
          <cell r="E755"/>
          <cell r="F755">
            <v>0.84</v>
          </cell>
          <cell r="G755">
            <v>0.67399999999999993</v>
          </cell>
          <cell r="H755">
            <v>8.3000000000000004E-2</v>
          </cell>
          <cell r="I755"/>
          <cell r="J755">
            <v>10</v>
          </cell>
          <cell r="K755"/>
          <cell r="L755" t="str">
            <v>SA182 F316L</v>
          </cell>
          <cell r="M755"/>
          <cell r="N755"/>
        </row>
        <row r="756">
          <cell r="A756" t="str">
            <v>P0.5 SCH-40 [SA182 F316L]</v>
          </cell>
          <cell r="B756">
            <v>0.5</v>
          </cell>
          <cell r="C756">
            <v>40</v>
          </cell>
          <cell r="D756" t="str">
            <v>SA182 F316L</v>
          </cell>
          <cell r="E756"/>
          <cell r="F756">
            <v>0.84</v>
          </cell>
          <cell r="G756">
            <v>0.622</v>
          </cell>
          <cell r="H756">
            <v>0.109</v>
          </cell>
          <cell r="I756"/>
          <cell r="J756">
            <v>40</v>
          </cell>
          <cell r="K756"/>
          <cell r="L756" t="str">
            <v>SA182 F316L</v>
          </cell>
          <cell r="M756"/>
          <cell r="N756"/>
        </row>
        <row r="757">
          <cell r="A757" t="str">
            <v>P0.5 SCH-80 [SA182 F316L]</v>
          </cell>
          <cell r="B757">
            <v>0.5</v>
          </cell>
          <cell r="C757">
            <v>80</v>
          </cell>
          <cell r="D757" t="str">
            <v>SA182 F316L</v>
          </cell>
          <cell r="E757"/>
          <cell r="F757">
            <v>0.84</v>
          </cell>
          <cell r="G757">
            <v>0.54600000000000004</v>
          </cell>
          <cell r="H757">
            <v>0.14699999999999999</v>
          </cell>
          <cell r="I757"/>
          <cell r="J757">
            <v>80</v>
          </cell>
          <cell r="K757"/>
          <cell r="L757" t="str">
            <v>SA182 F316L</v>
          </cell>
          <cell r="M757"/>
          <cell r="N757"/>
        </row>
        <row r="758">
          <cell r="A758" t="str">
            <v>P0.5 SCH-160 [SA182 F316L]</v>
          </cell>
          <cell r="B758">
            <v>0.5</v>
          </cell>
          <cell r="C758">
            <v>160</v>
          </cell>
          <cell r="D758" t="str">
            <v>SA182 F316L</v>
          </cell>
          <cell r="E758"/>
          <cell r="F758">
            <v>0.84</v>
          </cell>
          <cell r="G758">
            <v>0.46599999999999997</v>
          </cell>
          <cell r="H758">
            <v>0.187</v>
          </cell>
          <cell r="I758"/>
          <cell r="J758">
            <v>160</v>
          </cell>
          <cell r="K758"/>
          <cell r="L758" t="str">
            <v>SA182 F316L</v>
          </cell>
          <cell r="M758"/>
          <cell r="N758"/>
        </row>
        <row r="759">
          <cell r="A759" t="str">
            <v>P0.5 SCH-XH [SA182 F316L]</v>
          </cell>
          <cell r="B759">
            <v>0.5</v>
          </cell>
          <cell r="C759" t="str">
            <v>XH</v>
          </cell>
          <cell r="D759" t="str">
            <v>SA182 F316L</v>
          </cell>
          <cell r="E759"/>
          <cell r="F759">
            <v>0.84</v>
          </cell>
          <cell r="G759">
            <v>0.54600000000000004</v>
          </cell>
          <cell r="H759">
            <v>0.14699999999999999</v>
          </cell>
          <cell r="I759" t="str">
            <v>XH</v>
          </cell>
          <cell r="J759">
            <v>2</v>
          </cell>
          <cell r="K759"/>
          <cell r="L759" t="str">
            <v>SA182 F316L</v>
          </cell>
          <cell r="M759"/>
          <cell r="N759"/>
        </row>
        <row r="760">
          <cell r="A760" t="str">
            <v>P0.5 SCH-XXH [SA182 F316L]</v>
          </cell>
          <cell r="B760">
            <v>0.5</v>
          </cell>
          <cell r="C760" t="str">
            <v>XXH</v>
          </cell>
          <cell r="D760" t="str">
            <v>SA182 F316L</v>
          </cell>
          <cell r="E760"/>
          <cell r="F760">
            <v>0.84</v>
          </cell>
          <cell r="G760">
            <v>0.252</v>
          </cell>
          <cell r="H760">
            <v>0.29399999999999998</v>
          </cell>
          <cell r="I760" t="str">
            <v>XXH</v>
          </cell>
          <cell r="J760">
            <v>4</v>
          </cell>
          <cell r="K760"/>
          <cell r="L760" t="str">
            <v>SA182 F316L</v>
          </cell>
          <cell r="M760"/>
          <cell r="N760"/>
        </row>
        <row r="761">
          <cell r="A761" t="str">
            <v>P0.75 SCH-5 [SA182 F316L]</v>
          </cell>
          <cell r="B761">
            <v>0.75000000000000011</v>
          </cell>
          <cell r="C761">
            <v>5</v>
          </cell>
          <cell r="D761" t="str">
            <v>SA182 F316L</v>
          </cell>
          <cell r="E761"/>
          <cell r="F761">
            <v>1.05</v>
          </cell>
          <cell r="G761">
            <v>0.92</v>
          </cell>
          <cell r="H761">
            <v>6.5000000000000002E-2</v>
          </cell>
          <cell r="I761"/>
          <cell r="J761">
            <v>5</v>
          </cell>
          <cell r="K761"/>
          <cell r="L761" t="str">
            <v>SA182 F316L</v>
          </cell>
          <cell r="M761"/>
          <cell r="N761"/>
        </row>
        <row r="762">
          <cell r="A762" t="str">
            <v>P0.75 SCH-10 [SA182 F316L]</v>
          </cell>
          <cell r="B762">
            <v>0.75000000000000011</v>
          </cell>
          <cell r="C762">
            <v>10</v>
          </cell>
          <cell r="D762" t="str">
            <v>SA182 F316L</v>
          </cell>
          <cell r="E762"/>
          <cell r="F762">
            <v>1.05</v>
          </cell>
          <cell r="G762">
            <v>0.88400000000000001</v>
          </cell>
          <cell r="H762">
            <v>8.3000000000000004E-2</v>
          </cell>
          <cell r="I762"/>
          <cell r="J762">
            <v>10</v>
          </cell>
          <cell r="K762"/>
          <cell r="L762" t="str">
            <v>SA182 F316L</v>
          </cell>
          <cell r="M762"/>
          <cell r="N762"/>
        </row>
        <row r="763">
          <cell r="A763" t="str">
            <v>P0.75 SCH-40 [SA182 F316L]</v>
          </cell>
          <cell r="B763">
            <v>0.75000000000000011</v>
          </cell>
          <cell r="C763">
            <v>40</v>
          </cell>
          <cell r="D763" t="str">
            <v>SA182 F316L</v>
          </cell>
          <cell r="E763"/>
          <cell r="F763">
            <v>1.05</v>
          </cell>
          <cell r="G763">
            <v>0.82400000000000007</v>
          </cell>
          <cell r="H763">
            <v>0.113</v>
          </cell>
          <cell r="I763"/>
          <cell r="J763">
            <v>40</v>
          </cell>
          <cell r="K763"/>
          <cell r="L763" t="str">
            <v>SA182 F316L</v>
          </cell>
          <cell r="M763"/>
          <cell r="N763"/>
        </row>
        <row r="764">
          <cell r="A764" t="str">
            <v>P0.75 SCH-80 [SA182 F316L]</v>
          </cell>
          <cell r="B764">
            <v>0.75000000000000011</v>
          </cell>
          <cell r="C764">
            <v>80</v>
          </cell>
          <cell r="D764" t="str">
            <v>SA182 F316L</v>
          </cell>
          <cell r="E764"/>
          <cell r="F764">
            <v>1.05</v>
          </cell>
          <cell r="G764">
            <v>0.74199999999999999</v>
          </cell>
          <cell r="H764">
            <v>0.154</v>
          </cell>
          <cell r="I764"/>
          <cell r="J764">
            <v>80</v>
          </cell>
          <cell r="K764"/>
          <cell r="L764" t="str">
            <v>SA182 F316L</v>
          </cell>
          <cell r="M764"/>
          <cell r="N764"/>
        </row>
        <row r="765">
          <cell r="A765" t="str">
            <v>P0.75 SCH-160 [SA182 F316L]</v>
          </cell>
          <cell r="B765">
            <v>0.75000000000000011</v>
          </cell>
          <cell r="C765">
            <v>160</v>
          </cell>
          <cell r="D765" t="str">
            <v>SA182 F316L</v>
          </cell>
          <cell r="E765"/>
          <cell r="F765">
            <v>1.05</v>
          </cell>
          <cell r="G765">
            <v>0.6140000000000001</v>
          </cell>
          <cell r="H765">
            <v>0.218</v>
          </cell>
          <cell r="I765"/>
          <cell r="J765">
            <v>160</v>
          </cell>
          <cell r="K765"/>
          <cell r="L765" t="str">
            <v>SA182 F316L</v>
          </cell>
          <cell r="M765"/>
          <cell r="N765"/>
        </row>
        <row r="766">
          <cell r="A766" t="str">
            <v>P0.75 SCH-XH [SA182 F316L]</v>
          </cell>
          <cell r="B766">
            <v>0.75000000000000011</v>
          </cell>
          <cell r="C766" t="str">
            <v>XH</v>
          </cell>
          <cell r="D766" t="str">
            <v>SA182 F316L</v>
          </cell>
          <cell r="E766"/>
          <cell r="F766">
            <v>1.05</v>
          </cell>
          <cell r="G766">
            <v>0.74199999999999999</v>
          </cell>
          <cell r="H766">
            <v>0.154</v>
          </cell>
          <cell r="I766" t="str">
            <v>XH</v>
          </cell>
          <cell r="J766">
            <v>2</v>
          </cell>
          <cell r="K766"/>
          <cell r="L766" t="str">
            <v>SA182 F316L</v>
          </cell>
          <cell r="M766"/>
          <cell r="N766"/>
        </row>
        <row r="767">
          <cell r="A767" t="str">
            <v>P0.75 SCH-XXH [SA182 F316L]</v>
          </cell>
          <cell r="B767">
            <v>0.75000000000000011</v>
          </cell>
          <cell r="C767" t="str">
            <v>XXH</v>
          </cell>
          <cell r="D767" t="str">
            <v>SA182 F316L</v>
          </cell>
          <cell r="E767"/>
          <cell r="F767">
            <v>1.05</v>
          </cell>
          <cell r="G767">
            <v>0.43400000000000005</v>
          </cell>
          <cell r="H767">
            <v>0.308</v>
          </cell>
          <cell r="I767" t="str">
            <v>XXH</v>
          </cell>
          <cell r="J767">
            <v>4</v>
          </cell>
          <cell r="K767"/>
          <cell r="L767" t="str">
            <v>SA182 F316L</v>
          </cell>
          <cell r="M767"/>
          <cell r="N767"/>
        </row>
        <row r="768">
          <cell r="A768" t="str">
            <v>P1 SCH-5 [SA182 F316L]</v>
          </cell>
          <cell r="B768">
            <v>1</v>
          </cell>
          <cell r="C768">
            <v>5</v>
          </cell>
          <cell r="D768" t="str">
            <v>SA182 F316L</v>
          </cell>
          <cell r="E768"/>
          <cell r="F768">
            <v>1.3149999999999999</v>
          </cell>
          <cell r="G768">
            <v>1.1850000000000001</v>
          </cell>
          <cell r="H768">
            <v>6.5000000000000002E-2</v>
          </cell>
          <cell r="I768"/>
          <cell r="J768">
            <v>5</v>
          </cell>
          <cell r="K768"/>
          <cell r="L768" t="str">
            <v>SA182 F316L</v>
          </cell>
          <cell r="M768"/>
          <cell r="N768"/>
        </row>
        <row r="769">
          <cell r="A769" t="str">
            <v>P1 SCH-10 [SA182 F316L]</v>
          </cell>
          <cell r="B769">
            <v>1</v>
          </cell>
          <cell r="C769">
            <v>10</v>
          </cell>
          <cell r="D769" t="str">
            <v>SA182 F316L</v>
          </cell>
          <cell r="E769"/>
          <cell r="F769">
            <v>1.3149999999999999</v>
          </cell>
          <cell r="G769">
            <v>1.097</v>
          </cell>
          <cell r="H769">
            <v>0.109</v>
          </cell>
          <cell r="I769"/>
          <cell r="J769">
            <v>10</v>
          </cell>
          <cell r="K769"/>
          <cell r="L769" t="str">
            <v>SA182 F316L</v>
          </cell>
          <cell r="M769"/>
          <cell r="N769"/>
        </row>
        <row r="770">
          <cell r="A770" t="str">
            <v>P1 SCH-40 [SA182 F316L]</v>
          </cell>
          <cell r="B770">
            <v>1</v>
          </cell>
          <cell r="C770">
            <v>40</v>
          </cell>
          <cell r="D770" t="str">
            <v>SA182 F316L</v>
          </cell>
          <cell r="E770"/>
          <cell r="F770">
            <v>1.3149999999999999</v>
          </cell>
          <cell r="G770">
            <v>1.0489999999999999</v>
          </cell>
          <cell r="H770">
            <v>0.13300000000000001</v>
          </cell>
          <cell r="I770"/>
          <cell r="J770">
            <v>40</v>
          </cell>
          <cell r="K770"/>
          <cell r="L770" t="str">
            <v>SA182 F316L</v>
          </cell>
          <cell r="M770"/>
          <cell r="N770"/>
        </row>
        <row r="771">
          <cell r="A771" t="str">
            <v>P1 SCH-80 [SA182 F316L]</v>
          </cell>
          <cell r="B771">
            <v>1</v>
          </cell>
          <cell r="C771">
            <v>80</v>
          </cell>
          <cell r="D771" t="str">
            <v>SA182 F316L</v>
          </cell>
          <cell r="E771"/>
          <cell r="F771">
            <v>1.3149999999999999</v>
          </cell>
          <cell r="G771">
            <v>0.95699999999999996</v>
          </cell>
          <cell r="H771">
            <v>0.17899999999999999</v>
          </cell>
          <cell r="I771"/>
          <cell r="J771">
            <v>80</v>
          </cell>
          <cell r="K771"/>
          <cell r="L771" t="str">
            <v>SA182 F316L</v>
          </cell>
          <cell r="M771"/>
          <cell r="N771"/>
        </row>
        <row r="772">
          <cell r="A772" t="str">
            <v>P1 SCH-160 [SA182 F316L]</v>
          </cell>
          <cell r="B772">
            <v>1</v>
          </cell>
          <cell r="C772">
            <v>160</v>
          </cell>
          <cell r="D772" t="str">
            <v>SA182 F316L</v>
          </cell>
          <cell r="E772"/>
          <cell r="F772">
            <v>1.3149999999999999</v>
          </cell>
          <cell r="G772">
            <v>0.81499999999999995</v>
          </cell>
          <cell r="H772">
            <v>0.25</v>
          </cell>
          <cell r="I772"/>
          <cell r="J772">
            <v>160</v>
          </cell>
          <cell r="K772"/>
          <cell r="L772" t="str">
            <v>SA182 F316L</v>
          </cell>
          <cell r="M772"/>
          <cell r="N772"/>
        </row>
        <row r="773">
          <cell r="A773" t="str">
            <v>P1 SCH-XH [SA182 F316L]</v>
          </cell>
          <cell r="B773">
            <v>1</v>
          </cell>
          <cell r="C773" t="str">
            <v>XH</v>
          </cell>
          <cell r="D773" t="str">
            <v>SA182 F316L</v>
          </cell>
          <cell r="E773"/>
          <cell r="F773">
            <v>1.3149999999999999</v>
          </cell>
          <cell r="G773">
            <v>0.95699999999999996</v>
          </cell>
          <cell r="H773">
            <v>0.17899999999999999</v>
          </cell>
          <cell r="I773" t="str">
            <v>XH</v>
          </cell>
          <cell r="J773">
            <v>2</v>
          </cell>
          <cell r="K773"/>
          <cell r="L773" t="str">
            <v>SA182 F316L</v>
          </cell>
          <cell r="M773"/>
          <cell r="N773"/>
        </row>
        <row r="774">
          <cell r="A774" t="str">
            <v>P1 SCH-XXH [SA182 F316L]</v>
          </cell>
          <cell r="B774">
            <v>1</v>
          </cell>
          <cell r="C774" t="str">
            <v>XXH</v>
          </cell>
          <cell r="D774" t="str">
            <v>SA182 F316L</v>
          </cell>
          <cell r="E774"/>
          <cell r="F774">
            <v>1.3149999999999999</v>
          </cell>
          <cell r="G774">
            <v>0.59899999999999998</v>
          </cell>
          <cell r="H774">
            <v>0.35799999999999998</v>
          </cell>
          <cell r="I774" t="str">
            <v>XXH</v>
          </cell>
          <cell r="J774">
            <v>4</v>
          </cell>
          <cell r="K774"/>
          <cell r="L774" t="str">
            <v>SA182 F316L</v>
          </cell>
          <cell r="M774"/>
          <cell r="N774"/>
        </row>
        <row r="775">
          <cell r="A775" t="str">
            <v>P1.25 SCH-5 [SA182 F316L]</v>
          </cell>
          <cell r="B775">
            <v>1.25</v>
          </cell>
          <cell r="C775">
            <v>5</v>
          </cell>
          <cell r="D775" t="str">
            <v>SA182 F316L</v>
          </cell>
          <cell r="E775"/>
          <cell r="F775">
            <v>1.6600000000000001</v>
          </cell>
          <cell r="G775">
            <v>1.5300000000000002</v>
          </cell>
          <cell r="H775">
            <v>6.5000000000000002E-2</v>
          </cell>
          <cell r="I775"/>
          <cell r="J775">
            <v>5</v>
          </cell>
          <cell r="K775"/>
          <cell r="L775" t="str">
            <v>SA182 F316L</v>
          </cell>
          <cell r="M775"/>
          <cell r="N775"/>
        </row>
        <row r="776">
          <cell r="A776" t="str">
            <v>P1.25 SCH-10 [SA182 F316L]</v>
          </cell>
          <cell r="B776">
            <v>1.25</v>
          </cell>
          <cell r="C776">
            <v>10</v>
          </cell>
          <cell r="D776" t="str">
            <v>SA182 F316L</v>
          </cell>
          <cell r="E776"/>
          <cell r="F776">
            <v>1.6600000000000001</v>
          </cell>
          <cell r="G776">
            <v>1.4420000000000002</v>
          </cell>
          <cell r="H776">
            <v>0.109</v>
          </cell>
          <cell r="I776"/>
          <cell r="J776">
            <v>10</v>
          </cell>
          <cell r="K776"/>
          <cell r="L776" t="str">
            <v>SA182 F316L</v>
          </cell>
          <cell r="M776"/>
          <cell r="N776"/>
        </row>
        <row r="777">
          <cell r="A777" t="str">
            <v>P1.25 SCH-40 [SA182 F316L]</v>
          </cell>
          <cell r="B777">
            <v>1.25</v>
          </cell>
          <cell r="C777">
            <v>40</v>
          </cell>
          <cell r="D777" t="str">
            <v>SA182 F316L</v>
          </cell>
          <cell r="E777"/>
          <cell r="F777">
            <v>1.6600000000000001</v>
          </cell>
          <cell r="G777">
            <v>1.3800000000000001</v>
          </cell>
          <cell r="H777">
            <v>0.14000000000000001</v>
          </cell>
          <cell r="I777"/>
          <cell r="J777">
            <v>40</v>
          </cell>
          <cell r="K777"/>
          <cell r="L777" t="str">
            <v>SA182 F316L</v>
          </cell>
          <cell r="M777"/>
          <cell r="N777"/>
        </row>
        <row r="778">
          <cell r="A778" t="str">
            <v>P1.25 SCH-80 [SA182 F316L]</v>
          </cell>
          <cell r="B778">
            <v>1.25</v>
          </cell>
          <cell r="C778">
            <v>80</v>
          </cell>
          <cell r="D778" t="str">
            <v>SA182 F316L</v>
          </cell>
          <cell r="E778"/>
          <cell r="F778">
            <v>1.6600000000000001</v>
          </cell>
          <cell r="G778">
            <v>1.278</v>
          </cell>
          <cell r="H778">
            <v>0.191</v>
          </cell>
          <cell r="I778"/>
          <cell r="J778">
            <v>80</v>
          </cell>
          <cell r="K778"/>
          <cell r="L778" t="str">
            <v>SA182 F316L</v>
          </cell>
          <cell r="M778"/>
          <cell r="N778"/>
        </row>
        <row r="779">
          <cell r="A779" t="str">
            <v>P1.25 SCH-160 [SA182 F316L]</v>
          </cell>
          <cell r="B779">
            <v>1.25</v>
          </cell>
          <cell r="C779">
            <v>160</v>
          </cell>
          <cell r="D779" t="str">
            <v>SA182 F316L</v>
          </cell>
          <cell r="E779"/>
          <cell r="F779">
            <v>1.6600000000000001</v>
          </cell>
          <cell r="G779">
            <v>1.1600000000000001</v>
          </cell>
          <cell r="H779">
            <v>0.25</v>
          </cell>
          <cell r="I779"/>
          <cell r="J779">
            <v>160</v>
          </cell>
          <cell r="K779"/>
          <cell r="L779" t="str">
            <v>SA182 F316L</v>
          </cell>
          <cell r="M779"/>
          <cell r="N779"/>
        </row>
        <row r="780">
          <cell r="A780" t="str">
            <v>P1.25 SCH-XH [SA182 F316L]</v>
          </cell>
          <cell r="B780">
            <v>1.25</v>
          </cell>
          <cell r="C780" t="str">
            <v>XH</v>
          </cell>
          <cell r="D780" t="str">
            <v>SA182 F316L</v>
          </cell>
          <cell r="E780"/>
          <cell r="F780">
            <v>1.6600000000000001</v>
          </cell>
          <cell r="G780">
            <v>1.278</v>
          </cell>
          <cell r="H780">
            <v>0.191</v>
          </cell>
          <cell r="I780" t="str">
            <v>XH</v>
          </cell>
          <cell r="J780">
            <v>2</v>
          </cell>
          <cell r="K780"/>
          <cell r="L780" t="str">
            <v>SA182 F316L</v>
          </cell>
          <cell r="M780"/>
          <cell r="N780"/>
        </row>
        <row r="781">
          <cell r="A781" t="str">
            <v>P1.25 SCH-XXH [SA182 F316L]</v>
          </cell>
          <cell r="B781">
            <v>1.25</v>
          </cell>
          <cell r="C781" t="str">
            <v>XXH</v>
          </cell>
          <cell r="D781" t="str">
            <v>SA182 F316L</v>
          </cell>
          <cell r="E781"/>
          <cell r="F781">
            <v>1.6600000000000001</v>
          </cell>
          <cell r="G781">
            <v>0.89600000000000013</v>
          </cell>
          <cell r="H781">
            <v>0.38200000000000001</v>
          </cell>
          <cell r="I781" t="str">
            <v>XXH</v>
          </cell>
          <cell r="J781">
            <v>4</v>
          </cell>
          <cell r="K781"/>
          <cell r="L781" t="str">
            <v>SA182 F316L</v>
          </cell>
          <cell r="M781"/>
          <cell r="N781"/>
        </row>
        <row r="782">
          <cell r="A782" t="str">
            <v>P1.5 SCH-5 [SA182 F316L]</v>
          </cell>
          <cell r="B782">
            <v>1.5000000000000002</v>
          </cell>
          <cell r="C782">
            <v>5</v>
          </cell>
          <cell r="D782" t="str">
            <v>SA182 F316L</v>
          </cell>
          <cell r="E782"/>
          <cell r="F782">
            <v>1.9</v>
          </cell>
          <cell r="G782">
            <v>1.77</v>
          </cell>
          <cell r="H782">
            <v>6.5000000000000002E-2</v>
          </cell>
          <cell r="I782"/>
          <cell r="J782">
            <v>5</v>
          </cell>
          <cell r="K782"/>
          <cell r="L782" t="str">
            <v>SA182 F316L</v>
          </cell>
          <cell r="M782"/>
          <cell r="N782"/>
        </row>
        <row r="783">
          <cell r="A783" t="str">
            <v>P1.5 SCH-10 [SA182 F316L]</v>
          </cell>
          <cell r="B783">
            <v>1.5000000000000002</v>
          </cell>
          <cell r="C783">
            <v>10</v>
          </cell>
          <cell r="D783" t="str">
            <v>SA182 F316L</v>
          </cell>
          <cell r="E783"/>
          <cell r="F783">
            <v>1.9</v>
          </cell>
          <cell r="G783">
            <v>1.6819999999999999</v>
          </cell>
          <cell r="H783">
            <v>0.109</v>
          </cell>
          <cell r="I783"/>
          <cell r="J783">
            <v>10</v>
          </cell>
          <cell r="K783"/>
          <cell r="L783" t="str">
            <v>SA182 F316L</v>
          </cell>
          <cell r="M783"/>
          <cell r="N783"/>
        </row>
        <row r="784">
          <cell r="A784" t="str">
            <v>P1.5 SCH-40 [SA182 F316L]</v>
          </cell>
          <cell r="B784">
            <v>1.5000000000000002</v>
          </cell>
          <cell r="C784">
            <v>40</v>
          </cell>
          <cell r="D784" t="str">
            <v>SA182 F316L</v>
          </cell>
          <cell r="E784"/>
          <cell r="F784">
            <v>1.9</v>
          </cell>
          <cell r="G784">
            <v>1.6099999999999999</v>
          </cell>
          <cell r="H784">
            <v>0.14499999999999999</v>
          </cell>
          <cell r="I784"/>
          <cell r="J784">
            <v>40</v>
          </cell>
          <cell r="K784"/>
          <cell r="L784" t="str">
            <v>SA182 F316L</v>
          </cell>
          <cell r="M784"/>
          <cell r="N784"/>
        </row>
        <row r="785">
          <cell r="A785" t="str">
            <v>P1.5 SCH-80 [SA182 F316L]</v>
          </cell>
          <cell r="B785">
            <v>1.5000000000000002</v>
          </cell>
          <cell r="C785">
            <v>80</v>
          </cell>
          <cell r="D785" t="str">
            <v>SA182 F316L</v>
          </cell>
          <cell r="E785"/>
          <cell r="F785">
            <v>1.9</v>
          </cell>
          <cell r="G785">
            <v>1.5</v>
          </cell>
          <cell r="H785">
            <v>0.2</v>
          </cell>
          <cell r="I785"/>
          <cell r="J785">
            <v>80</v>
          </cell>
          <cell r="K785"/>
          <cell r="L785" t="str">
            <v>SA182 F316L</v>
          </cell>
          <cell r="M785"/>
          <cell r="N785"/>
        </row>
        <row r="786">
          <cell r="A786" t="str">
            <v>P1.5 SCH-160 [SA182 F316L]</v>
          </cell>
          <cell r="B786">
            <v>1.5000000000000002</v>
          </cell>
          <cell r="C786">
            <v>160</v>
          </cell>
          <cell r="D786" t="str">
            <v>SA182 F316L</v>
          </cell>
          <cell r="E786"/>
          <cell r="F786">
            <v>1.9</v>
          </cell>
          <cell r="G786">
            <v>1.3379999999999999</v>
          </cell>
          <cell r="H786">
            <v>0.28100000000000003</v>
          </cell>
          <cell r="I786"/>
          <cell r="J786">
            <v>160</v>
          </cell>
          <cell r="K786"/>
          <cell r="L786" t="str">
            <v>SA182 F316L</v>
          </cell>
          <cell r="M786"/>
          <cell r="N786"/>
        </row>
        <row r="787">
          <cell r="A787" t="str">
            <v>P1.5 SCH-XH [SA182 F316L]</v>
          </cell>
          <cell r="B787">
            <v>1.5000000000000002</v>
          </cell>
          <cell r="C787" t="str">
            <v>XH</v>
          </cell>
          <cell r="D787" t="str">
            <v>SA182 F316L</v>
          </cell>
          <cell r="E787"/>
          <cell r="F787">
            <v>1.9</v>
          </cell>
          <cell r="G787">
            <v>1.5</v>
          </cell>
          <cell r="H787">
            <v>0.2</v>
          </cell>
          <cell r="I787" t="str">
            <v>XH</v>
          </cell>
          <cell r="J787">
            <v>2</v>
          </cell>
          <cell r="K787"/>
          <cell r="L787" t="str">
            <v>SA182 F316L</v>
          </cell>
          <cell r="M787"/>
          <cell r="N787"/>
        </row>
        <row r="788">
          <cell r="A788" t="str">
            <v>P1.5 SCH-XXH [SA182 F316L]</v>
          </cell>
          <cell r="B788">
            <v>1.5000000000000002</v>
          </cell>
          <cell r="C788" t="str">
            <v>XXH</v>
          </cell>
          <cell r="D788" t="str">
            <v>SA182 F316L</v>
          </cell>
          <cell r="E788"/>
          <cell r="F788">
            <v>1.9</v>
          </cell>
          <cell r="G788">
            <v>1.0999999999999999</v>
          </cell>
          <cell r="H788">
            <v>0.4</v>
          </cell>
          <cell r="I788" t="str">
            <v>XXH</v>
          </cell>
          <cell r="J788">
            <v>4</v>
          </cell>
          <cell r="K788"/>
          <cell r="L788" t="str">
            <v>SA182 F316L</v>
          </cell>
          <cell r="M788"/>
          <cell r="N788"/>
        </row>
        <row r="789">
          <cell r="A789" t="str">
            <v>P2 SCH-5 [SA182 F316L]</v>
          </cell>
          <cell r="B789">
            <v>2</v>
          </cell>
          <cell r="C789">
            <v>5</v>
          </cell>
          <cell r="D789" t="str">
            <v>SA182 F316L</v>
          </cell>
          <cell r="E789"/>
          <cell r="F789">
            <v>2.375</v>
          </cell>
          <cell r="G789">
            <v>2.2450000000000001</v>
          </cell>
          <cell r="H789">
            <v>6.5000000000000002E-2</v>
          </cell>
          <cell r="I789"/>
          <cell r="J789">
            <v>5</v>
          </cell>
          <cell r="K789"/>
          <cell r="L789" t="str">
            <v>SA182 F316L</v>
          </cell>
          <cell r="M789"/>
          <cell r="N789"/>
        </row>
        <row r="790">
          <cell r="A790" t="str">
            <v>P2 SCH-10 [SA182 F316L]</v>
          </cell>
          <cell r="B790">
            <v>2</v>
          </cell>
          <cell r="C790">
            <v>10</v>
          </cell>
          <cell r="D790" t="str">
            <v>SA182 F316L</v>
          </cell>
          <cell r="E790"/>
          <cell r="F790">
            <v>2.375</v>
          </cell>
          <cell r="G790">
            <v>2.157</v>
          </cell>
          <cell r="H790">
            <v>0.109</v>
          </cell>
          <cell r="I790"/>
          <cell r="J790">
            <v>10</v>
          </cell>
          <cell r="K790"/>
          <cell r="L790" t="str">
            <v>SA182 F316L</v>
          </cell>
          <cell r="M790"/>
          <cell r="N790"/>
        </row>
        <row r="791">
          <cell r="A791" t="str">
            <v>P2 SCH-40 [SA182 F316L]</v>
          </cell>
          <cell r="B791">
            <v>2</v>
          </cell>
          <cell r="C791">
            <v>40</v>
          </cell>
          <cell r="D791" t="str">
            <v>SA182 F316L</v>
          </cell>
          <cell r="E791"/>
          <cell r="F791">
            <v>2.375</v>
          </cell>
          <cell r="G791">
            <v>2.0670000000000002</v>
          </cell>
          <cell r="H791">
            <v>0.154</v>
          </cell>
          <cell r="I791"/>
          <cell r="J791">
            <v>40</v>
          </cell>
          <cell r="K791"/>
          <cell r="L791" t="str">
            <v>SA182 F316L</v>
          </cell>
          <cell r="M791"/>
          <cell r="N791"/>
        </row>
        <row r="792">
          <cell r="A792" t="str">
            <v>P2 SCH-80 [SA182 F316L]</v>
          </cell>
          <cell r="B792">
            <v>2</v>
          </cell>
          <cell r="C792">
            <v>80</v>
          </cell>
          <cell r="D792" t="str">
            <v>SA182 F316L</v>
          </cell>
          <cell r="E792"/>
          <cell r="F792">
            <v>2.375</v>
          </cell>
          <cell r="G792">
            <v>1.9390000000000001</v>
          </cell>
          <cell r="H792">
            <v>0.218</v>
          </cell>
          <cell r="I792"/>
          <cell r="J792">
            <v>80</v>
          </cell>
          <cell r="K792"/>
          <cell r="L792" t="str">
            <v>SA182 F316L</v>
          </cell>
          <cell r="M792"/>
          <cell r="N792"/>
        </row>
        <row r="793">
          <cell r="A793" t="str">
            <v>P2 SCH-160 [SA182 F316L]</v>
          </cell>
          <cell r="B793">
            <v>2</v>
          </cell>
          <cell r="C793">
            <v>160</v>
          </cell>
          <cell r="D793" t="str">
            <v>SA182 F316L</v>
          </cell>
          <cell r="E793"/>
          <cell r="F793">
            <v>2.375</v>
          </cell>
          <cell r="G793">
            <v>1.6890000000000001</v>
          </cell>
          <cell r="H793">
            <v>0.34300000000000003</v>
          </cell>
          <cell r="I793"/>
          <cell r="J793">
            <v>160</v>
          </cell>
          <cell r="K793"/>
          <cell r="L793" t="str">
            <v>SA182 F316L</v>
          </cell>
          <cell r="M793"/>
          <cell r="N793"/>
        </row>
        <row r="794">
          <cell r="A794" t="str">
            <v>P2 SCH-XH [SA182 F316L]</v>
          </cell>
          <cell r="B794">
            <v>2</v>
          </cell>
          <cell r="C794" t="str">
            <v>XH</v>
          </cell>
          <cell r="D794" t="str">
            <v>SA182 F316L</v>
          </cell>
          <cell r="E794"/>
          <cell r="F794">
            <v>2.375</v>
          </cell>
          <cell r="G794">
            <v>1.9390000000000001</v>
          </cell>
          <cell r="H794">
            <v>0.218</v>
          </cell>
          <cell r="I794" t="str">
            <v>XH</v>
          </cell>
          <cell r="J794">
            <v>2</v>
          </cell>
          <cell r="K794"/>
          <cell r="L794" t="str">
            <v>SA182 F316L</v>
          </cell>
          <cell r="M794"/>
          <cell r="N794"/>
        </row>
        <row r="795">
          <cell r="A795" t="str">
            <v>P2 SCH-XXH [SA182 F316L]</v>
          </cell>
          <cell r="B795">
            <v>2</v>
          </cell>
          <cell r="C795" t="str">
            <v>XXH</v>
          </cell>
          <cell r="D795" t="str">
            <v>SA182 F316L</v>
          </cell>
          <cell r="E795"/>
          <cell r="F795">
            <v>2.375</v>
          </cell>
          <cell r="G795">
            <v>1.5030000000000001</v>
          </cell>
          <cell r="H795">
            <v>0.436</v>
          </cell>
          <cell r="I795" t="str">
            <v>XXH</v>
          </cell>
          <cell r="J795">
            <v>4</v>
          </cell>
          <cell r="K795"/>
          <cell r="L795" t="str">
            <v>SA182 F316L</v>
          </cell>
          <cell r="M795"/>
          <cell r="N795"/>
        </row>
        <row r="796">
          <cell r="A796" t="str">
            <v>P2.5 SCH-5 [SA182 F316L]</v>
          </cell>
          <cell r="B796">
            <v>2.5</v>
          </cell>
          <cell r="C796">
            <v>5</v>
          </cell>
          <cell r="D796" t="str">
            <v>SA182 F316L</v>
          </cell>
          <cell r="E796"/>
          <cell r="F796">
            <v>2.875</v>
          </cell>
          <cell r="G796">
            <v>2.7090000000000001</v>
          </cell>
          <cell r="H796">
            <v>8.3000000000000004E-2</v>
          </cell>
          <cell r="I796"/>
          <cell r="J796">
            <v>5</v>
          </cell>
          <cell r="K796"/>
          <cell r="L796" t="str">
            <v>SA182 F316L</v>
          </cell>
          <cell r="M796"/>
          <cell r="N796"/>
        </row>
        <row r="797">
          <cell r="A797" t="str">
            <v>P2.5 SCH-10 [SA182 F316L]</v>
          </cell>
          <cell r="B797">
            <v>2.5</v>
          </cell>
          <cell r="C797">
            <v>10</v>
          </cell>
          <cell r="D797" t="str">
            <v>SA182 F316L</v>
          </cell>
          <cell r="E797"/>
          <cell r="F797">
            <v>2.875</v>
          </cell>
          <cell r="G797">
            <v>2.6349999999999998</v>
          </cell>
          <cell r="H797">
            <v>0.12</v>
          </cell>
          <cell r="I797"/>
          <cell r="J797">
            <v>10</v>
          </cell>
          <cell r="K797"/>
          <cell r="L797" t="str">
            <v>SA182 F316L</v>
          </cell>
          <cell r="M797"/>
          <cell r="N797"/>
        </row>
        <row r="798">
          <cell r="A798" t="str">
            <v>P2.5 SCH-40 [SA182 F316L]</v>
          </cell>
          <cell r="B798">
            <v>2.5</v>
          </cell>
          <cell r="C798">
            <v>40</v>
          </cell>
          <cell r="D798" t="str">
            <v>SA182 F316L</v>
          </cell>
          <cell r="E798"/>
          <cell r="F798">
            <v>2.875</v>
          </cell>
          <cell r="G798">
            <v>2.4689999999999999</v>
          </cell>
          <cell r="H798">
            <v>0.20300000000000001</v>
          </cell>
          <cell r="I798"/>
          <cell r="J798">
            <v>40</v>
          </cell>
          <cell r="K798"/>
          <cell r="L798" t="str">
            <v>SA182 F316L</v>
          </cell>
          <cell r="M798"/>
          <cell r="N798"/>
        </row>
        <row r="799">
          <cell r="A799" t="str">
            <v>P2.5 SCH-80 [SA182 F316L]</v>
          </cell>
          <cell r="B799">
            <v>2.5</v>
          </cell>
          <cell r="C799">
            <v>80</v>
          </cell>
          <cell r="D799" t="str">
            <v>SA182 F316L</v>
          </cell>
          <cell r="E799"/>
          <cell r="F799">
            <v>2.875</v>
          </cell>
          <cell r="G799">
            <v>2.323</v>
          </cell>
          <cell r="H799">
            <v>0.27600000000000002</v>
          </cell>
          <cell r="I799"/>
          <cell r="J799">
            <v>80</v>
          </cell>
          <cell r="K799"/>
          <cell r="L799" t="str">
            <v>SA182 F316L</v>
          </cell>
          <cell r="M799"/>
          <cell r="N799"/>
        </row>
        <row r="800">
          <cell r="A800" t="str">
            <v>P2.5 SCH-160 [SA182 F316L]</v>
          </cell>
          <cell r="B800">
            <v>2.5</v>
          </cell>
          <cell r="C800">
            <v>160</v>
          </cell>
          <cell r="D800" t="str">
            <v>SA182 F316L</v>
          </cell>
          <cell r="E800"/>
          <cell r="F800">
            <v>2.875</v>
          </cell>
          <cell r="G800">
            <v>2.125</v>
          </cell>
          <cell r="H800">
            <v>0.375</v>
          </cell>
          <cell r="I800"/>
          <cell r="J800">
            <v>160</v>
          </cell>
          <cell r="K800"/>
          <cell r="L800" t="str">
            <v>SA182 F316L</v>
          </cell>
          <cell r="M800"/>
          <cell r="N800"/>
        </row>
        <row r="801">
          <cell r="A801" t="str">
            <v>P2.5 SCH-XH [SA182 F316L]</v>
          </cell>
          <cell r="B801">
            <v>2.5</v>
          </cell>
          <cell r="C801" t="str">
            <v>XH</v>
          </cell>
          <cell r="D801" t="str">
            <v>SA182 F316L</v>
          </cell>
          <cell r="E801"/>
          <cell r="F801">
            <v>2.875</v>
          </cell>
          <cell r="G801">
            <v>2.323</v>
          </cell>
          <cell r="H801">
            <v>0.27600000000000002</v>
          </cell>
          <cell r="I801" t="str">
            <v>XH</v>
          </cell>
          <cell r="J801">
            <v>2</v>
          </cell>
          <cell r="K801"/>
          <cell r="L801" t="str">
            <v>SA182 F316L</v>
          </cell>
          <cell r="M801"/>
          <cell r="N801"/>
        </row>
        <row r="802">
          <cell r="A802" t="str">
            <v>P2.5 SCH-XXH [SA182 F316L]</v>
          </cell>
          <cell r="B802">
            <v>2.5</v>
          </cell>
          <cell r="C802" t="str">
            <v>XXH</v>
          </cell>
          <cell r="D802" t="str">
            <v>SA182 F316L</v>
          </cell>
          <cell r="E802"/>
          <cell r="F802">
            <v>2.875</v>
          </cell>
          <cell r="G802">
            <v>1.7709999999999999</v>
          </cell>
          <cell r="H802">
            <v>0.55200000000000005</v>
          </cell>
          <cell r="I802" t="str">
            <v>XXH</v>
          </cell>
          <cell r="J802">
            <v>4</v>
          </cell>
          <cell r="K802"/>
          <cell r="L802" t="str">
            <v>SA182 F316L</v>
          </cell>
          <cell r="M802"/>
          <cell r="N802"/>
        </row>
        <row r="803">
          <cell r="A803" t="str">
            <v>P3 SCH-5 [SA182 F316L]</v>
          </cell>
          <cell r="B803">
            <v>3.0000000000000004</v>
          </cell>
          <cell r="C803">
            <v>5</v>
          </cell>
          <cell r="D803" t="str">
            <v>SA182 F316L</v>
          </cell>
          <cell r="E803"/>
          <cell r="F803">
            <v>3.5</v>
          </cell>
          <cell r="G803">
            <v>3.3340000000000001</v>
          </cell>
          <cell r="H803">
            <v>8.3000000000000004E-2</v>
          </cell>
          <cell r="I803"/>
          <cell r="J803">
            <v>5</v>
          </cell>
          <cell r="K803"/>
          <cell r="L803" t="str">
            <v>SA182 F316L</v>
          </cell>
          <cell r="M803"/>
          <cell r="N803"/>
        </row>
        <row r="804">
          <cell r="A804" t="str">
            <v>P3 SCH-10 [SA182 F316L]</v>
          </cell>
          <cell r="B804">
            <v>3.0000000000000004</v>
          </cell>
          <cell r="C804">
            <v>10</v>
          </cell>
          <cell r="D804" t="str">
            <v>SA182 F316L</v>
          </cell>
          <cell r="E804"/>
          <cell r="F804">
            <v>3.5</v>
          </cell>
          <cell r="G804">
            <v>3.26</v>
          </cell>
          <cell r="H804">
            <v>0.12</v>
          </cell>
          <cell r="I804"/>
          <cell r="J804">
            <v>10</v>
          </cell>
          <cell r="K804"/>
          <cell r="L804" t="str">
            <v>SA182 F316L</v>
          </cell>
          <cell r="M804"/>
          <cell r="N804"/>
        </row>
        <row r="805">
          <cell r="A805" t="str">
            <v>P3 SCH-40 [SA182 F316L]</v>
          </cell>
          <cell r="B805">
            <v>3.0000000000000004</v>
          </cell>
          <cell r="C805">
            <v>40</v>
          </cell>
          <cell r="D805" t="str">
            <v>SA182 F316L</v>
          </cell>
          <cell r="E805"/>
          <cell r="F805">
            <v>3.5</v>
          </cell>
          <cell r="G805">
            <v>3.0680000000000001</v>
          </cell>
          <cell r="H805">
            <v>0.216</v>
          </cell>
          <cell r="I805"/>
          <cell r="J805">
            <v>40</v>
          </cell>
          <cell r="K805"/>
          <cell r="L805" t="str">
            <v>SA182 F316L</v>
          </cell>
          <cell r="M805"/>
          <cell r="N805"/>
        </row>
        <row r="806">
          <cell r="A806" t="str">
            <v>P3 SCH-80 [SA182 F316L]</v>
          </cell>
          <cell r="B806">
            <v>3.0000000000000004</v>
          </cell>
          <cell r="C806">
            <v>80</v>
          </cell>
          <cell r="D806" t="str">
            <v>SA182 F316L</v>
          </cell>
          <cell r="E806"/>
          <cell r="F806">
            <v>3.5</v>
          </cell>
          <cell r="G806">
            <v>2.9</v>
          </cell>
          <cell r="H806">
            <v>0.3</v>
          </cell>
          <cell r="I806"/>
          <cell r="J806">
            <v>80</v>
          </cell>
          <cell r="K806"/>
          <cell r="L806" t="str">
            <v>SA182 F316L</v>
          </cell>
          <cell r="M806"/>
          <cell r="N806"/>
        </row>
        <row r="807">
          <cell r="A807" t="str">
            <v>P3 SCH-160 [SA182 F316L]</v>
          </cell>
          <cell r="B807">
            <v>3.0000000000000004</v>
          </cell>
          <cell r="C807">
            <v>160</v>
          </cell>
          <cell r="D807" t="str">
            <v>SA182 F316L</v>
          </cell>
          <cell r="E807"/>
          <cell r="F807">
            <v>3.5</v>
          </cell>
          <cell r="G807">
            <v>2.6259999999999999</v>
          </cell>
          <cell r="H807">
            <v>0.437</v>
          </cell>
          <cell r="I807"/>
          <cell r="J807">
            <v>160</v>
          </cell>
          <cell r="K807"/>
          <cell r="L807" t="str">
            <v>SA182 F316L</v>
          </cell>
          <cell r="M807"/>
          <cell r="N807"/>
        </row>
        <row r="808">
          <cell r="A808" t="str">
            <v>P3 SCH-XH [SA182 F316L]</v>
          </cell>
          <cell r="B808">
            <v>3.0000000000000004</v>
          </cell>
          <cell r="C808" t="str">
            <v>XH</v>
          </cell>
          <cell r="D808" t="str">
            <v>SA182 F316L</v>
          </cell>
          <cell r="E808"/>
          <cell r="F808">
            <v>3.5</v>
          </cell>
          <cell r="G808">
            <v>2.9</v>
          </cell>
          <cell r="H808">
            <v>0.3</v>
          </cell>
          <cell r="I808" t="str">
            <v>XH</v>
          </cell>
          <cell r="J808">
            <v>2</v>
          </cell>
          <cell r="K808"/>
          <cell r="L808" t="str">
            <v>SA182 F316L</v>
          </cell>
          <cell r="M808"/>
          <cell r="N808"/>
        </row>
        <row r="809">
          <cell r="A809" t="str">
            <v>P3 SCH-XXH [SA182 F316L]</v>
          </cell>
          <cell r="B809">
            <v>3.0000000000000004</v>
          </cell>
          <cell r="C809" t="str">
            <v>XXH</v>
          </cell>
          <cell r="D809" t="str">
            <v>SA182 F316L</v>
          </cell>
          <cell r="E809"/>
          <cell r="F809">
            <v>3.5</v>
          </cell>
          <cell r="G809">
            <v>2.2999999999999998</v>
          </cell>
          <cell r="H809">
            <v>0.6</v>
          </cell>
          <cell r="I809" t="str">
            <v>XXH</v>
          </cell>
          <cell r="J809">
            <v>4</v>
          </cell>
          <cell r="K809"/>
          <cell r="L809" t="str">
            <v>SA182 F316L</v>
          </cell>
          <cell r="M809"/>
          <cell r="N809"/>
        </row>
        <row r="810">
          <cell r="A810" t="str">
            <v>P3.5 SCH-5 [SA182 F316L]</v>
          </cell>
          <cell r="B810">
            <v>3.5</v>
          </cell>
          <cell r="C810">
            <v>5</v>
          </cell>
          <cell r="D810" t="str">
            <v>SA182 F316L</v>
          </cell>
          <cell r="E810"/>
          <cell r="F810">
            <v>4</v>
          </cell>
          <cell r="G810">
            <v>3.8340000000000001</v>
          </cell>
          <cell r="H810">
            <v>8.3000000000000004E-2</v>
          </cell>
          <cell r="I810"/>
          <cell r="J810">
            <v>5</v>
          </cell>
          <cell r="K810"/>
          <cell r="L810" t="str">
            <v>SA182 F316L</v>
          </cell>
          <cell r="M810"/>
          <cell r="N810"/>
        </row>
        <row r="811">
          <cell r="A811" t="str">
            <v>P3.5 SCH-10 [SA182 F316L]</v>
          </cell>
          <cell r="B811">
            <v>3.5</v>
          </cell>
          <cell r="C811">
            <v>10</v>
          </cell>
          <cell r="D811" t="str">
            <v>SA182 F316L</v>
          </cell>
          <cell r="E811"/>
          <cell r="F811">
            <v>4</v>
          </cell>
          <cell r="G811">
            <v>3.76</v>
          </cell>
          <cell r="H811">
            <v>0.12</v>
          </cell>
          <cell r="I811"/>
          <cell r="J811">
            <v>10</v>
          </cell>
          <cell r="K811"/>
          <cell r="L811" t="str">
            <v>SA182 F316L</v>
          </cell>
          <cell r="M811"/>
          <cell r="N811"/>
        </row>
        <row r="812">
          <cell r="A812" t="str">
            <v>P3.5 SCH-40 [SA182 F316L]</v>
          </cell>
          <cell r="B812">
            <v>3.5</v>
          </cell>
          <cell r="C812">
            <v>40</v>
          </cell>
          <cell r="D812" t="str">
            <v>SA182 F316L</v>
          </cell>
          <cell r="E812"/>
          <cell r="F812">
            <v>4</v>
          </cell>
          <cell r="G812">
            <v>3.548</v>
          </cell>
          <cell r="H812">
            <v>0.22600000000000001</v>
          </cell>
          <cell r="I812"/>
          <cell r="J812">
            <v>40</v>
          </cell>
          <cell r="K812"/>
          <cell r="L812" t="str">
            <v>SA182 F316L</v>
          </cell>
          <cell r="M812"/>
          <cell r="N812"/>
        </row>
        <row r="813">
          <cell r="A813" t="str">
            <v>P3.5 SCH-80 [SA182 F316L]</v>
          </cell>
          <cell r="B813">
            <v>3.5</v>
          </cell>
          <cell r="C813">
            <v>80</v>
          </cell>
          <cell r="D813" t="str">
            <v>SA182 F316L</v>
          </cell>
          <cell r="E813"/>
          <cell r="F813">
            <v>4</v>
          </cell>
          <cell r="G813">
            <v>3.3639999999999999</v>
          </cell>
          <cell r="H813">
            <v>0.318</v>
          </cell>
          <cell r="I813"/>
          <cell r="J813">
            <v>80</v>
          </cell>
          <cell r="K813"/>
          <cell r="L813" t="str">
            <v>SA182 F316L</v>
          </cell>
          <cell r="M813"/>
          <cell r="N813"/>
        </row>
        <row r="814">
          <cell r="A814" t="str">
            <v>P3.5 SCH-XH [SA182 F316L]</v>
          </cell>
          <cell r="B814">
            <v>3.5</v>
          </cell>
          <cell r="C814" t="str">
            <v>XH</v>
          </cell>
          <cell r="D814" t="str">
            <v>SA182 F316L</v>
          </cell>
          <cell r="E814"/>
          <cell r="F814">
            <v>4</v>
          </cell>
          <cell r="G814">
            <v>3.3639999999999999</v>
          </cell>
          <cell r="H814">
            <v>0.318</v>
          </cell>
          <cell r="I814" t="str">
            <v>XH</v>
          </cell>
          <cell r="J814">
            <v>2</v>
          </cell>
          <cell r="K814"/>
          <cell r="L814" t="str">
            <v>SA182 F316L</v>
          </cell>
          <cell r="M814"/>
          <cell r="N814"/>
        </row>
        <row r="815">
          <cell r="A815" t="str">
            <v>P3.5 SCH-XXH [SA182 F316L]</v>
          </cell>
          <cell r="B815">
            <v>3.5</v>
          </cell>
          <cell r="C815" t="str">
            <v>XXH</v>
          </cell>
          <cell r="D815" t="str">
            <v>SA182 F316L</v>
          </cell>
          <cell r="E815"/>
          <cell r="F815">
            <v>4</v>
          </cell>
          <cell r="G815">
            <v>2.7279999999999998</v>
          </cell>
          <cell r="H815">
            <v>0.63600000000000001</v>
          </cell>
          <cell r="I815" t="str">
            <v>XXH</v>
          </cell>
          <cell r="J815">
            <v>4</v>
          </cell>
          <cell r="K815"/>
          <cell r="L815" t="str">
            <v>SA182 F316L</v>
          </cell>
          <cell r="M815"/>
          <cell r="N815"/>
        </row>
        <row r="816">
          <cell r="A816" t="str">
            <v>P4 SCH-5 [SA182 F316L]</v>
          </cell>
          <cell r="B816">
            <v>4</v>
          </cell>
          <cell r="C816">
            <v>5</v>
          </cell>
          <cell r="D816" t="str">
            <v>SA182 F316L</v>
          </cell>
          <cell r="E816"/>
          <cell r="F816">
            <v>4.5</v>
          </cell>
          <cell r="G816">
            <v>4.3339999999999996</v>
          </cell>
          <cell r="H816">
            <v>8.3000000000000004E-2</v>
          </cell>
          <cell r="I816"/>
          <cell r="J816">
            <v>5</v>
          </cell>
          <cell r="K816"/>
          <cell r="L816" t="str">
            <v>SA182 F316L</v>
          </cell>
          <cell r="M816"/>
          <cell r="N816"/>
        </row>
        <row r="817">
          <cell r="A817" t="str">
            <v>P4 SCH-10 [SA182 F316L]</v>
          </cell>
          <cell r="B817">
            <v>4</v>
          </cell>
          <cell r="C817">
            <v>10</v>
          </cell>
          <cell r="D817" t="str">
            <v>SA182 F316L</v>
          </cell>
          <cell r="E817"/>
          <cell r="F817">
            <v>4.5</v>
          </cell>
          <cell r="G817">
            <v>4.26</v>
          </cell>
          <cell r="H817">
            <v>0.12</v>
          </cell>
          <cell r="I817"/>
          <cell r="J817">
            <v>10</v>
          </cell>
          <cell r="K817"/>
          <cell r="L817" t="str">
            <v>SA182 F316L</v>
          </cell>
          <cell r="M817"/>
          <cell r="N817"/>
        </row>
        <row r="818">
          <cell r="A818" t="str">
            <v>P4 SCH-40 [SA182 F316L]</v>
          </cell>
          <cell r="B818">
            <v>4</v>
          </cell>
          <cell r="C818">
            <v>40</v>
          </cell>
          <cell r="D818" t="str">
            <v>SA182 F316L</v>
          </cell>
          <cell r="E818"/>
          <cell r="F818">
            <v>4.5</v>
          </cell>
          <cell r="G818">
            <v>4.0259999999999998</v>
          </cell>
          <cell r="H818">
            <v>0.23699999999999999</v>
          </cell>
          <cell r="I818"/>
          <cell r="J818">
            <v>40</v>
          </cell>
          <cell r="K818"/>
          <cell r="L818" t="str">
            <v>SA182 F316L</v>
          </cell>
          <cell r="M818"/>
          <cell r="N818"/>
        </row>
        <row r="819">
          <cell r="A819" t="str">
            <v>P4 SCH-60 [SA182 F316L]</v>
          </cell>
          <cell r="B819">
            <v>4</v>
          </cell>
          <cell r="C819">
            <v>60</v>
          </cell>
          <cell r="D819" t="str">
            <v>SA182 F316L</v>
          </cell>
          <cell r="E819"/>
          <cell r="F819">
            <v>4.5</v>
          </cell>
          <cell r="G819">
            <v>3.9379999999999997</v>
          </cell>
          <cell r="H819">
            <v>0.28100000000000003</v>
          </cell>
          <cell r="I819"/>
          <cell r="J819">
            <v>60</v>
          </cell>
          <cell r="K819"/>
          <cell r="L819" t="str">
            <v>SA182 F316L</v>
          </cell>
          <cell r="M819"/>
          <cell r="N819"/>
        </row>
        <row r="820">
          <cell r="A820" t="str">
            <v>P4 SCH-80 [SA182 F316L]</v>
          </cell>
          <cell r="B820">
            <v>4</v>
          </cell>
          <cell r="C820">
            <v>80</v>
          </cell>
          <cell r="D820" t="str">
            <v>SA182 F316L</v>
          </cell>
          <cell r="E820"/>
          <cell r="F820">
            <v>4.5</v>
          </cell>
          <cell r="G820">
            <v>3.8260000000000001</v>
          </cell>
          <cell r="H820">
            <v>0.33700000000000002</v>
          </cell>
          <cell r="I820"/>
          <cell r="J820">
            <v>80</v>
          </cell>
          <cell r="K820"/>
          <cell r="L820" t="str">
            <v>SA182 F316L</v>
          </cell>
          <cell r="M820"/>
          <cell r="N820"/>
        </row>
        <row r="821">
          <cell r="A821" t="str">
            <v>P4 SCH-120 [SA182 F316L]</v>
          </cell>
          <cell r="B821">
            <v>4</v>
          </cell>
          <cell r="C821">
            <v>120</v>
          </cell>
          <cell r="D821" t="str">
            <v>SA182 F316L</v>
          </cell>
          <cell r="E821"/>
          <cell r="F821">
            <v>4.5</v>
          </cell>
          <cell r="G821">
            <v>3.6259999999999999</v>
          </cell>
          <cell r="H821">
            <v>0.437</v>
          </cell>
          <cell r="I821"/>
          <cell r="J821">
            <v>120</v>
          </cell>
          <cell r="K821"/>
          <cell r="L821" t="str">
            <v>SA182 F316L</v>
          </cell>
          <cell r="M821"/>
          <cell r="N821"/>
        </row>
        <row r="822">
          <cell r="A822" t="str">
            <v>P4 SCH-160 [SA182 F316L]</v>
          </cell>
          <cell r="B822">
            <v>4</v>
          </cell>
          <cell r="C822">
            <v>160</v>
          </cell>
          <cell r="D822" t="str">
            <v>SA182 F316L</v>
          </cell>
          <cell r="E822"/>
          <cell r="F822">
            <v>4.5</v>
          </cell>
          <cell r="G822">
            <v>3.4379999999999997</v>
          </cell>
          <cell r="H822">
            <v>0.53100000000000003</v>
          </cell>
          <cell r="I822"/>
          <cell r="J822">
            <v>160</v>
          </cell>
          <cell r="K822"/>
          <cell r="L822" t="str">
            <v>SA182 F316L</v>
          </cell>
          <cell r="M822"/>
          <cell r="N822"/>
        </row>
        <row r="823">
          <cell r="A823" t="str">
            <v>P4 SCH-XH [SA182 F316L]</v>
          </cell>
          <cell r="B823">
            <v>4</v>
          </cell>
          <cell r="C823" t="str">
            <v>XH</v>
          </cell>
          <cell r="D823" t="str">
            <v>SA182 F316L</v>
          </cell>
          <cell r="E823"/>
          <cell r="F823">
            <v>4.5</v>
          </cell>
          <cell r="G823">
            <v>3.8260000000000001</v>
          </cell>
          <cell r="H823">
            <v>0.33700000000000002</v>
          </cell>
          <cell r="I823" t="str">
            <v>XH</v>
          </cell>
          <cell r="J823">
            <v>2</v>
          </cell>
          <cell r="K823"/>
          <cell r="L823" t="str">
            <v>SA182 F316L</v>
          </cell>
          <cell r="M823"/>
          <cell r="N823"/>
        </row>
        <row r="824">
          <cell r="A824" t="str">
            <v>P4 SCH-XXH [SA182 F316L]</v>
          </cell>
          <cell r="B824">
            <v>4</v>
          </cell>
          <cell r="C824" t="str">
            <v>XXH</v>
          </cell>
          <cell r="D824" t="str">
            <v>SA182 F316L</v>
          </cell>
          <cell r="E824"/>
          <cell r="F824">
            <v>4.5</v>
          </cell>
          <cell r="G824">
            <v>3.1520000000000001</v>
          </cell>
          <cell r="H824">
            <v>0.67400000000000004</v>
          </cell>
          <cell r="I824" t="str">
            <v>XXH</v>
          </cell>
          <cell r="J824">
            <v>4</v>
          </cell>
          <cell r="K824"/>
          <cell r="L824" t="str">
            <v>SA182 F316L</v>
          </cell>
          <cell r="M824"/>
          <cell r="N824"/>
        </row>
        <row r="825">
          <cell r="A825" t="str">
            <v>P4.5 SCH-XH [SA182 F316L]</v>
          </cell>
          <cell r="B825">
            <v>4.5</v>
          </cell>
          <cell r="C825" t="str">
            <v>XH</v>
          </cell>
          <cell r="D825" t="str">
            <v>SA182 F316L</v>
          </cell>
          <cell r="E825"/>
          <cell r="F825">
            <v>5</v>
          </cell>
          <cell r="G825">
            <v>4.29</v>
          </cell>
          <cell r="H825">
            <v>0.35499999999999998</v>
          </cell>
          <cell r="I825" t="str">
            <v>XH</v>
          </cell>
          <cell r="J825">
            <v>2</v>
          </cell>
          <cell r="K825"/>
          <cell r="L825" t="str">
            <v>SA182 F316L</v>
          </cell>
          <cell r="M825"/>
          <cell r="N825"/>
        </row>
        <row r="826">
          <cell r="A826" t="str">
            <v>P4.5 SCH-XXH [SA182 F316L]</v>
          </cell>
          <cell r="B826">
            <v>4.5</v>
          </cell>
          <cell r="C826" t="str">
            <v>XXH</v>
          </cell>
          <cell r="D826" t="str">
            <v>SA182 F316L</v>
          </cell>
          <cell r="E826"/>
          <cell r="F826">
            <v>5</v>
          </cell>
          <cell r="G826">
            <v>3.58</v>
          </cell>
          <cell r="H826">
            <v>0.71</v>
          </cell>
          <cell r="I826" t="str">
            <v>XXH</v>
          </cell>
          <cell r="J826">
            <v>4</v>
          </cell>
          <cell r="K826"/>
          <cell r="L826" t="str">
            <v>SA182 F316L</v>
          </cell>
          <cell r="M826"/>
          <cell r="N826"/>
        </row>
        <row r="827">
          <cell r="A827" t="str">
            <v>P5 SCH-5 [SA182 F316L]</v>
          </cell>
          <cell r="B827">
            <v>5</v>
          </cell>
          <cell r="C827">
            <v>5</v>
          </cell>
          <cell r="D827" t="str">
            <v>SA182 F316L</v>
          </cell>
          <cell r="E827"/>
          <cell r="F827">
            <v>5.5629999999999997</v>
          </cell>
          <cell r="G827">
            <v>5.3449999999999998</v>
          </cell>
          <cell r="H827">
            <v>0.109</v>
          </cell>
          <cell r="I827"/>
          <cell r="J827">
            <v>5</v>
          </cell>
          <cell r="K827"/>
          <cell r="L827" t="str">
            <v>SA182 F316L</v>
          </cell>
          <cell r="M827"/>
          <cell r="N827"/>
        </row>
        <row r="828">
          <cell r="A828" t="str">
            <v>P5 SCH-10 [SA182 F316L]</v>
          </cell>
          <cell r="B828">
            <v>5</v>
          </cell>
          <cell r="C828">
            <v>10</v>
          </cell>
          <cell r="D828" t="str">
            <v>SA182 F316L</v>
          </cell>
          <cell r="E828"/>
          <cell r="F828">
            <v>5.5629999999999997</v>
          </cell>
          <cell r="G828">
            <v>5.2949999999999999</v>
          </cell>
          <cell r="H828">
            <v>0.13400000000000001</v>
          </cell>
          <cell r="I828"/>
          <cell r="J828">
            <v>10</v>
          </cell>
          <cell r="K828"/>
          <cell r="L828" t="str">
            <v>SA182 F316L</v>
          </cell>
          <cell r="M828"/>
          <cell r="N828"/>
        </row>
        <row r="829">
          <cell r="A829" t="str">
            <v>P5 SCH-20 [SA182 F316L]</v>
          </cell>
          <cell r="B829">
            <v>5</v>
          </cell>
          <cell r="C829">
            <v>20</v>
          </cell>
          <cell r="D829" t="str">
            <v>SA182 F316L</v>
          </cell>
          <cell r="E829"/>
          <cell r="F829">
            <v>5.5629999999999997</v>
          </cell>
          <cell r="G829">
            <v>5.157</v>
          </cell>
          <cell r="H829">
            <v>0.20300000000000001</v>
          </cell>
          <cell r="I829"/>
          <cell r="J829">
            <v>20</v>
          </cell>
          <cell r="K829"/>
          <cell r="L829" t="str">
            <v>SA182 F316L</v>
          </cell>
          <cell r="M829"/>
          <cell r="N829"/>
        </row>
        <row r="830">
          <cell r="A830" t="str">
            <v>P5 SCH-40 [SA182 F316L]</v>
          </cell>
          <cell r="B830">
            <v>5</v>
          </cell>
          <cell r="C830">
            <v>40</v>
          </cell>
          <cell r="D830" t="str">
            <v>SA182 F316L</v>
          </cell>
          <cell r="E830"/>
          <cell r="F830">
            <v>5.5629999999999997</v>
          </cell>
          <cell r="G830">
            <v>5.0469999999999997</v>
          </cell>
          <cell r="H830">
            <v>0.25800000000000001</v>
          </cell>
          <cell r="I830"/>
          <cell r="J830">
            <v>40</v>
          </cell>
          <cell r="K830"/>
          <cell r="L830" t="str">
            <v>SA182 F316L</v>
          </cell>
          <cell r="M830"/>
          <cell r="N830"/>
        </row>
        <row r="831">
          <cell r="A831" t="str">
            <v>P5 SCH-80 [SA182 F316L]</v>
          </cell>
          <cell r="B831">
            <v>5</v>
          </cell>
          <cell r="C831">
            <v>80</v>
          </cell>
          <cell r="D831" t="str">
            <v>SA182 F316L</v>
          </cell>
          <cell r="E831"/>
          <cell r="F831">
            <v>5.5629999999999997</v>
          </cell>
          <cell r="G831">
            <v>4.8129999999999997</v>
          </cell>
          <cell r="H831">
            <v>0.375</v>
          </cell>
          <cell r="I831"/>
          <cell r="J831">
            <v>80</v>
          </cell>
          <cell r="K831"/>
          <cell r="L831" t="str">
            <v>SA182 F316L</v>
          </cell>
          <cell r="M831"/>
          <cell r="N831"/>
        </row>
        <row r="832">
          <cell r="A832" t="str">
            <v>P5 SCH-120 [SA182 F316L]</v>
          </cell>
          <cell r="B832">
            <v>5</v>
          </cell>
          <cell r="C832">
            <v>120</v>
          </cell>
          <cell r="D832" t="str">
            <v>SA182 F316L</v>
          </cell>
          <cell r="E832"/>
          <cell r="F832">
            <v>5.5629999999999997</v>
          </cell>
          <cell r="G832">
            <v>4.5629999999999997</v>
          </cell>
          <cell r="H832">
            <v>0.5</v>
          </cell>
          <cell r="I832"/>
          <cell r="J832">
            <v>120</v>
          </cell>
          <cell r="K832"/>
          <cell r="L832" t="str">
            <v>SA182 F316L</v>
          </cell>
          <cell r="M832"/>
          <cell r="N832"/>
        </row>
        <row r="833">
          <cell r="A833" t="str">
            <v>P5 SCH-160 [SA182 F316L]</v>
          </cell>
          <cell r="B833">
            <v>5</v>
          </cell>
          <cell r="C833">
            <v>160</v>
          </cell>
          <cell r="D833" t="str">
            <v>SA182 F316L</v>
          </cell>
          <cell r="E833"/>
          <cell r="F833">
            <v>5.5629999999999997</v>
          </cell>
          <cell r="G833">
            <v>4.3129999999999997</v>
          </cell>
          <cell r="H833">
            <v>0.625</v>
          </cell>
          <cell r="I833"/>
          <cell r="J833">
            <v>160</v>
          </cell>
          <cell r="K833"/>
          <cell r="L833" t="str">
            <v>SA182 F316L</v>
          </cell>
          <cell r="M833"/>
          <cell r="N833"/>
        </row>
        <row r="834">
          <cell r="A834" t="str">
            <v>P5 SCH-XH [SA182 F316L]</v>
          </cell>
          <cell r="B834">
            <v>5</v>
          </cell>
          <cell r="C834" t="str">
            <v>XH</v>
          </cell>
          <cell r="D834" t="str">
            <v>SA182 F316L</v>
          </cell>
          <cell r="E834"/>
          <cell r="F834">
            <v>5.5629999999999997</v>
          </cell>
          <cell r="G834">
            <v>4.8129999999999997</v>
          </cell>
          <cell r="H834">
            <v>0.375</v>
          </cell>
          <cell r="I834" t="str">
            <v>XH</v>
          </cell>
          <cell r="J834">
            <v>2</v>
          </cell>
          <cell r="K834"/>
          <cell r="L834" t="str">
            <v>SA182 F316L</v>
          </cell>
          <cell r="M834"/>
          <cell r="N834"/>
        </row>
        <row r="835">
          <cell r="A835" t="str">
            <v>P5 SCH-XXH [SA182 F316L]</v>
          </cell>
          <cell r="B835">
            <v>5</v>
          </cell>
          <cell r="C835" t="str">
            <v>XXH</v>
          </cell>
          <cell r="D835" t="str">
            <v>SA182 F316L</v>
          </cell>
          <cell r="E835"/>
          <cell r="F835">
            <v>5.5629999999999997</v>
          </cell>
          <cell r="G835">
            <v>4.0629999999999997</v>
          </cell>
          <cell r="H835">
            <v>0.75</v>
          </cell>
          <cell r="I835" t="str">
            <v>XXH</v>
          </cell>
          <cell r="J835">
            <v>4</v>
          </cell>
          <cell r="K835"/>
          <cell r="L835" t="str">
            <v>SA182 F316L</v>
          </cell>
          <cell r="M835"/>
          <cell r="N835"/>
        </row>
        <row r="836">
          <cell r="A836" t="str">
            <v>P6 SCH-5 [SA182 F316L]</v>
          </cell>
          <cell r="B836">
            <v>6.0000000000000009</v>
          </cell>
          <cell r="C836">
            <v>5</v>
          </cell>
          <cell r="D836" t="str">
            <v>SA182 F316L</v>
          </cell>
          <cell r="E836"/>
          <cell r="F836">
            <v>6.6250000000000009</v>
          </cell>
          <cell r="G836">
            <v>6.4070000000000009</v>
          </cell>
          <cell r="H836">
            <v>0.109</v>
          </cell>
          <cell r="I836"/>
          <cell r="J836">
            <v>5</v>
          </cell>
          <cell r="K836"/>
          <cell r="L836" t="str">
            <v>SA182 F316L</v>
          </cell>
          <cell r="M836"/>
          <cell r="N836"/>
        </row>
        <row r="837">
          <cell r="A837" t="str">
            <v>P6 SCH-10 [SA182 F316L]</v>
          </cell>
          <cell r="B837">
            <v>6.0000000000000009</v>
          </cell>
          <cell r="C837">
            <v>10</v>
          </cell>
          <cell r="D837" t="str">
            <v>SA182 F316L</v>
          </cell>
          <cell r="E837"/>
          <cell r="F837">
            <v>6.6250000000000009</v>
          </cell>
          <cell r="G837">
            <v>6.3570000000000011</v>
          </cell>
          <cell r="H837">
            <v>0.13400000000000001</v>
          </cell>
          <cell r="I837"/>
          <cell r="J837">
            <v>10</v>
          </cell>
          <cell r="K837"/>
          <cell r="L837" t="str">
            <v>SA182 F316L</v>
          </cell>
          <cell r="M837"/>
          <cell r="N837"/>
        </row>
        <row r="838">
          <cell r="A838" t="str">
            <v>P6 SCH-20 [SA182 F316L]</v>
          </cell>
          <cell r="B838">
            <v>6.0000000000000009</v>
          </cell>
          <cell r="C838">
            <v>20</v>
          </cell>
          <cell r="D838" t="str">
            <v>SA182 F316L</v>
          </cell>
          <cell r="E838"/>
          <cell r="F838">
            <v>6.6250000000000009</v>
          </cell>
          <cell r="G838">
            <v>6.2190000000000012</v>
          </cell>
          <cell r="H838">
            <v>0.20300000000000001</v>
          </cell>
          <cell r="I838"/>
          <cell r="J838">
            <v>20</v>
          </cell>
          <cell r="K838"/>
          <cell r="L838" t="str">
            <v>SA182 F316L</v>
          </cell>
          <cell r="M838"/>
          <cell r="N838"/>
        </row>
        <row r="839">
          <cell r="A839" t="str">
            <v>P6 SCH-40 [SA182 F316L]</v>
          </cell>
          <cell r="B839">
            <v>6.0000000000000009</v>
          </cell>
          <cell r="C839">
            <v>40</v>
          </cell>
          <cell r="D839" t="str">
            <v>SA182 F316L</v>
          </cell>
          <cell r="E839" t="str">
            <v>PI0112</v>
          </cell>
          <cell r="F839">
            <v>6.6250000000000009</v>
          </cell>
          <cell r="G839">
            <v>6.0650000000000013</v>
          </cell>
          <cell r="H839">
            <v>0.28000000000000003</v>
          </cell>
          <cell r="I839"/>
          <cell r="J839">
            <v>40</v>
          </cell>
          <cell r="K839"/>
          <cell r="L839" t="str">
            <v>SA182 F316L</v>
          </cell>
          <cell r="M839"/>
          <cell r="N839"/>
        </row>
        <row r="840">
          <cell r="A840" t="str">
            <v>P6 SCH-80 [SA182 F316L]</v>
          </cell>
          <cell r="B840">
            <v>6.0000000000000009</v>
          </cell>
          <cell r="C840">
            <v>80</v>
          </cell>
          <cell r="D840" t="str">
            <v>SA182 F316L</v>
          </cell>
          <cell r="E840"/>
          <cell r="F840">
            <v>6.6250000000000009</v>
          </cell>
          <cell r="G840">
            <v>5.761000000000001</v>
          </cell>
          <cell r="H840">
            <v>0.432</v>
          </cell>
          <cell r="I840"/>
          <cell r="J840">
            <v>80</v>
          </cell>
          <cell r="K840"/>
          <cell r="L840" t="str">
            <v>SA182 F316L</v>
          </cell>
          <cell r="M840"/>
          <cell r="N840"/>
        </row>
        <row r="841">
          <cell r="A841" t="str">
            <v>P6 SCH-120 [SA182 F316L]</v>
          </cell>
          <cell r="B841">
            <v>6.0000000000000009</v>
          </cell>
          <cell r="C841">
            <v>120</v>
          </cell>
          <cell r="D841" t="str">
            <v>SA182 F316L</v>
          </cell>
          <cell r="E841"/>
          <cell r="F841">
            <v>6.6250000000000009</v>
          </cell>
          <cell r="G841">
            <v>5.5010000000000012</v>
          </cell>
          <cell r="H841">
            <v>0.56200000000000006</v>
          </cell>
          <cell r="I841"/>
          <cell r="J841">
            <v>120</v>
          </cell>
          <cell r="K841"/>
          <cell r="L841" t="str">
            <v>SA182 F316L</v>
          </cell>
          <cell r="M841"/>
          <cell r="N841"/>
        </row>
        <row r="842">
          <cell r="A842" t="str">
            <v>P6 SCH-160 [SA182 F316L]</v>
          </cell>
          <cell r="B842">
            <v>6.0000000000000009</v>
          </cell>
          <cell r="C842">
            <v>160</v>
          </cell>
          <cell r="D842" t="str">
            <v>SA182 F316L</v>
          </cell>
          <cell r="E842"/>
          <cell r="F842">
            <v>6.6250000000000009</v>
          </cell>
          <cell r="G842">
            <v>5.1890000000000009</v>
          </cell>
          <cell r="H842">
            <v>0.71799999999999997</v>
          </cell>
          <cell r="I842"/>
          <cell r="J842">
            <v>160</v>
          </cell>
          <cell r="K842"/>
          <cell r="L842" t="str">
            <v>SA182 F316L</v>
          </cell>
          <cell r="M842"/>
          <cell r="N842"/>
        </row>
        <row r="843">
          <cell r="A843" t="str">
            <v>P6 SCH-XH [SA182 F316L]</v>
          </cell>
          <cell r="B843">
            <v>6.0000000000000009</v>
          </cell>
          <cell r="C843" t="str">
            <v>XH</v>
          </cell>
          <cell r="D843" t="str">
            <v>SA182 F316L</v>
          </cell>
          <cell r="E843"/>
          <cell r="F843">
            <v>6.6250000000000009</v>
          </cell>
          <cell r="G843">
            <v>5.761000000000001</v>
          </cell>
          <cell r="H843">
            <v>0.432</v>
          </cell>
          <cell r="I843" t="str">
            <v>XH</v>
          </cell>
          <cell r="J843">
            <v>2</v>
          </cell>
          <cell r="K843"/>
          <cell r="L843" t="str">
            <v>SA182 F316L</v>
          </cell>
          <cell r="M843"/>
          <cell r="N843"/>
        </row>
        <row r="844">
          <cell r="A844" t="str">
            <v>P6 SCH-XXH [SA182 F316L]</v>
          </cell>
          <cell r="B844">
            <v>6.0000000000000009</v>
          </cell>
          <cell r="C844" t="str">
            <v>XXH</v>
          </cell>
          <cell r="D844" t="str">
            <v>SA182 F316L</v>
          </cell>
          <cell r="E844"/>
          <cell r="F844">
            <v>6.6250000000000009</v>
          </cell>
          <cell r="G844">
            <v>4.8970000000000011</v>
          </cell>
          <cell r="H844">
            <v>0.86399999999999999</v>
          </cell>
          <cell r="I844" t="str">
            <v>XXH</v>
          </cell>
          <cell r="J844">
            <v>4</v>
          </cell>
          <cell r="K844"/>
          <cell r="L844" t="str">
            <v>SA182 F316L</v>
          </cell>
          <cell r="M844"/>
          <cell r="N844"/>
        </row>
        <row r="845">
          <cell r="A845" t="str">
            <v>P7 SCH-XH [SA182 F316L]</v>
          </cell>
          <cell r="B845">
            <v>7</v>
          </cell>
          <cell r="C845" t="str">
            <v>XH</v>
          </cell>
          <cell r="D845" t="str">
            <v>SA182 F316L</v>
          </cell>
          <cell r="E845"/>
          <cell r="F845">
            <v>7.625</v>
          </cell>
          <cell r="G845">
            <v>6.625</v>
          </cell>
          <cell r="H845">
            <v>0.5</v>
          </cell>
          <cell r="I845" t="str">
            <v>XH</v>
          </cell>
          <cell r="J845">
            <v>2</v>
          </cell>
          <cell r="K845"/>
          <cell r="L845" t="str">
            <v>SA182 F316L</v>
          </cell>
          <cell r="M845"/>
          <cell r="N845"/>
        </row>
        <row r="846">
          <cell r="A846" t="str">
            <v>P7 SCH-XXH [SA182 F316L]</v>
          </cell>
          <cell r="B846">
            <v>7</v>
          </cell>
          <cell r="C846" t="str">
            <v>XXH</v>
          </cell>
          <cell r="D846" t="str">
            <v>SA182 F316L</v>
          </cell>
          <cell r="E846"/>
          <cell r="F846">
            <v>7.625</v>
          </cell>
          <cell r="G846">
            <v>5.875</v>
          </cell>
          <cell r="H846">
            <v>0.875</v>
          </cell>
          <cell r="I846" t="str">
            <v>XXH</v>
          </cell>
          <cell r="J846">
            <v>4</v>
          </cell>
          <cell r="K846"/>
          <cell r="L846" t="str">
            <v>SA182 F316L</v>
          </cell>
          <cell r="M846"/>
          <cell r="N846"/>
        </row>
        <row r="847">
          <cell r="A847" t="str">
            <v>P8 SCH-5 [SA182 F316L]</v>
          </cell>
          <cell r="B847">
            <v>8</v>
          </cell>
          <cell r="C847">
            <v>5</v>
          </cell>
          <cell r="D847" t="str">
            <v>SA182 F316L</v>
          </cell>
          <cell r="E847"/>
          <cell r="F847">
            <v>8.625</v>
          </cell>
          <cell r="G847">
            <v>8.407</v>
          </cell>
          <cell r="H847">
            <v>0.109</v>
          </cell>
          <cell r="I847"/>
          <cell r="J847">
            <v>5</v>
          </cell>
          <cell r="K847"/>
          <cell r="L847" t="str">
            <v>SA182 F316L</v>
          </cell>
          <cell r="M847"/>
          <cell r="N847"/>
        </row>
        <row r="848">
          <cell r="A848" t="str">
            <v>P8 SCH-10 [SA182 F316L]</v>
          </cell>
          <cell r="B848">
            <v>8</v>
          </cell>
          <cell r="C848">
            <v>10</v>
          </cell>
          <cell r="D848" t="str">
            <v>SA182 F316L</v>
          </cell>
          <cell r="E848"/>
          <cell r="F848">
            <v>8.625</v>
          </cell>
          <cell r="G848">
            <v>8.3290000000000006</v>
          </cell>
          <cell r="H848">
            <v>0.14799999999999999</v>
          </cell>
          <cell r="I848"/>
          <cell r="J848">
            <v>10</v>
          </cell>
          <cell r="K848"/>
          <cell r="L848" t="str">
            <v>SA182 F316L</v>
          </cell>
          <cell r="M848"/>
          <cell r="N848"/>
        </row>
        <row r="849">
          <cell r="A849" t="str">
            <v>P8 SCH-20 [SA182 F316L]</v>
          </cell>
          <cell r="B849">
            <v>8</v>
          </cell>
          <cell r="C849">
            <v>20</v>
          </cell>
          <cell r="D849" t="str">
            <v>SA182 F316L</v>
          </cell>
          <cell r="E849"/>
          <cell r="F849">
            <v>8.625</v>
          </cell>
          <cell r="G849">
            <v>8.125</v>
          </cell>
          <cell r="H849">
            <v>0.25</v>
          </cell>
          <cell r="I849"/>
          <cell r="J849">
            <v>20</v>
          </cell>
          <cell r="K849"/>
          <cell r="L849" t="str">
            <v>SA182 F316L</v>
          </cell>
          <cell r="M849"/>
          <cell r="N849"/>
        </row>
        <row r="850">
          <cell r="A850" t="str">
            <v>P8 SCH-30 [SA182 F316L]</v>
          </cell>
          <cell r="B850">
            <v>8</v>
          </cell>
          <cell r="C850">
            <v>30</v>
          </cell>
          <cell r="D850" t="str">
            <v>SA182 F316L</v>
          </cell>
          <cell r="E850"/>
          <cell r="F850">
            <v>8.625</v>
          </cell>
          <cell r="G850">
            <v>8.0709999999999997</v>
          </cell>
          <cell r="H850">
            <v>0.27700000000000002</v>
          </cell>
          <cell r="I850"/>
          <cell r="J850">
            <v>30</v>
          </cell>
          <cell r="K850"/>
          <cell r="L850" t="str">
            <v>SA182 F316L</v>
          </cell>
          <cell r="M850"/>
          <cell r="N850"/>
        </row>
        <row r="851">
          <cell r="A851" t="str">
            <v>P8 SCH-40 [SA182 F316L]</v>
          </cell>
          <cell r="B851">
            <v>8</v>
          </cell>
          <cell r="C851">
            <v>40</v>
          </cell>
          <cell r="D851" t="str">
            <v>SA182 F316L</v>
          </cell>
          <cell r="E851"/>
          <cell r="F851">
            <v>8.625</v>
          </cell>
          <cell r="G851">
            <v>7.9809999999999999</v>
          </cell>
          <cell r="H851">
            <v>0.32200000000000001</v>
          </cell>
          <cell r="I851"/>
          <cell r="J851">
            <v>40</v>
          </cell>
          <cell r="K851"/>
          <cell r="L851" t="str">
            <v>SA182 F316L</v>
          </cell>
          <cell r="M851"/>
          <cell r="N851"/>
        </row>
        <row r="852">
          <cell r="A852" t="str">
            <v>P8 SCH-60 [SA182 F316L]</v>
          </cell>
          <cell r="B852">
            <v>8</v>
          </cell>
          <cell r="C852">
            <v>60</v>
          </cell>
          <cell r="D852" t="str">
            <v>SA182 F316L</v>
          </cell>
          <cell r="E852"/>
          <cell r="F852">
            <v>8.625</v>
          </cell>
          <cell r="G852">
            <v>7.8129999999999997</v>
          </cell>
          <cell r="H852">
            <v>0.40600000000000003</v>
          </cell>
          <cell r="I852"/>
          <cell r="J852">
            <v>60</v>
          </cell>
          <cell r="K852"/>
          <cell r="L852" t="str">
            <v>SA182 F316L</v>
          </cell>
          <cell r="M852"/>
          <cell r="N852"/>
        </row>
        <row r="853">
          <cell r="A853" t="str">
            <v>P8 SCH-80 [SA182 F316L]</v>
          </cell>
          <cell r="B853">
            <v>8</v>
          </cell>
          <cell r="C853">
            <v>80</v>
          </cell>
          <cell r="D853" t="str">
            <v>SA182 F316L</v>
          </cell>
          <cell r="E853"/>
          <cell r="F853">
            <v>8.625</v>
          </cell>
          <cell r="G853">
            <v>7.625</v>
          </cell>
          <cell r="H853">
            <v>0.5</v>
          </cell>
          <cell r="I853"/>
          <cell r="J853">
            <v>80</v>
          </cell>
          <cell r="K853"/>
          <cell r="L853" t="str">
            <v>SA182 F316L</v>
          </cell>
          <cell r="M853"/>
          <cell r="N853"/>
        </row>
        <row r="854">
          <cell r="A854" t="str">
            <v>P8 SCH-100 [SA182 F316L]</v>
          </cell>
          <cell r="B854">
            <v>8</v>
          </cell>
          <cell r="C854">
            <v>100</v>
          </cell>
          <cell r="D854" t="str">
            <v>SA182 F316L</v>
          </cell>
          <cell r="E854"/>
          <cell r="F854">
            <v>8.625</v>
          </cell>
          <cell r="G854">
            <v>7.4390000000000001</v>
          </cell>
          <cell r="H854">
            <v>0.59299999999999997</v>
          </cell>
          <cell r="I854"/>
          <cell r="J854">
            <v>100</v>
          </cell>
          <cell r="K854"/>
          <cell r="L854" t="str">
            <v>SA182 F316L</v>
          </cell>
          <cell r="M854"/>
          <cell r="N854"/>
        </row>
        <row r="855">
          <cell r="A855" t="str">
            <v>P8 SCH-120 [SA182 F316L]</v>
          </cell>
          <cell r="B855">
            <v>8</v>
          </cell>
          <cell r="C855">
            <v>120</v>
          </cell>
          <cell r="D855" t="str">
            <v>SA182 F316L</v>
          </cell>
          <cell r="E855"/>
          <cell r="F855">
            <v>8.625</v>
          </cell>
          <cell r="G855">
            <v>7.1890000000000001</v>
          </cell>
          <cell r="H855">
            <v>0.71799999999999997</v>
          </cell>
          <cell r="I855"/>
          <cell r="J855">
            <v>120</v>
          </cell>
          <cell r="K855"/>
          <cell r="L855" t="str">
            <v>SA182 F316L</v>
          </cell>
          <cell r="M855"/>
          <cell r="N855"/>
        </row>
        <row r="856">
          <cell r="A856" t="str">
            <v>P8 SCH-140 [SA182 F316L]</v>
          </cell>
          <cell r="B856">
            <v>8</v>
          </cell>
          <cell r="C856">
            <v>140</v>
          </cell>
          <cell r="D856" t="str">
            <v>SA182 F316L</v>
          </cell>
          <cell r="E856"/>
          <cell r="F856">
            <v>8.625</v>
          </cell>
          <cell r="G856">
            <v>7.0009999999999994</v>
          </cell>
          <cell r="H856">
            <v>0.81200000000000006</v>
          </cell>
          <cell r="I856"/>
          <cell r="J856">
            <v>140</v>
          </cell>
          <cell r="K856"/>
          <cell r="L856" t="str">
            <v>SA182 F316L</v>
          </cell>
          <cell r="M856"/>
          <cell r="N856"/>
        </row>
        <row r="857">
          <cell r="A857" t="str">
            <v>P8 SCH-160 [SA182 F316L]</v>
          </cell>
          <cell r="B857">
            <v>8</v>
          </cell>
          <cell r="C857">
            <v>160</v>
          </cell>
          <cell r="D857" t="str">
            <v>SA182 F316L</v>
          </cell>
          <cell r="E857"/>
          <cell r="F857">
            <v>8.625</v>
          </cell>
          <cell r="G857">
            <v>6.8129999999999997</v>
          </cell>
          <cell r="H857">
            <v>0.90600000000000003</v>
          </cell>
          <cell r="I857"/>
          <cell r="J857">
            <v>160</v>
          </cell>
          <cell r="K857"/>
          <cell r="L857" t="str">
            <v>SA182 F316L</v>
          </cell>
          <cell r="M857"/>
          <cell r="N857"/>
        </row>
        <row r="858">
          <cell r="A858" t="str">
            <v>P8 SCH-XH [SA182 F316L]</v>
          </cell>
          <cell r="B858">
            <v>8</v>
          </cell>
          <cell r="C858" t="str">
            <v>XH</v>
          </cell>
          <cell r="D858" t="str">
            <v>SA182 F316L</v>
          </cell>
          <cell r="E858"/>
          <cell r="F858">
            <v>8.625</v>
          </cell>
          <cell r="G858">
            <v>7.625</v>
          </cell>
          <cell r="H858">
            <v>0.5</v>
          </cell>
          <cell r="I858" t="str">
            <v>XH</v>
          </cell>
          <cell r="J858">
            <v>2</v>
          </cell>
          <cell r="K858"/>
          <cell r="L858" t="str">
            <v>SA182 F316L</v>
          </cell>
          <cell r="M858"/>
          <cell r="N858"/>
        </row>
        <row r="859">
          <cell r="A859" t="str">
            <v>P8 SCH-XXH [SA182 F316L]</v>
          </cell>
          <cell r="B859">
            <v>8</v>
          </cell>
          <cell r="C859" t="str">
            <v>XXH</v>
          </cell>
          <cell r="D859" t="str">
            <v>SA182 F316L</v>
          </cell>
          <cell r="E859"/>
          <cell r="F859">
            <v>8.625</v>
          </cell>
          <cell r="G859">
            <v>6.875</v>
          </cell>
          <cell r="H859">
            <v>0.875</v>
          </cell>
          <cell r="I859" t="str">
            <v>XXH</v>
          </cell>
          <cell r="J859">
            <v>4</v>
          </cell>
          <cell r="K859"/>
          <cell r="L859" t="str">
            <v>SA182 F316L</v>
          </cell>
          <cell r="M859"/>
          <cell r="N859"/>
        </row>
        <row r="860">
          <cell r="A860" t="str">
            <v>P9 SCH-XH [SA182 F316L]</v>
          </cell>
          <cell r="B860">
            <v>9</v>
          </cell>
          <cell r="C860" t="str">
            <v>XH</v>
          </cell>
          <cell r="D860" t="str">
            <v>SA182 F316L</v>
          </cell>
          <cell r="E860"/>
          <cell r="F860">
            <v>9.625</v>
          </cell>
          <cell r="G860">
            <v>8.625</v>
          </cell>
          <cell r="H860">
            <v>0.5</v>
          </cell>
          <cell r="I860" t="str">
            <v>XH</v>
          </cell>
          <cell r="J860">
            <v>2</v>
          </cell>
          <cell r="K860"/>
          <cell r="L860" t="str">
            <v>SA182 F316L</v>
          </cell>
          <cell r="M860"/>
          <cell r="N860"/>
        </row>
        <row r="861">
          <cell r="A861" t="str">
            <v>P10 SCH-5 [SA182 F316L]</v>
          </cell>
          <cell r="B861">
            <v>10</v>
          </cell>
          <cell r="C861">
            <v>5</v>
          </cell>
          <cell r="D861" t="str">
            <v>SA182 F316L</v>
          </cell>
          <cell r="E861"/>
          <cell r="F861">
            <v>10.750000000000002</v>
          </cell>
          <cell r="G861">
            <v>10.482000000000001</v>
          </cell>
          <cell r="H861">
            <v>0.13400000000000001</v>
          </cell>
          <cell r="I861"/>
          <cell r="J861">
            <v>5</v>
          </cell>
          <cell r="K861"/>
          <cell r="L861" t="str">
            <v>SA182 F316L</v>
          </cell>
          <cell r="M861"/>
          <cell r="N861"/>
        </row>
        <row r="862">
          <cell r="A862" t="str">
            <v>P10 SCH-10 [SA182 F316L]</v>
          </cell>
          <cell r="B862">
            <v>10</v>
          </cell>
          <cell r="C862">
            <v>10</v>
          </cell>
          <cell r="D862" t="str">
            <v>SA182 F316L</v>
          </cell>
          <cell r="E862"/>
          <cell r="F862">
            <v>10.750000000000002</v>
          </cell>
          <cell r="G862">
            <v>10.420000000000002</v>
          </cell>
          <cell r="H862">
            <v>0.16500000000000001</v>
          </cell>
          <cell r="I862"/>
          <cell r="J862">
            <v>10</v>
          </cell>
          <cell r="K862"/>
          <cell r="L862" t="str">
            <v>SA182 F316L</v>
          </cell>
          <cell r="M862"/>
          <cell r="N862"/>
        </row>
        <row r="863">
          <cell r="A863" t="str">
            <v>P10 SCH-20 [SA182 F316L]</v>
          </cell>
          <cell r="B863">
            <v>10</v>
          </cell>
          <cell r="C863">
            <v>20</v>
          </cell>
          <cell r="D863" t="str">
            <v>SA182 F316L</v>
          </cell>
          <cell r="E863"/>
          <cell r="F863">
            <v>10.750000000000002</v>
          </cell>
          <cell r="G863">
            <v>10.250000000000002</v>
          </cell>
          <cell r="H863">
            <v>0.25</v>
          </cell>
          <cell r="I863"/>
          <cell r="J863">
            <v>20</v>
          </cell>
          <cell r="K863"/>
          <cell r="L863" t="str">
            <v>SA182 F316L</v>
          </cell>
          <cell r="M863"/>
          <cell r="N863"/>
        </row>
        <row r="864">
          <cell r="A864" t="str">
            <v>P10 SCH-30 [SA182 F316L]</v>
          </cell>
          <cell r="B864">
            <v>10</v>
          </cell>
          <cell r="C864">
            <v>30</v>
          </cell>
          <cell r="D864" t="str">
            <v>SA182 F316L</v>
          </cell>
          <cell r="E864"/>
          <cell r="F864">
            <v>10.750000000000002</v>
          </cell>
          <cell r="G864">
            <v>10.136000000000001</v>
          </cell>
          <cell r="H864">
            <v>0.307</v>
          </cell>
          <cell r="I864"/>
          <cell r="J864">
            <v>30</v>
          </cell>
          <cell r="K864"/>
          <cell r="L864" t="str">
            <v>SA182 F316L</v>
          </cell>
          <cell r="M864"/>
          <cell r="N864"/>
        </row>
        <row r="865">
          <cell r="A865" t="str">
            <v>P10 SCH-40 [SA182 F316L]</v>
          </cell>
          <cell r="B865">
            <v>10</v>
          </cell>
          <cell r="C865">
            <v>40</v>
          </cell>
          <cell r="D865" t="str">
            <v>SA182 F316L</v>
          </cell>
          <cell r="E865"/>
          <cell r="F865">
            <v>10.750000000000002</v>
          </cell>
          <cell r="G865">
            <v>10.020000000000001</v>
          </cell>
          <cell r="H865">
            <v>0.36499999999999999</v>
          </cell>
          <cell r="I865"/>
          <cell r="J865">
            <v>40</v>
          </cell>
          <cell r="K865"/>
          <cell r="L865" t="str">
            <v>SA182 F316L</v>
          </cell>
          <cell r="M865"/>
          <cell r="N865"/>
        </row>
        <row r="866">
          <cell r="A866" t="str">
            <v>P10 SCH-60 [SA182 F316L]</v>
          </cell>
          <cell r="B866">
            <v>10</v>
          </cell>
          <cell r="C866">
            <v>60</v>
          </cell>
          <cell r="D866" t="str">
            <v>SA182 F316L</v>
          </cell>
          <cell r="E866"/>
          <cell r="F866">
            <v>10.750000000000002</v>
          </cell>
          <cell r="G866">
            <v>9.7500000000000018</v>
          </cell>
          <cell r="H866">
            <v>0.5</v>
          </cell>
          <cell r="I866"/>
          <cell r="J866">
            <v>60</v>
          </cell>
          <cell r="K866"/>
          <cell r="L866" t="str">
            <v>SA182 F316L</v>
          </cell>
          <cell r="M866"/>
          <cell r="N866"/>
        </row>
        <row r="867">
          <cell r="A867" t="str">
            <v>P10 SCH-80 [SA182 F316L]</v>
          </cell>
          <cell r="B867">
            <v>10</v>
          </cell>
          <cell r="C867">
            <v>80</v>
          </cell>
          <cell r="D867" t="str">
            <v>SA182 F316L</v>
          </cell>
          <cell r="E867"/>
          <cell r="F867">
            <v>10.750000000000002</v>
          </cell>
          <cell r="G867">
            <v>9.5640000000000018</v>
          </cell>
          <cell r="H867">
            <v>0.59299999999999997</v>
          </cell>
          <cell r="I867"/>
          <cell r="J867">
            <v>80</v>
          </cell>
          <cell r="K867"/>
          <cell r="L867" t="str">
            <v>SA182 F316L</v>
          </cell>
          <cell r="M867"/>
          <cell r="N867"/>
        </row>
        <row r="868">
          <cell r="A868" t="str">
            <v>P10 SCH-100 [SA182 F316L]</v>
          </cell>
          <cell r="B868">
            <v>10</v>
          </cell>
          <cell r="C868">
            <v>100</v>
          </cell>
          <cell r="D868" t="str">
            <v>SA182 F316L</v>
          </cell>
          <cell r="E868"/>
          <cell r="F868">
            <v>10.750000000000002</v>
          </cell>
          <cell r="G868">
            <v>9.3140000000000018</v>
          </cell>
          <cell r="H868">
            <v>0.71799999999999997</v>
          </cell>
          <cell r="I868"/>
          <cell r="J868">
            <v>100</v>
          </cell>
          <cell r="K868"/>
          <cell r="L868" t="str">
            <v>SA182 F316L</v>
          </cell>
          <cell r="M868"/>
          <cell r="N868"/>
        </row>
        <row r="869">
          <cell r="A869" t="str">
            <v>P10 SCH-120 [SA182 F316L]</v>
          </cell>
          <cell r="B869">
            <v>10</v>
          </cell>
          <cell r="C869">
            <v>120</v>
          </cell>
          <cell r="D869" t="str">
            <v>SA182 F316L</v>
          </cell>
          <cell r="E869"/>
          <cell r="F869">
            <v>10.750000000000002</v>
          </cell>
          <cell r="G869">
            <v>9.0640000000000018</v>
          </cell>
          <cell r="H869">
            <v>0.84299999999999997</v>
          </cell>
          <cell r="I869"/>
          <cell r="J869">
            <v>120</v>
          </cell>
          <cell r="K869"/>
          <cell r="L869" t="str">
            <v>SA182 F316L</v>
          </cell>
          <cell r="M869"/>
          <cell r="N869"/>
        </row>
        <row r="870">
          <cell r="A870" t="str">
            <v>P10 SCH-140 [SA182 F316L]</v>
          </cell>
          <cell r="B870">
            <v>10</v>
          </cell>
          <cell r="C870">
            <v>140</v>
          </cell>
          <cell r="D870" t="str">
            <v>SA182 F316L</v>
          </cell>
          <cell r="E870"/>
          <cell r="F870">
            <v>10.750000000000002</v>
          </cell>
          <cell r="G870">
            <v>8.7500000000000018</v>
          </cell>
          <cell r="H870">
            <v>1</v>
          </cell>
          <cell r="I870"/>
          <cell r="J870">
            <v>140</v>
          </cell>
          <cell r="K870"/>
          <cell r="L870" t="str">
            <v>SA182 F316L</v>
          </cell>
          <cell r="M870"/>
          <cell r="N870"/>
        </row>
        <row r="871">
          <cell r="A871" t="str">
            <v>P10 SCH-160 [SA182 F316L]</v>
          </cell>
          <cell r="B871">
            <v>10</v>
          </cell>
          <cell r="C871">
            <v>160</v>
          </cell>
          <cell r="D871" t="str">
            <v>SA182 F316L</v>
          </cell>
          <cell r="E871"/>
          <cell r="F871">
            <v>10.750000000000002</v>
          </cell>
          <cell r="G871">
            <v>8.5000000000000018</v>
          </cell>
          <cell r="H871">
            <v>1.125</v>
          </cell>
          <cell r="I871"/>
          <cell r="J871">
            <v>160</v>
          </cell>
          <cell r="K871"/>
          <cell r="L871" t="str">
            <v>SA182 F316L</v>
          </cell>
          <cell r="M871"/>
          <cell r="N871"/>
        </row>
        <row r="872">
          <cell r="A872" t="str">
            <v>P10 SCH-XH [SA182 F316L]</v>
          </cell>
          <cell r="B872">
            <v>10</v>
          </cell>
          <cell r="C872" t="str">
            <v>XH</v>
          </cell>
          <cell r="D872" t="str">
            <v>SA182 F316L</v>
          </cell>
          <cell r="E872"/>
          <cell r="F872">
            <v>10.750000000000002</v>
          </cell>
          <cell r="G872">
            <v>9.7500000000000018</v>
          </cell>
          <cell r="H872">
            <v>0.5</v>
          </cell>
          <cell r="I872" t="str">
            <v>XH</v>
          </cell>
          <cell r="J872">
            <v>2</v>
          </cell>
          <cell r="K872"/>
          <cell r="L872" t="str">
            <v>SA182 F316L</v>
          </cell>
          <cell r="M872"/>
          <cell r="N872"/>
        </row>
        <row r="873">
          <cell r="A873" t="str">
            <v>P11 SCH-XH [SA182 F316L]</v>
          </cell>
          <cell r="B873">
            <v>11</v>
          </cell>
          <cell r="C873" t="str">
            <v>XH</v>
          </cell>
          <cell r="D873" t="str">
            <v>SA182 F316L</v>
          </cell>
          <cell r="E873"/>
          <cell r="F873">
            <v>11.75</v>
          </cell>
          <cell r="G873">
            <v>10.75</v>
          </cell>
          <cell r="H873">
            <v>0.5</v>
          </cell>
          <cell r="I873" t="str">
            <v>XH</v>
          </cell>
          <cell r="J873">
            <v>2</v>
          </cell>
          <cell r="K873"/>
          <cell r="L873" t="str">
            <v>SA182 F316L</v>
          </cell>
          <cell r="M873"/>
          <cell r="N873"/>
        </row>
        <row r="874">
          <cell r="A874" t="str">
            <v>P12 SCH-5 [SA182 F316L]</v>
          </cell>
          <cell r="B874">
            <v>12.000000000000002</v>
          </cell>
          <cell r="C874">
            <v>5</v>
          </cell>
          <cell r="D874" t="str">
            <v>SA182 F316L</v>
          </cell>
          <cell r="E874"/>
          <cell r="F874">
            <v>12.75</v>
          </cell>
          <cell r="G874">
            <v>12.42</v>
          </cell>
          <cell r="H874">
            <v>0.16500000000000001</v>
          </cell>
          <cell r="I874"/>
          <cell r="J874">
            <v>5</v>
          </cell>
          <cell r="K874"/>
          <cell r="L874" t="str">
            <v>SA182 F316L</v>
          </cell>
          <cell r="M874"/>
          <cell r="N874"/>
        </row>
        <row r="875">
          <cell r="A875" t="str">
            <v>P12 SCH-10 [SA182 F316L]</v>
          </cell>
          <cell r="B875">
            <v>12.000000000000002</v>
          </cell>
          <cell r="C875">
            <v>10</v>
          </cell>
          <cell r="D875" t="str">
            <v>SA182 F316L</v>
          </cell>
          <cell r="E875"/>
          <cell r="F875">
            <v>12.75</v>
          </cell>
          <cell r="G875">
            <v>12.39</v>
          </cell>
          <cell r="H875">
            <v>0.18</v>
          </cell>
          <cell r="I875"/>
          <cell r="J875">
            <v>10</v>
          </cell>
          <cell r="K875"/>
          <cell r="L875" t="str">
            <v>SA182 F316L</v>
          </cell>
          <cell r="M875"/>
          <cell r="N875"/>
        </row>
        <row r="876">
          <cell r="A876" t="str">
            <v>P12 SCH-20 [SA182 F316L]</v>
          </cell>
          <cell r="B876">
            <v>12.000000000000002</v>
          </cell>
          <cell r="C876">
            <v>20</v>
          </cell>
          <cell r="D876" t="str">
            <v>SA182 F316L</v>
          </cell>
          <cell r="E876"/>
          <cell r="F876">
            <v>12.75</v>
          </cell>
          <cell r="G876">
            <v>12.25</v>
          </cell>
          <cell r="H876">
            <v>0.25</v>
          </cell>
          <cell r="I876"/>
          <cell r="J876">
            <v>20</v>
          </cell>
          <cell r="K876"/>
          <cell r="L876" t="str">
            <v>SA182 F316L</v>
          </cell>
          <cell r="M876"/>
          <cell r="N876"/>
        </row>
        <row r="877">
          <cell r="A877" t="str">
            <v>P12 SCH-30 [SA182 F316L]</v>
          </cell>
          <cell r="B877">
            <v>12.000000000000002</v>
          </cell>
          <cell r="C877">
            <v>30</v>
          </cell>
          <cell r="D877" t="str">
            <v>SA182 F316L</v>
          </cell>
          <cell r="E877"/>
          <cell r="F877">
            <v>12.75</v>
          </cell>
          <cell r="G877">
            <v>12.09</v>
          </cell>
          <cell r="H877">
            <v>0.33</v>
          </cell>
          <cell r="I877"/>
          <cell r="J877">
            <v>30</v>
          </cell>
          <cell r="K877"/>
          <cell r="L877" t="str">
            <v>SA182 F316L</v>
          </cell>
          <cell r="M877"/>
          <cell r="N877"/>
        </row>
        <row r="878">
          <cell r="A878" t="str">
            <v>P12 SCH-40 [SA182 F316L]</v>
          </cell>
          <cell r="B878">
            <v>12.000000000000002</v>
          </cell>
          <cell r="C878">
            <v>40</v>
          </cell>
          <cell r="D878" t="str">
            <v>SA182 F316L</v>
          </cell>
          <cell r="E878"/>
          <cell r="F878">
            <v>12.75</v>
          </cell>
          <cell r="G878">
            <v>11.938000000000001</v>
          </cell>
          <cell r="H878">
            <v>0.40600000000000003</v>
          </cell>
          <cell r="I878"/>
          <cell r="J878">
            <v>40</v>
          </cell>
          <cell r="K878"/>
          <cell r="L878" t="str">
            <v>SA182 F316L</v>
          </cell>
          <cell r="M878"/>
          <cell r="N878"/>
        </row>
        <row r="879">
          <cell r="A879" t="str">
            <v>P12 SCH-60 [SA182 F316L]</v>
          </cell>
          <cell r="B879">
            <v>12.000000000000002</v>
          </cell>
          <cell r="C879">
            <v>60</v>
          </cell>
          <cell r="D879" t="str">
            <v>SA182 F316L</v>
          </cell>
          <cell r="E879"/>
          <cell r="F879">
            <v>12.75</v>
          </cell>
          <cell r="G879">
            <v>11.625999999999999</v>
          </cell>
          <cell r="H879">
            <v>0.56200000000000006</v>
          </cell>
          <cell r="I879"/>
          <cell r="J879">
            <v>60</v>
          </cell>
          <cell r="K879"/>
          <cell r="L879" t="str">
            <v>SA182 F316L</v>
          </cell>
          <cell r="M879"/>
          <cell r="N879"/>
        </row>
        <row r="880">
          <cell r="A880" t="str">
            <v>P12 SCH-80 [SA182 F316L]</v>
          </cell>
          <cell r="B880">
            <v>12.000000000000002</v>
          </cell>
          <cell r="C880">
            <v>80</v>
          </cell>
          <cell r="D880" t="str">
            <v>SA182 F316L</v>
          </cell>
          <cell r="E880"/>
          <cell r="F880">
            <v>12.75</v>
          </cell>
          <cell r="G880">
            <v>11.375999999999999</v>
          </cell>
          <cell r="H880">
            <v>0.68700000000000006</v>
          </cell>
          <cell r="I880"/>
          <cell r="J880">
            <v>80</v>
          </cell>
          <cell r="K880"/>
          <cell r="L880" t="str">
            <v>SA182 F316L</v>
          </cell>
          <cell r="M880"/>
          <cell r="N880"/>
        </row>
        <row r="881">
          <cell r="A881" t="str">
            <v>P12 SCH-100 [SA182 F316L]</v>
          </cell>
          <cell r="B881">
            <v>12.000000000000002</v>
          </cell>
          <cell r="C881">
            <v>100</v>
          </cell>
          <cell r="D881" t="str">
            <v>SA182 F316L</v>
          </cell>
          <cell r="E881"/>
          <cell r="F881">
            <v>12.75</v>
          </cell>
          <cell r="G881">
            <v>11.064</v>
          </cell>
          <cell r="H881">
            <v>0.84299999999999997</v>
          </cell>
          <cell r="I881"/>
          <cell r="J881">
            <v>100</v>
          </cell>
          <cell r="K881"/>
          <cell r="L881" t="str">
            <v>SA182 F316L</v>
          </cell>
          <cell r="M881"/>
          <cell r="N881"/>
        </row>
        <row r="882">
          <cell r="A882" t="str">
            <v>P12 SCH-120 [SA182 F316L]</v>
          </cell>
          <cell r="B882">
            <v>12.000000000000002</v>
          </cell>
          <cell r="C882">
            <v>120</v>
          </cell>
          <cell r="D882" t="str">
            <v>SA182 F316L</v>
          </cell>
          <cell r="E882"/>
          <cell r="F882">
            <v>12.75</v>
          </cell>
          <cell r="G882">
            <v>10.75</v>
          </cell>
          <cell r="H882">
            <v>1</v>
          </cell>
          <cell r="I882"/>
          <cell r="J882">
            <v>120</v>
          </cell>
          <cell r="K882"/>
          <cell r="L882" t="str">
            <v>SA182 F316L</v>
          </cell>
          <cell r="M882"/>
          <cell r="N882"/>
        </row>
        <row r="883">
          <cell r="A883" t="str">
            <v>P12 SCH-140 [SA182 F316L]</v>
          </cell>
          <cell r="B883">
            <v>12.000000000000002</v>
          </cell>
          <cell r="C883">
            <v>140</v>
          </cell>
          <cell r="D883" t="str">
            <v>SA182 F316L</v>
          </cell>
          <cell r="E883"/>
          <cell r="F883">
            <v>12.75</v>
          </cell>
          <cell r="G883">
            <v>10.5</v>
          </cell>
          <cell r="H883">
            <v>1.125</v>
          </cell>
          <cell r="I883"/>
          <cell r="J883">
            <v>140</v>
          </cell>
          <cell r="K883"/>
          <cell r="L883" t="str">
            <v>SA182 F316L</v>
          </cell>
          <cell r="M883"/>
          <cell r="N883"/>
        </row>
        <row r="884">
          <cell r="A884" t="str">
            <v>P12 SCH-160 [SA182 F316L]</v>
          </cell>
          <cell r="B884">
            <v>12.000000000000002</v>
          </cell>
          <cell r="C884">
            <v>160</v>
          </cell>
          <cell r="D884" t="str">
            <v>SA182 F316L</v>
          </cell>
          <cell r="E884"/>
          <cell r="F884">
            <v>12.75</v>
          </cell>
          <cell r="G884">
            <v>10.125999999999999</v>
          </cell>
          <cell r="H884">
            <v>1.3120000000000001</v>
          </cell>
          <cell r="I884"/>
          <cell r="J884">
            <v>160</v>
          </cell>
          <cell r="K884"/>
          <cell r="L884" t="str">
            <v>SA182 F316L</v>
          </cell>
          <cell r="M884"/>
          <cell r="N884"/>
        </row>
        <row r="885">
          <cell r="A885" t="str">
            <v>P12 SCH-XH [SA182 F316L]</v>
          </cell>
          <cell r="B885">
            <v>12.000000000000002</v>
          </cell>
          <cell r="C885" t="str">
            <v>XH</v>
          </cell>
          <cell r="D885" t="str">
            <v>SA182 F316L</v>
          </cell>
          <cell r="E885"/>
          <cell r="F885">
            <v>12.75</v>
          </cell>
          <cell r="G885">
            <v>11.75</v>
          </cell>
          <cell r="H885">
            <v>0.5</v>
          </cell>
          <cell r="I885" t="str">
            <v>XH</v>
          </cell>
          <cell r="J885">
            <v>2</v>
          </cell>
          <cell r="K885"/>
          <cell r="L885" t="str">
            <v>SA182 F316L</v>
          </cell>
          <cell r="M885"/>
          <cell r="N885"/>
        </row>
        <row r="886">
          <cell r="A886" t="str">
            <v>P14 SCH-10 [SA182 F316L]</v>
          </cell>
          <cell r="B886">
            <v>14</v>
          </cell>
          <cell r="C886">
            <v>10</v>
          </cell>
          <cell r="D886" t="str">
            <v>SA182 F316L</v>
          </cell>
          <cell r="E886"/>
          <cell r="F886">
            <v>14</v>
          </cell>
          <cell r="G886">
            <v>13.5</v>
          </cell>
          <cell r="H886">
            <v>0.25</v>
          </cell>
          <cell r="I886"/>
          <cell r="J886">
            <v>10</v>
          </cell>
          <cell r="K886"/>
          <cell r="L886" t="str">
            <v>SA182 F316L</v>
          </cell>
          <cell r="M886"/>
          <cell r="N886"/>
        </row>
        <row r="887">
          <cell r="A887" t="str">
            <v>P14 SCH-20 [SA182 F316L]</v>
          </cell>
          <cell r="B887">
            <v>14</v>
          </cell>
          <cell r="C887">
            <v>20</v>
          </cell>
          <cell r="D887" t="str">
            <v>SA182 F316L</v>
          </cell>
          <cell r="E887"/>
          <cell r="F887">
            <v>14</v>
          </cell>
          <cell r="G887">
            <v>13.375999999999999</v>
          </cell>
          <cell r="H887">
            <v>0.312</v>
          </cell>
          <cell r="I887"/>
          <cell r="J887">
            <v>20</v>
          </cell>
          <cell r="K887"/>
          <cell r="L887" t="str">
            <v>SA182 F316L</v>
          </cell>
          <cell r="M887"/>
          <cell r="N887"/>
        </row>
        <row r="888">
          <cell r="A888" t="str">
            <v>P14 SCH-30 [SA182 F316L]</v>
          </cell>
          <cell r="B888">
            <v>14</v>
          </cell>
          <cell r="C888">
            <v>30</v>
          </cell>
          <cell r="D888" t="str">
            <v>SA182 F316L</v>
          </cell>
          <cell r="E888"/>
          <cell r="F888">
            <v>14</v>
          </cell>
          <cell r="G888">
            <v>13.25</v>
          </cell>
          <cell r="H888">
            <v>0.375</v>
          </cell>
          <cell r="I888"/>
          <cell r="J888">
            <v>30</v>
          </cell>
          <cell r="K888"/>
          <cell r="L888" t="str">
            <v>SA182 F316L</v>
          </cell>
          <cell r="M888"/>
          <cell r="N888"/>
        </row>
        <row r="889">
          <cell r="A889" t="str">
            <v>P14 SCH-40 [SA182 F316L]</v>
          </cell>
          <cell r="B889">
            <v>14</v>
          </cell>
          <cell r="C889">
            <v>40</v>
          </cell>
          <cell r="D889" t="str">
            <v>SA182 F316L</v>
          </cell>
          <cell r="E889"/>
          <cell r="F889">
            <v>14</v>
          </cell>
          <cell r="G889">
            <v>13.125999999999999</v>
          </cell>
          <cell r="H889">
            <v>0.437</v>
          </cell>
          <cell r="I889"/>
          <cell r="J889">
            <v>40</v>
          </cell>
          <cell r="K889"/>
          <cell r="L889" t="str">
            <v>SA182 F316L</v>
          </cell>
          <cell r="M889"/>
          <cell r="N889"/>
        </row>
        <row r="890">
          <cell r="A890" t="str">
            <v>P14 SCH-60 [SA182 F316L]</v>
          </cell>
          <cell r="B890">
            <v>14</v>
          </cell>
          <cell r="C890">
            <v>60</v>
          </cell>
          <cell r="D890" t="str">
            <v>SA182 F316L</v>
          </cell>
          <cell r="E890"/>
          <cell r="F890">
            <v>14</v>
          </cell>
          <cell r="G890">
            <v>12.811999999999999</v>
          </cell>
          <cell r="H890">
            <v>0.59399999999999997</v>
          </cell>
          <cell r="I890"/>
          <cell r="J890">
            <v>60</v>
          </cell>
          <cell r="K890"/>
          <cell r="L890" t="str">
            <v>SA182 F316L</v>
          </cell>
          <cell r="M890"/>
          <cell r="N890"/>
        </row>
        <row r="891">
          <cell r="A891" t="str">
            <v>P14 SCH-80 [SA182 F316L]</v>
          </cell>
          <cell r="B891">
            <v>14</v>
          </cell>
          <cell r="C891">
            <v>80</v>
          </cell>
          <cell r="D891" t="str">
            <v>SA182 F316L</v>
          </cell>
          <cell r="E891"/>
          <cell r="F891">
            <v>14</v>
          </cell>
          <cell r="G891">
            <v>12.5</v>
          </cell>
          <cell r="H891">
            <v>0.75</v>
          </cell>
          <cell r="I891"/>
          <cell r="J891">
            <v>80</v>
          </cell>
          <cell r="K891"/>
          <cell r="L891" t="str">
            <v>SA182 F316L</v>
          </cell>
          <cell r="M891"/>
          <cell r="N891"/>
        </row>
        <row r="892">
          <cell r="A892" t="str">
            <v>P14 SCH-100 [SA182 F316L]</v>
          </cell>
          <cell r="B892">
            <v>14</v>
          </cell>
          <cell r="C892">
            <v>100</v>
          </cell>
          <cell r="D892" t="str">
            <v>SA182 F316L</v>
          </cell>
          <cell r="E892"/>
          <cell r="F892">
            <v>14</v>
          </cell>
          <cell r="G892">
            <v>12.125999999999999</v>
          </cell>
          <cell r="H892">
            <v>0.93700000000000006</v>
          </cell>
          <cell r="I892"/>
          <cell r="J892">
            <v>100</v>
          </cell>
          <cell r="K892"/>
          <cell r="L892" t="str">
            <v>SA182 F316L</v>
          </cell>
          <cell r="M892"/>
          <cell r="N892"/>
        </row>
        <row r="893">
          <cell r="A893" t="str">
            <v>P14 SCH-120 [SA182 F316L]</v>
          </cell>
          <cell r="B893">
            <v>14</v>
          </cell>
          <cell r="C893">
            <v>120</v>
          </cell>
          <cell r="D893" t="str">
            <v>SA182 F316L</v>
          </cell>
          <cell r="E893"/>
          <cell r="F893">
            <v>14</v>
          </cell>
          <cell r="G893">
            <v>11.814</v>
          </cell>
          <cell r="H893">
            <v>1.093</v>
          </cell>
          <cell r="I893"/>
          <cell r="J893">
            <v>120</v>
          </cell>
          <cell r="K893"/>
          <cell r="L893" t="str">
            <v>SA182 F316L</v>
          </cell>
          <cell r="M893"/>
          <cell r="N893"/>
        </row>
        <row r="894">
          <cell r="A894" t="str">
            <v>P14 SCH-140 [SA182 F316L]</v>
          </cell>
          <cell r="B894">
            <v>14</v>
          </cell>
          <cell r="C894">
            <v>140</v>
          </cell>
          <cell r="D894" t="str">
            <v>SA182 F316L</v>
          </cell>
          <cell r="E894"/>
          <cell r="F894">
            <v>14</v>
          </cell>
          <cell r="G894">
            <v>11.5</v>
          </cell>
          <cell r="H894">
            <v>1.25</v>
          </cell>
          <cell r="I894"/>
          <cell r="J894">
            <v>140</v>
          </cell>
          <cell r="K894"/>
          <cell r="L894" t="str">
            <v>SA182 F316L</v>
          </cell>
          <cell r="M894"/>
          <cell r="N894"/>
        </row>
        <row r="895">
          <cell r="A895" t="str">
            <v>P14 SCH-160 [SA182 F316L]</v>
          </cell>
          <cell r="B895">
            <v>14</v>
          </cell>
          <cell r="C895">
            <v>160</v>
          </cell>
          <cell r="D895" t="str">
            <v>SA182 F316L</v>
          </cell>
          <cell r="E895"/>
          <cell r="F895">
            <v>14</v>
          </cell>
          <cell r="G895">
            <v>11.188000000000001</v>
          </cell>
          <cell r="H895">
            <v>1.4059999999999999</v>
          </cell>
          <cell r="I895"/>
          <cell r="J895">
            <v>160</v>
          </cell>
          <cell r="K895"/>
          <cell r="L895" t="str">
            <v>SA182 F316L</v>
          </cell>
          <cell r="M895"/>
          <cell r="N895"/>
        </row>
        <row r="896">
          <cell r="A896" t="str">
            <v>P14 SCH-XH [SA182 F316L]</v>
          </cell>
          <cell r="B896">
            <v>14</v>
          </cell>
          <cell r="C896" t="str">
            <v>XH</v>
          </cell>
          <cell r="D896" t="str">
            <v>SA182 F316L</v>
          </cell>
          <cell r="E896"/>
          <cell r="F896">
            <v>14</v>
          </cell>
          <cell r="G896">
            <v>13</v>
          </cell>
          <cell r="H896">
            <v>0.5</v>
          </cell>
          <cell r="I896" t="str">
            <v>XH</v>
          </cell>
          <cell r="J896">
            <v>2</v>
          </cell>
          <cell r="K896"/>
          <cell r="L896" t="str">
            <v>SA182 F316L</v>
          </cell>
          <cell r="M896"/>
          <cell r="N896"/>
        </row>
        <row r="897">
          <cell r="A897" t="str">
            <v>P16 SCH-10 [SA182 F316L]</v>
          </cell>
          <cell r="B897">
            <v>16</v>
          </cell>
          <cell r="C897">
            <v>10</v>
          </cell>
          <cell r="D897" t="str">
            <v>SA182 F316L</v>
          </cell>
          <cell r="E897"/>
          <cell r="F897">
            <v>16</v>
          </cell>
          <cell r="G897">
            <v>15.5</v>
          </cell>
          <cell r="H897">
            <v>0.25</v>
          </cell>
          <cell r="I897"/>
          <cell r="J897">
            <v>10</v>
          </cell>
          <cell r="K897"/>
          <cell r="L897" t="str">
            <v>SA182 F316L</v>
          </cell>
          <cell r="M897"/>
          <cell r="N897"/>
        </row>
        <row r="898">
          <cell r="A898" t="str">
            <v>P16 SCH-20 [SA182 F316L]</v>
          </cell>
          <cell r="B898">
            <v>16</v>
          </cell>
          <cell r="C898">
            <v>20</v>
          </cell>
          <cell r="D898" t="str">
            <v>SA182 F316L</v>
          </cell>
          <cell r="E898"/>
          <cell r="F898">
            <v>16</v>
          </cell>
          <cell r="G898">
            <v>15.375999999999999</v>
          </cell>
          <cell r="H898">
            <v>0.312</v>
          </cell>
          <cell r="I898"/>
          <cell r="J898">
            <v>20</v>
          </cell>
          <cell r="K898"/>
          <cell r="L898" t="str">
            <v>SA182 F316L</v>
          </cell>
          <cell r="M898"/>
          <cell r="N898"/>
        </row>
        <row r="899">
          <cell r="A899" t="str">
            <v>P16 SCH-30 [SA182 F316L]</v>
          </cell>
          <cell r="B899">
            <v>16</v>
          </cell>
          <cell r="C899">
            <v>30</v>
          </cell>
          <cell r="D899" t="str">
            <v>SA182 F316L</v>
          </cell>
          <cell r="E899"/>
          <cell r="F899">
            <v>16</v>
          </cell>
          <cell r="G899">
            <v>15.25</v>
          </cell>
          <cell r="H899">
            <v>0.375</v>
          </cell>
          <cell r="I899"/>
          <cell r="J899">
            <v>30</v>
          </cell>
          <cell r="K899"/>
          <cell r="L899" t="str">
            <v>SA182 F316L</v>
          </cell>
          <cell r="M899"/>
          <cell r="N899"/>
        </row>
        <row r="900">
          <cell r="A900" t="str">
            <v>P16 SCH-40 [SA182 F316L]</v>
          </cell>
          <cell r="B900">
            <v>16</v>
          </cell>
          <cell r="C900">
            <v>40</v>
          </cell>
          <cell r="D900" t="str">
            <v>SA182 F316L</v>
          </cell>
          <cell r="E900"/>
          <cell r="F900">
            <v>16</v>
          </cell>
          <cell r="G900">
            <v>15</v>
          </cell>
          <cell r="H900">
            <v>0.5</v>
          </cell>
          <cell r="I900"/>
          <cell r="J900">
            <v>40</v>
          </cell>
          <cell r="K900"/>
          <cell r="L900" t="str">
            <v>SA182 F316L</v>
          </cell>
          <cell r="M900"/>
          <cell r="N900"/>
        </row>
        <row r="901">
          <cell r="A901" t="str">
            <v>P16 SCH-60 [SA182 F316L]</v>
          </cell>
          <cell r="B901">
            <v>16</v>
          </cell>
          <cell r="C901">
            <v>60</v>
          </cell>
          <cell r="D901" t="str">
            <v>SA182 F316L</v>
          </cell>
          <cell r="E901"/>
          <cell r="F901">
            <v>16</v>
          </cell>
          <cell r="G901">
            <v>14.688000000000001</v>
          </cell>
          <cell r="H901">
            <v>0.65600000000000003</v>
          </cell>
          <cell r="I901"/>
          <cell r="J901">
            <v>60</v>
          </cell>
          <cell r="K901"/>
          <cell r="L901" t="str">
            <v>SA182 F316L</v>
          </cell>
          <cell r="M901"/>
          <cell r="N901"/>
        </row>
        <row r="902">
          <cell r="A902" t="str">
            <v>P16 SCH-80 [SA182 F316L]</v>
          </cell>
          <cell r="B902">
            <v>16</v>
          </cell>
          <cell r="C902">
            <v>80</v>
          </cell>
          <cell r="D902" t="str">
            <v>SA182 F316L</v>
          </cell>
          <cell r="E902"/>
          <cell r="F902">
            <v>16</v>
          </cell>
          <cell r="G902">
            <v>14.314</v>
          </cell>
          <cell r="H902">
            <v>0.84299999999999997</v>
          </cell>
          <cell r="I902"/>
          <cell r="J902">
            <v>80</v>
          </cell>
          <cell r="K902"/>
          <cell r="L902" t="str">
            <v>SA182 F316L</v>
          </cell>
          <cell r="M902"/>
          <cell r="N902"/>
        </row>
        <row r="903">
          <cell r="A903" t="str">
            <v>P16 SCH-100 [SA182 F316L]</v>
          </cell>
          <cell r="B903">
            <v>16</v>
          </cell>
          <cell r="C903">
            <v>100</v>
          </cell>
          <cell r="D903" t="str">
            <v>SA182 F316L</v>
          </cell>
          <cell r="E903"/>
          <cell r="F903">
            <v>16</v>
          </cell>
          <cell r="G903">
            <v>13.938000000000001</v>
          </cell>
          <cell r="H903">
            <v>1.0309999999999999</v>
          </cell>
          <cell r="I903"/>
          <cell r="J903">
            <v>100</v>
          </cell>
          <cell r="K903"/>
          <cell r="L903" t="str">
            <v>SA182 F316L</v>
          </cell>
          <cell r="M903"/>
          <cell r="N903"/>
        </row>
        <row r="904">
          <cell r="A904" t="str">
            <v>P16 SCH-120 [SA182 F316L]</v>
          </cell>
          <cell r="B904">
            <v>16</v>
          </cell>
          <cell r="C904">
            <v>120</v>
          </cell>
          <cell r="D904" t="str">
            <v>SA182 F316L</v>
          </cell>
          <cell r="E904"/>
          <cell r="F904">
            <v>16</v>
          </cell>
          <cell r="G904">
            <v>13.564</v>
          </cell>
          <cell r="H904">
            <v>1.218</v>
          </cell>
          <cell r="I904"/>
          <cell r="J904">
            <v>120</v>
          </cell>
          <cell r="K904"/>
          <cell r="L904" t="str">
            <v>SA182 F316L</v>
          </cell>
          <cell r="M904"/>
          <cell r="N904"/>
        </row>
        <row r="905">
          <cell r="A905" t="str">
            <v>P16 SCH-140 [SA182 F316L]</v>
          </cell>
          <cell r="B905">
            <v>16</v>
          </cell>
          <cell r="C905">
            <v>140</v>
          </cell>
          <cell r="D905" t="str">
            <v>SA182 F316L</v>
          </cell>
          <cell r="E905"/>
          <cell r="F905">
            <v>16</v>
          </cell>
          <cell r="G905">
            <v>13.125999999999999</v>
          </cell>
          <cell r="H905">
            <v>1.4370000000000001</v>
          </cell>
          <cell r="I905"/>
          <cell r="J905">
            <v>140</v>
          </cell>
          <cell r="K905"/>
          <cell r="L905" t="str">
            <v>SA182 F316L</v>
          </cell>
          <cell r="M905"/>
          <cell r="N905"/>
        </row>
        <row r="906">
          <cell r="A906" t="str">
            <v>P16 SCH-160 [SA182 F316L]</v>
          </cell>
          <cell r="B906">
            <v>16</v>
          </cell>
          <cell r="C906">
            <v>160</v>
          </cell>
          <cell r="D906" t="str">
            <v>SA182 F316L</v>
          </cell>
          <cell r="E906"/>
          <cell r="F906">
            <v>16</v>
          </cell>
          <cell r="G906">
            <v>12.814</v>
          </cell>
          <cell r="H906">
            <v>1.593</v>
          </cell>
          <cell r="I906"/>
          <cell r="J906">
            <v>160</v>
          </cell>
          <cell r="K906"/>
          <cell r="L906" t="str">
            <v>SA182 F316L</v>
          </cell>
          <cell r="M906"/>
          <cell r="N906"/>
        </row>
        <row r="907">
          <cell r="A907" t="str">
            <v>P16 SCH-XH [SA182 F316L]</v>
          </cell>
          <cell r="B907">
            <v>16</v>
          </cell>
          <cell r="C907" t="str">
            <v>XH</v>
          </cell>
          <cell r="D907" t="str">
            <v>SA182 F316L</v>
          </cell>
          <cell r="E907"/>
          <cell r="F907">
            <v>16</v>
          </cell>
          <cell r="G907">
            <v>15</v>
          </cell>
          <cell r="H907">
            <v>0.5</v>
          </cell>
          <cell r="I907" t="str">
            <v>XH</v>
          </cell>
          <cell r="J907">
            <v>2</v>
          </cell>
          <cell r="K907"/>
          <cell r="L907" t="str">
            <v>SA182 F316L</v>
          </cell>
          <cell r="M907"/>
          <cell r="N907"/>
        </row>
        <row r="908">
          <cell r="A908" t="str">
            <v>P18 SCH-10 [SA182 F316L]</v>
          </cell>
          <cell r="B908">
            <v>18</v>
          </cell>
          <cell r="C908">
            <v>10</v>
          </cell>
          <cell r="D908" t="str">
            <v>SA182 F316L</v>
          </cell>
          <cell r="E908"/>
          <cell r="F908">
            <v>18</v>
          </cell>
          <cell r="G908">
            <v>17.5</v>
          </cell>
          <cell r="H908">
            <v>0.25</v>
          </cell>
          <cell r="I908"/>
          <cell r="J908">
            <v>10</v>
          </cell>
          <cell r="K908"/>
          <cell r="L908" t="str">
            <v>SA182 F316L</v>
          </cell>
          <cell r="M908"/>
          <cell r="N908"/>
        </row>
        <row r="909">
          <cell r="A909" t="str">
            <v>P18 SCH-20 [SA182 F316L]</v>
          </cell>
          <cell r="B909">
            <v>18</v>
          </cell>
          <cell r="C909">
            <v>20</v>
          </cell>
          <cell r="D909" t="str">
            <v>SA182 F316L</v>
          </cell>
          <cell r="E909"/>
          <cell r="F909">
            <v>18</v>
          </cell>
          <cell r="G909">
            <v>17.376000000000001</v>
          </cell>
          <cell r="H909">
            <v>0.312</v>
          </cell>
          <cell r="I909"/>
          <cell r="J909">
            <v>20</v>
          </cell>
          <cell r="K909"/>
          <cell r="L909" t="str">
            <v>SA182 F316L</v>
          </cell>
          <cell r="M909"/>
          <cell r="N909"/>
        </row>
        <row r="910">
          <cell r="A910" t="str">
            <v>P18 SCH-30 [SA182 F316L]</v>
          </cell>
          <cell r="B910">
            <v>18</v>
          </cell>
          <cell r="C910">
            <v>30</v>
          </cell>
          <cell r="D910" t="str">
            <v>SA182 F316L</v>
          </cell>
          <cell r="E910"/>
          <cell r="F910">
            <v>18</v>
          </cell>
          <cell r="G910">
            <v>17.123999999999999</v>
          </cell>
          <cell r="H910">
            <v>0.438</v>
          </cell>
          <cell r="I910"/>
          <cell r="J910">
            <v>30</v>
          </cell>
          <cell r="K910"/>
          <cell r="L910" t="str">
            <v>SA182 F316L</v>
          </cell>
          <cell r="M910"/>
          <cell r="N910"/>
        </row>
        <row r="911">
          <cell r="A911" t="str">
            <v>P18 SCH-40 [SA182 F316L]</v>
          </cell>
          <cell r="B911">
            <v>18</v>
          </cell>
          <cell r="C911">
            <v>40</v>
          </cell>
          <cell r="D911" t="str">
            <v>SA182 F316L</v>
          </cell>
          <cell r="E911"/>
          <cell r="F911">
            <v>18</v>
          </cell>
          <cell r="G911">
            <v>16.876000000000001</v>
          </cell>
          <cell r="H911">
            <v>0.56200000000000006</v>
          </cell>
          <cell r="I911"/>
          <cell r="J911">
            <v>40</v>
          </cell>
          <cell r="K911"/>
          <cell r="L911" t="str">
            <v>SA182 F316L</v>
          </cell>
          <cell r="M911"/>
          <cell r="N911"/>
        </row>
        <row r="912">
          <cell r="A912" t="str">
            <v>P18 SCH-60 [SA182 F316L]</v>
          </cell>
          <cell r="B912">
            <v>18</v>
          </cell>
          <cell r="C912">
            <v>60</v>
          </cell>
          <cell r="D912" t="str">
            <v>SA182 F316L</v>
          </cell>
          <cell r="E912"/>
          <cell r="F912">
            <v>18</v>
          </cell>
          <cell r="G912">
            <v>16.5</v>
          </cell>
          <cell r="H912">
            <v>0.75</v>
          </cell>
          <cell r="I912"/>
          <cell r="J912">
            <v>60</v>
          </cell>
          <cell r="K912"/>
          <cell r="L912" t="str">
            <v>SA182 F316L</v>
          </cell>
          <cell r="M912"/>
          <cell r="N912"/>
        </row>
        <row r="913">
          <cell r="A913" t="str">
            <v>P18 SCH-80 [SA182 F316L]</v>
          </cell>
          <cell r="B913">
            <v>18</v>
          </cell>
          <cell r="C913">
            <v>80</v>
          </cell>
          <cell r="D913" t="str">
            <v>SA182 F316L</v>
          </cell>
          <cell r="E913"/>
          <cell r="F913">
            <v>18</v>
          </cell>
          <cell r="G913">
            <v>16.126000000000001</v>
          </cell>
          <cell r="H913">
            <v>0.93700000000000006</v>
          </cell>
          <cell r="I913"/>
          <cell r="J913">
            <v>80</v>
          </cell>
          <cell r="K913"/>
          <cell r="L913" t="str">
            <v>SA182 F316L</v>
          </cell>
          <cell r="M913"/>
          <cell r="N913"/>
        </row>
        <row r="914">
          <cell r="A914" t="str">
            <v>P18 SCH-100 [SA182 F316L]</v>
          </cell>
          <cell r="B914">
            <v>18</v>
          </cell>
          <cell r="C914">
            <v>100</v>
          </cell>
          <cell r="D914" t="str">
            <v>SA182 F316L</v>
          </cell>
          <cell r="E914"/>
          <cell r="F914">
            <v>18</v>
          </cell>
          <cell r="G914">
            <v>15.688000000000001</v>
          </cell>
          <cell r="H914">
            <v>1.1559999999999999</v>
          </cell>
          <cell r="I914"/>
          <cell r="J914">
            <v>100</v>
          </cell>
          <cell r="K914"/>
          <cell r="L914" t="str">
            <v>SA182 F316L</v>
          </cell>
          <cell r="M914"/>
          <cell r="N914"/>
        </row>
        <row r="915">
          <cell r="A915" t="str">
            <v>P18 SCH-120 [SA182 F316L]</v>
          </cell>
          <cell r="B915">
            <v>18</v>
          </cell>
          <cell r="C915">
            <v>120</v>
          </cell>
          <cell r="D915" t="str">
            <v>SA182 F316L</v>
          </cell>
          <cell r="E915"/>
          <cell r="F915">
            <v>18</v>
          </cell>
          <cell r="G915">
            <v>15.25</v>
          </cell>
          <cell r="H915">
            <v>1.375</v>
          </cell>
          <cell r="I915"/>
          <cell r="J915">
            <v>120</v>
          </cell>
          <cell r="K915"/>
          <cell r="L915" t="str">
            <v>SA182 F316L</v>
          </cell>
          <cell r="M915"/>
          <cell r="N915"/>
        </row>
        <row r="916">
          <cell r="A916" t="str">
            <v>P18 SCH-140 [SA182 F316L]</v>
          </cell>
          <cell r="B916">
            <v>18</v>
          </cell>
          <cell r="C916">
            <v>140</v>
          </cell>
          <cell r="D916" t="str">
            <v>SA182 F316L</v>
          </cell>
          <cell r="E916"/>
          <cell r="F916">
            <v>18</v>
          </cell>
          <cell r="G916">
            <v>14.875999999999999</v>
          </cell>
          <cell r="H916">
            <v>1.5620000000000001</v>
          </cell>
          <cell r="I916"/>
          <cell r="J916">
            <v>140</v>
          </cell>
          <cell r="K916"/>
          <cell r="L916" t="str">
            <v>SA182 F316L</v>
          </cell>
          <cell r="M916"/>
          <cell r="N916"/>
        </row>
        <row r="917">
          <cell r="A917" t="str">
            <v>P18 SCH-160 [SA182 F316L]</v>
          </cell>
          <cell r="B917">
            <v>18</v>
          </cell>
          <cell r="C917">
            <v>160</v>
          </cell>
          <cell r="D917" t="str">
            <v>SA182 F316L</v>
          </cell>
          <cell r="E917"/>
          <cell r="F917">
            <v>18</v>
          </cell>
          <cell r="G917">
            <v>14.438000000000001</v>
          </cell>
          <cell r="H917">
            <v>1.7809999999999999</v>
          </cell>
          <cell r="I917"/>
          <cell r="J917">
            <v>160</v>
          </cell>
          <cell r="K917"/>
          <cell r="L917" t="str">
            <v>SA182 F316L</v>
          </cell>
          <cell r="M917"/>
          <cell r="N917"/>
        </row>
        <row r="918">
          <cell r="A918" t="str">
            <v>P18 SCH-XH [SA182 F316L]</v>
          </cell>
          <cell r="B918">
            <v>18</v>
          </cell>
          <cell r="C918" t="str">
            <v>XH</v>
          </cell>
          <cell r="D918" t="str">
            <v>SA182 F316L</v>
          </cell>
          <cell r="E918"/>
          <cell r="F918">
            <v>18</v>
          </cell>
          <cell r="G918">
            <v>17</v>
          </cell>
          <cell r="H918">
            <v>0.5</v>
          </cell>
          <cell r="I918" t="str">
            <v>XH</v>
          </cell>
          <cell r="J918">
            <v>2</v>
          </cell>
          <cell r="K918"/>
          <cell r="L918" t="str">
            <v>SA182 F316L</v>
          </cell>
          <cell r="M918"/>
          <cell r="N918"/>
        </row>
        <row r="919">
          <cell r="A919" t="str">
            <v>P20 SCH-10 [SA182 F316L]</v>
          </cell>
          <cell r="B919">
            <v>20</v>
          </cell>
          <cell r="C919">
            <v>10</v>
          </cell>
          <cell r="D919" t="str">
            <v>SA182 F316L</v>
          </cell>
          <cell r="E919"/>
          <cell r="F919">
            <v>20</v>
          </cell>
          <cell r="G919">
            <v>19.5</v>
          </cell>
          <cell r="H919">
            <v>0.25</v>
          </cell>
          <cell r="I919"/>
          <cell r="J919">
            <v>10</v>
          </cell>
          <cell r="K919"/>
          <cell r="L919" t="str">
            <v>SA182 F316L</v>
          </cell>
          <cell r="M919"/>
          <cell r="N919"/>
        </row>
        <row r="920">
          <cell r="A920" t="str">
            <v>P20 SCH-20 [SA182 F316L]</v>
          </cell>
          <cell r="B920">
            <v>20</v>
          </cell>
          <cell r="C920">
            <v>20</v>
          </cell>
          <cell r="D920" t="str">
            <v>SA182 F316L</v>
          </cell>
          <cell r="E920"/>
          <cell r="F920">
            <v>20</v>
          </cell>
          <cell r="G920">
            <v>19.25</v>
          </cell>
          <cell r="H920">
            <v>0.375</v>
          </cell>
          <cell r="I920"/>
          <cell r="J920">
            <v>20</v>
          </cell>
          <cell r="K920"/>
          <cell r="L920" t="str">
            <v>SA182 F316L</v>
          </cell>
          <cell r="M920"/>
          <cell r="N920"/>
        </row>
        <row r="921">
          <cell r="A921" t="str">
            <v>P20 SCH-30 [SA182 F316L]</v>
          </cell>
          <cell r="B921">
            <v>20</v>
          </cell>
          <cell r="C921">
            <v>30</v>
          </cell>
          <cell r="D921" t="str">
            <v>SA182 F316L</v>
          </cell>
          <cell r="E921"/>
          <cell r="F921">
            <v>20</v>
          </cell>
          <cell r="G921">
            <v>19</v>
          </cell>
          <cell r="H921">
            <v>0.5</v>
          </cell>
          <cell r="I921"/>
          <cell r="J921">
            <v>30</v>
          </cell>
          <cell r="K921"/>
          <cell r="L921" t="str">
            <v>SA182 F316L</v>
          </cell>
          <cell r="M921"/>
          <cell r="N921"/>
        </row>
        <row r="922">
          <cell r="A922" t="str">
            <v>P20 SCH-40 [SA182 F316L]</v>
          </cell>
          <cell r="B922">
            <v>20</v>
          </cell>
          <cell r="C922">
            <v>40</v>
          </cell>
          <cell r="D922" t="str">
            <v>SA182 F316L</v>
          </cell>
          <cell r="E922"/>
          <cell r="F922">
            <v>20</v>
          </cell>
          <cell r="G922">
            <v>18.814</v>
          </cell>
          <cell r="H922">
            <v>0.59299999999999997</v>
          </cell>
          <cell r="I922"/>
          <cell r="J922">
            <v>40</v>
          </cell>
          <cell r="K922"/>
          <cell r="L922" t="str">
            <v>SA182 F316L</v>
          </cell>
          <cell r="M922"/>
          <cell r="N922"/>
        </row>
        <row r="923">
          <cell r="A923" t="str">
            <v>P20 SCH-60 [SA182 F316L]</v>
          </cell>
          <cell r="B923">
            <v>20</v>
          </cell>
          <cell r="C923">
            <v>60</v>
          </cell>
          <cell r="D923" t="str">
            <v>SA182 F316L</v>
          </cell>
          <cell r="E923"/>
          <cell r="F923">
            <v>20</v>
          </cell>
          <cell r="G923">
            <v>18.376000000000001</v>
          </cell>
          <cell r="H923">
            <v>0.81200000000000006</v>
          </cell>
          <cell r="I923"/>
          <cell r="J923">
            <v>60</v>
          </cell>
          <cell r="K923"/>
          <cell r="L923" t="str">
            <v>SA182 F316L</v>
          </cell>
          <cell r="M923"/>
          <cell r="N923"/>
        </row>
        <row r="924">
          <cell r="A924" t="str">
            <v>P20 SCH-80 [SA182 F316L]</v>
          </cell>
          <cell r="B924">
            <v>20</v>
          </cell>
          <cell r="C924">
            <v>80</v>
          </cell>
          <cell r="D924" t="str">
            <v>SA182 F316L</v>
          </cell>
          <cell r="E924"/>
          <cell r="F924">
            <v>20</v>
          </cell>
          <cell r="G924">
            <v>17.937999999999999</v>
          </cell>
          <cell r="H924">
            <v>1.0309999999999999</v>
          </cell>
          <cell r="I924"/>
          <cell r="J924">
            <v>80</v>
          </cell>
          <cell r="K924"/>
          <cell r="L924" t="str">
            <v>SA182 F316L</v>
          </cell>
          <cell r="M924"/>
          <cell r="N924"/>
        </row>
        <row r="925">
          <cell r="A925" t="str">
            <v>P20 SCH-100 [SA182 F316L]</v>
          </cell>
          <cell r="B925">
            <v>20</v>
          </cell>
          <cell r="C925">
            <v>100</v>
          </cell>
          <cell r="D925" t="str">
            <v>SA182 F316L</v>
          </cell>
          <cell r="E925"/>
          <cell r="F925">
            <v>20</v>
          </cell>
          <cell r="G925">
            <v>17.440000000000001</v>
          </cell>
          <cell r="H925">
            <v>1.28</v>
          </cell>
          <cell r="I925"/>
          <cell r="J925">
            <v>100</v>
          </cell>
          <cell r="K925"/>
          <cell r="L925" t="str">
            <v>SA182 F316L</v>
          </cell>
          <cell r="M925"/>
          <cell r="N925"/>
        </row>
        <row r="926">
          <cell r="A926" t="str">
            <v>P20 SCH-120 [SA182 F316L]</v>
          </cell>
          <cell r="B926">
            <v>20</v>
          </cell>
          <cell r="C926">
            <v>120</v>
          </cell>
          <cell r="D926" t="str">
            <v>SA182 F316L</v>
          </cell>
          <cell r="E926"/>
          <cell r="F926">
            <v>20</v>
          </cell>
          <cell r="G926">
            <v>17</v>
          </cell>
          <cell r="H926">
            <v>1.5</v>
          </cell>
          <cell r="I926"/>
          <cell r="J926">
            <v>120</v>
          </cell>
          <cell r="K926"/>
          <cell r="L926" t="str">
            <v>SA182 F316L</v>
          </cell>
          <cell r="M926"/>
          <cell r="N926"/>
        </row>
        <row r="927">
          <cell r="A927" t="str">
            <v>P20 SCH-140 [SA182 F316L]</v>
          </cell>
          <cell r="B927">
            <v>20</v>
          </cell>
          <cell r="C927">
            <v>140</v>
          </cell>
          <cell r="D927" t="str">
            <v>SA182 F316L</v>
          </cell>
          <cell r="E927"/>
          <cell r="F927">
            <v>20</v>
          </cell>
          <cell r="G927">
            <v>16.5</v>
          </cell>
          <cell r="H927">
            <v>1.75</v>
          </cell>
          <cell r="I927"/>
          <cell r="J927">
            <v>140</v>
          </cell>
          <cell r="K927"/>
          <cell r="L927" t="str">
            <v>SA182 F316L</v>
          </cell>
          <cell r="M927"/>
          <cell r="N927"/>
        </row>
        <row r="928">
          <cell r="A928" t="str">
            <v>P20 SCH-160 [SA182 F316L]</v>
          </cell>
          <cell r="B928">
            <v>20</v>
          </cell>
          <cell r="C928">
            <v>160</v>
          </cell>
          <cell r="D928" t="str">
            <v>SA182 F316L</v>
          </cell>
          <cell r="E928"/>
          <cell r="F928">
            <v>20</v>
          </cell>
          <cell r="G928">
            <v>16.064</v>
          </cell>
          <cell r="H928">
            <v>1.968</v>
          </cell>
          <cell r="I928"/>
          <cell r="J928">
            <v>160</v>
          </cell>
          <cell r="K928"/>
          <cell r="L928" t="str">
            <v>SA182 F316L</v>
          </cell>
          <cell r="M928"/>
          <cell r="N928"/>
        </row>
        <row r="929">
          <cell r="A929" t="str">
            <v>P20 SCH-XH [SA182 F316L]</v>
          </cell>
          <cell r="B929">
            <v>20</v>
          </cell>
          <cell r="C929" t="str">
            <v>XH</v>
          </cell>
          <cell r="D929" t="str">
            <v>SA182 F316L</v>
          </cell>
          <cell r="E929"/>
          <cell r="F929">
            <v>20</v>
          </cell>
          <cell r="G929">
            <v>19</v>
          </cell>
          <cell r="H929">
            <v>0.5</v>
          </cell>
          <cell r="I929" t="str">
            <v>XH</v>
          </cell>
          <cell r="J929">
            <v>2</v>
          </cell>
          <cell r="K929"/>
          <cell r="L929" t="str">
            <v>SA182 F316L</v>
          </cell>
          <cell r="M929"/>
          <cell r="N929"/>
        </row>
        <row r="930">
          <cell r="A930" t="str">
            <v>P22 SCH-10 [SA182 F316L]</v>
          </cell>
          <cell r="B930">
            <v>22</v>
          </cell>
          <cell r="C930">
            <v>10</v>
          </cell>
          <cell r="D930" t="str">
            <v>SA182 F316L</v>
          </cell>
          <cell r="E930"/>
          <cell r="F930">
            <v>22</v>
          </cell>
          <cell r="G930">
            <v>21.5</v>
          </cell>
          <cell r="H930">
            <v>0.25</v>
          </cell>
          <cell r="I930"/>
          <cell r="J930">
            <v>10</v>
          </cell>
          <cell r="K930"/>
          <cell r="L930" t="str">
            <v>SA182 F316L</v>
          </cell>
          <cell r="M930"/>
          <cell r="N930"/>
        </row>
        <row r="931">
          <cell r="A931" t="str">
            <v>P22 SCH-20 [SA182 F316L]</v>
          </cell>
          <cell r="B931">
            <v>22</v>
          </cell>
          <cell r="C931">
            <v>20</v>
          </cell>
          <cell r="D931" t="str">
            <v>SA182 F316L</v>
          </cell>
          <cell r="E931"/>
          <cell r="F931">
            <v>22</v>
          </cell>
          <cell r="G931">
            <v>21.25</v>
          </cell>
          <cell r="H931">
            <v>0.375</v>
          </cell>
          <cell r="I931"/>
          <cell r="J931">
            <v>20</v>
          </cell>
          <cell r="K931"/>
          <cell r="L931" t="str">
            <v>SA182 F316L</v>
          </cell>
          <cell r="M931"/>
          <cell r="N931"/>
        </row>
        <row r="932">
          <cell r="A932" t="str">
            <v>P22 SCH-30 [SA182 F316L]</v>
          </cell>
          <cell r="B932">
            <v>22</v>
          </cell>
          <cell r="C932">
            <v>30</v>
          </cell>
          <cell r="D932" t="str">
            <v>SA182 F316L</v>
          </cell>
          <cell r="E932"/>
          <cell r="F932">
            <v>22</v>
          </cell>
          <cell r="G932">
            <v>21</v>
          </cell>
          <cell r="H932">
            <v>0.5</v>
          </cell>
          <cell r="I932"/>
          <cell r="J932">
            <v>30</v>
          </cell>
          <cell r="K932"/>
          <cell r="L932" t="str">
            <v>SA182 F316L</v>
          </cell>
          <cell r="M932"/>
          <cell r="N932"/>
        </row>
        <row r="933">
          <cell r="A933" t="str">
            <v>P22 SCH-60 [SA182 F316L]</v>
          </cell>
          <cell r="B933">
            <v>22</v>
          </cell>
          <cell r="C933">
            <v>60</v>
          </cell>
          <cell r="D933" t="str">
            <v>SA182 F316L</v>
          </cell>
          <cell r="E933"/>
          <cell r="F933">
            <v>22</v>
          </cell>
          <cell r="G933">
            <v>20.25</v>
          </cell>
          <cell r="H933">
            <v>0.875</v>
          </cell>
          <cell r="I933"/>
          <cell r="J933">
            <v>60</v>
          </cell>
          <cell r="K933"/>
          <cell r="L933" t="str">
            <v>SA182 F316L</v>
          </cell>
          <cell r="M933"/>
          <cell r="N933"/>
        </row>
        <row r="934">
          <cell r="A934" t="str">
            <v>P22 SCH-80 [SA182 F316L]</v>
          </cell>
          <cell r="B934">
            <v>22</v>
          </cell>
          <cell r="C934">
            <v>80</v>
          </cell>
          <cell r="D934" t="str">
            <v>SA182 F316L</v>
          </cell>
          <cell r="E934"/>
          <cell r="F934">
            <v>22</v>
          </cell>
          <cell r="G934">
            <v>19.75</v>
          </cell>
          <cell r="H934">
            <v>1.125</v>
          </cell>
          <cell r="I934"/>
          <cell r="J934">
            <v>80</v>
          </cell>
          <cell r="K934"/>
          <cell r="L934" t="str">
            <v>SA182 F316L</v>
          </cell>
          <cell r="M934"/>
          <cell r="N934"/>
        </row>
        <row r="935">
          <cell r="A935" t="str">
            <v>P22 SCH-100 [SA182 F316L]</v>
          </cell>
          <cell r="B935">
            <v>22</v>
          </cell>
          <cell r="C935">
            <v>100</v>
          </cell>
          <cell r="D935" t="str">
            <v>SA182 F316L</v>
          </cell>
          <cell r="E935"/>
          <cell r="F935">
            <v>22</v>
          </cell>
          <cell r="G935">
            <v>19.25</v>
          </cell>
          <cell r="H935">
            <v>1.375</v>
          </cell>
          <cell r="I935"/>
          <cell r="J935">
            <v>100</v>
          </cell>
          <cell r="K935"/>
          <cell r="L935" t="str">
            <v>SA182 F316L</v>
          </cell>
          <cell r="M935"/>
          <cell r="N935"/>
        </row>
        <row r="936">
          <cell r="A936" t="str">
            <v>P22 SCH-120 [SA182 F316L]</v>
          </cell>
          <cell r="B936">
            <v>22</v>
          </cell>
          <cell r="C936">
            <v>120</v>
          </cell>
          <cell r="D936" t="str">
            <v>SA182 F316L</v>
          </cell>
          <cell r="E936"/>
          <cell r="F936">
            <v>22</v>
          </cell>
          <cell r="G936">
            <v>18.75</v>
          </cell>
          <cell r="H936">
            <v>1.625</v>
          </cell>
          <cell r="I936"/>
          <cell r="J936">
            <v>120</v>
          </cell>
          <cell r="K936"/>
          <cell r="L936" t="str">
            <v>SA182 F316L</v>
          </cell>
          <cell r="M936"/>
          <cell r="N936"/>
        </row>
        <row r="937">
          <cell r="A937" t="str">
            <v>P22 SCH-140 [SA182 F316L]</v>
          </cell>
          <cell r="B937">
            <v>22</v>
          </cell>
          <cell r="C937">
            <v>140</v>
          </cell>
          <cell r="D937" t="str">
            <v>SA182 F316L</v>
          </cell>
          <cell r="E937"/>
          <cell r="F937">
            <v>22</v>
          </cell>
          <cell r="G937">
            <v>18.25</v>
          </cell>
          <cell r="H937">
            <v>1.875</v>
          </cell>
          <cell r="I937"/>
          <cell r="J937">
            <v>140</v>
          </cell>
          <cell r="K937"/>
          <cell r="L937" t="str">
            <v>SA182 F316L</v>
          </cell>
          <cell r="M937"/>
          <cell r="N937"/>
        </row>
        <row r="938">
          <cell r="A938" t="str">
            <v>P22 SCH-160 [SA182 F316L]</v>
          </cell>
          <cell r="B938">
            <v>22</v>
          </cell>
          <cell r="C938">
            <v>160</v>
          </cell>
          <cell r="D938" t="str">
            <v>SA182 F316L</v>
          </cell>
          <cell r="E938"/>
          <cell r="F938">
            <v>22</v>
          </cell>
          <cell r="G938">
            <v>17.75</v>
          </cell>
          <cell r="H938">
            <v>2.125</v>
          </cell>
          <cell r="I938"/>
          <cell r="J938">
            <v>160</v>
          </cell>
          <cell r="K938"/>
          <cell r="L938" t="str">
            <v>SA182 F316L</v>
          </cell>
          <cell r="M938"/>
          <cell r="N938"/>
        </row>
        <row r="939">
          <cell r="A939" t="str">
            <v>P22 SCH-XH [SA182 F316L]</v>
          </cell>
          <cell r="B939">
            <v>22</v>
          </cell>
          <cell r="C939" t="str">
            <v>XH</v>
          </cell>
          <cell r="D939" t="str">
            <v>SA182 F316L</v>
          </cell>
          <cell r="E939"/>
          <cell r="F939">
            <v>22</v>
          </cell>
          <cell r="G939">
            <v>21</v>
          </cell>
          <cell r="H939">
            <v>0.5</v>
          </cell>
          <cell r="I939" t="str">
            <v>XH</v>
          </cell>
          <cell r="J939">
            <v>2</v>
          </cell>
          <cell r="K939"/>
          <cell r="L939" t="str">
            <v>SA182 F316L</v>
          </cell>
          <cell r="M939"/>
          <cell r="N939"/>
        </row>
        <row r="940">
          <cell r="A940" t="str">
            <v>P24 SCH-10 [SA182 F316L]</v>
          </cell>
          <cell r="B940">
            <v>24.000000000000004</v>
          </cell>
          <cell r="C940">
            <v>10</v>
          </cell>
          <cell r="D940" t="str">
            <v>SA182 F316L</v>
          </cell>
          <cell r="E940"/>
          <cell r="F940">
            <v>24.000000000000004</v>
          </cell>
          <cell r="G940">
            <v>23.500000000000004</v>
          </cell>
          <cell r="H940">
            <v>0.25</v>
          </cell>
          <cell r="I940"/>
          <cell r="J940">
            <v>10</v>
          </cell>
          <cell r="K940"/>
          <cell r="L940" t="str">
            <v>SA182 F316L</v>
          </cell>
          <cell r="M940"/>
          <cell r="N940"/>
        </row>
        <row r="941">
          <cell r="A941" t="str">
            <v>P24 SCH-20 [SA182 F316L]</v>
          </cell>
          <cell r="B941">
            <v>24.000000000000004</v>
          </cell>
          <cell r="C941">
            <v>20</v>
          </cell>
          <cell r="D941" t="str">
            <v>SA182 F316L</v>
          </cell>
          <cell r="E941"/>
          <cell r="F941">
            <v>24.000000000000004</v>
          </cell>
          <cell r="G941">
            <v>23.250000000000004</v>
          </cell>
          <cell r="H941">
            <v>0.375</v>
          </cell>
          <cell r="I941"/>
          <cell r="J941">
            <v>20</v>
          </cell>
          <cell r="K941"/>
          <cell r="L941" t="str">
            <v>SA182 F316L</v>
          </cell>
          <cell r="M941"/>
          <cell r="N941"/>
        </row>
        <row r="942">
          <cell r="A942" t="str">
            <v>P24 SCH-30 [SA182 F316L]</v>
          </cell>
          <cell r="B942">
            <v>24.000000000000004</v>
          </cell>
          <cell r="C942">
            <v>30</v>
          </cell>
          <cell r="D942" t="str">
            <v>SA182 F316L</v>
          </cell>
          <cell r="E942"/>
          <cell r="F942">
            <v>24.000000000000004</v>
          </cell>
          <cell r="G942">
            <v>22.876000000000005</v>
          </cell>
          <cell r="H942">
            <v>0.56200000000000006</v>
          </cell>
          <cell r="I942"/>
          <cell r="J942">
            <v>30</v>
          </cell>
          <cell r="K942"/>
          <cell r="L942" t="str">
            <v>SA182 F316L</v>
          </cell>
          <cell r="M942"/>
          <cell r="N942"/>
        </row>
        <row r="943">
          <cell r="A943" t="str">
            <v>P24 SCH-40 [SA182 F316L]</v>
          </cell>
          <cell r="B943">
            <v>24.000000000000004</v>
          </cell>
          <cell r="C943">
            <v>40</v>
          </cell>
          <cell r="D943" t="str">
            <v>SA182 F316L</v>
          </cell>
          <cell r="E943"/>
          <cell r="F943">
            <v>24.000000000000004</v>
          </cell>
          <cell r="G943">
            <v>22.626000000000005</v>
          </cell>
          <cell r="H943">
            <v>0.68700000000000006</v>
          </cell>
          <cell r="I943"/>
          <cell r="J943">
            <v>40</v>
          </cell>
          <cell r="K943"/>
          <cell r="L943" t="str">
            <v>SA182 F316L</v>
          </cell>
          <cell r="M943"/>
          <cell r="N943"/>
        </row>
        <row r="944">
          <cell r="A944" t="str">
            <v>P24 SCH-60 [SA182 F316L]</v>
          </cell>
          <cell r="B944">
            <v>24.000000000000004</v>
          </cell>
          <cell r="C944">
            <v>60</v>
          </cell>
          <cell r="D944" t="str">
            <v>SA182 F316L</v>
          </cell>
          <cell r="E944"/>
          <cell r="F944">
            <v>24.000000000000004</v>
          </cell>
          <cell r="G944">
            <v>22.062000000000005</v>
          </cell>
          <cell r="H944">
            <v>0.96899999999999997</v>
          </cell>
          <cell r="I944"/>
          <cell r="J944">
            <v>60</v>
          </cell>
          <cell r="K944"/>
          <cell r="L944" t="str">
            <v>SA182 F316L</v>
          </cell>
          <cell r="M944"/>
          <cell r="N944"/>
        </row>
        <row r="945">
          <cell r="A945" t="str">
            <v>P24 SCH-80 [SA182 F316L]</v>
          </cell>
          <cell r="B945">
            <v>24.000000000000004</v>
          </cell>
          <cell r="C945">
            <v>80</v>
          </cell>
          <cell r="D945" t="str">
            <v>SA182 F316L</v>
          </cell>
          <cell r="E945"/>
          <cell r="F945">
            <v>24.000000000000004</v>
          </cell>
          <cell r="G945">
            <v>21.564000000000004</v>
          </cell>
          <cell r="H945">
            <v>1.218</v>
          </cell>
          <cell r="I945"/>
          <cell r="J945">
            <v>80</v>
          </cell>
          <cell r="K945"/>
          <cell r="L945" t="str">
            <v>SA182 F316L</v>
          </cell>
          <cell r="M945"/>
          <cell r="N945"/>
        </row>
        <row r="946">
          <cell r="A946" t="str">
            <v>P24 SCH-100 [SA182 F316L]</v>
          </cell>
          <cell r="B946">
            <v>24.000000000000004</v>
          </cell>
          <cell r="C946">
            <v>100</v>
          </cell>
          <cell r="D946" t="str">
            <v>SA182 F316L</v>
          </cell>
          <cell r="E946"/>
          <cell r="F946">
            <v>24.000000000000004</v>
          </cell>
          <cell r="G946">
            <v>20.938000000000002</v>
          </cell>
          <cell r="H946">
            <v>1.5309999999999999</v>
          </cell>
          <cell r="I946"/>
          <cell r="J946">
            <v>100</v>
          </cell>
          <cell r="K946"/>
          <cell r="L946" t="str">
            <v>SA182 F316L</v>
          </cell>
          <cell r="M946"/>
          <cell r="N946"/>
        </row>
        <row r="947">
          <cell r="A947" t="str">
            <v>P24 SCH-120 [SA182 F316L]</v>
          </cell>
          <cell r="B947">
            <v>24.000000000000004</v>
          </cell>
          <cell r="C947">
            <v>120</v>
          </cell>
          <cell r="D947" t="str">
            <v>SA182 F316L</v>
          </cell>
          <cell r="E947"/>
          <cell r="F947">
            <v>24.000000000000004</v>
          </cell>
          <cell r="G947">
            <v>20.376000000000005</v>
          </cell>
          <cell r="H947">
            <v>1.8120000000000001</v>
          </cell>
          <cell r="I947"/>
          <cell r="J947">
            <v>120</v>
          </cell>
          <cell r="K947"/>
          <cell r="L947" t="str">
            <v>SA182 F316L</v>
          </cell>
          <cell r="M947"/>
          <cell r="N947"/>
        </row>
        <row r="948">
          <cell r="A948" t="str">
            <v>P24 SCH-140 [SA182 F316L]</v>
          </cell>
          <cell r="B948">
            <v>24.000000000000004</v>
          </cell>
          <cell r="C948">
            <v>140</v>
          </cell>
          <cell r="D948" t="str">
            <v>SA182 F316L</v>
          </cell>
          <cell r="E948"/>
          <cell r="F948">
            <v>24.000000000000004</v>
          </cell>
          <cell r="G948">
            <v>19.876000000000005</v>
          </cell>
          <cell r="H948">
            <v>2.0619999999999998</v>
          </cell>
          <cell r="I948"/>
          <cell r="J948">
            <v>140</v>
          </cell>
          <cell r="K948"/>
          <cell r="L948" t="str">
            <v>SA182 F316L</v>
          </cell>
          <cell r="M948"/>
          <cell r="N948"/>
        </row>
        <row r="949">
          <cell r="A949" t="str">
            <v>P24 SCH-160 [SA182 F316L]</v>
          </cell>
          <cell r="B949">
            <v>24.000000000000004</v>
          </cell>
          <cell r="C949">
            <v>160</v>
          </cell>
          <cell r="D949" t="str">
            <v>SA182 F316L</v>
          </cell>
          <cell r="E949"/>
          <cell r="F949">
            <v>24.000000000000004</v>
          </cell>
          <cell r="G949">
            <v>19.314000000000004</v>
          </cell>
          <cell r="H949">
            <v>2.343</v>
          </cell>
          <cell r="I949"/>
          <cell r="J949">
            <v>160</v>
          </cell>
          <cell r="K949"/>
          <cell r="L949" t="str">
            <v>SA182 F316L</v>
          </cell>
          <cell r="M949"/>
          <cell r="N949"/>
        </row>
        <row r="950">
          <cell r="A950" t="str">
            <v>P24 SCH-XH [SA182 F316L]</v>
          </cell>
          <cell r="B950">
            <v>24.000000000000004</v>
          </cell>
          <cell r="C950" t="str">
            <v>XH</v>
          </cell>
          <cell r="D950" t="str">
            <v>SA182 F316L</v>
          </cell>
          <cell r="E950"/>
          <cell r="F950">
            <v>24.000000000000004</v>
          </cell>
          <cell r="G950">
            <v>23.000000000000004</v>
          </cell>
          <cell r="H950">
            <v>0.5</v>
          </cell>
          <cell r="I950" t="str">
            <v>XH</v>
          </cell>
          <cell r="J950">
            <v>2</v>
          </cell>
          <cell r="K950"/>
          <cell r="L950" t="str">
            <v>SA182 F316L</v>
          </cell>
          <cell r="M950"/>
          <cell r="N950"/>
        </row>
        <row r="951">
          <cell r="A951" t="str">
            <v>P26 SCH-10 [SA182 F316L]</v>
          </cell>
          <cell r="B951">
            <v>26</v>
          </cell>
          <cell r="C951">
            <v>10</v>
          </cell>
          <cell r="D951" t="str">
            <v>SA182 F316L</v>
          </cell>
          <cell r="E951"/>
          <cell r="F951">
            <v>26</v>
          </cell>
          <cell r="G951">
            <v>25.376000000000001</v>
          </cell>
          <cell r="H951">
            <v>0.312</v>
          </cell>
          <cell r="I951"/>
          <cell r="J951">
            <v>10</v>
          </cell>
          <cell r="K951"/>
          <cell r="L951" t="str">
            <v>SA182 F316L</v>
          </cell>
          <cell r="M951"/>
          <cell r="N951"/>
        </row>
        <row r="952">
          <cell r="A952" t="str">
            <v>P26 SCH-20 [SA182 F316L]</v>
          </cell>
          <cell r="B952">
            <v>26</v>
          </cell>
          <cell r="C952">
            <v>20</v>
          </cell>
          <cell r="D952" t="str">
            <v>SA182 F316L</v>
          </cell>
          <cell r="E952"/>
          <cell r="F952">
            <v>26</v>
          </cell>
          <cell r="G952">
            <v>25</v>
          </cell>
          <cell r="H952">
            <v>0.5</v>
          </cell>
          <cell r="I952"/>
          <cell r="J952">
            <v>20</v>
          </cell>
          <cell r="K952"/>
          <cell r="L952" t="str">
            <v>SA182 F316L</v>
          </cell>
          <cell r="M952"/>
          <cell r="N952"/>
        </row>
        <row r="953">
          <cell r="A953" t="str">
            <v>P26 SCH-XH [SA182 F316L]</v>
          </cell>
          <cell r="B953">
            <v>26</v>
          </cell>
          <cell r="C953" t="str">
            <v>XH</v>
          </cell>
          <cell r="D953" t="str">
            <v>SA182 F316L</v>
          </cell>
          <cell r="E953"/>
          <cell r="F953">
            <v>26</v>
          </cell>
          <cell r="G953">
            <v>25</v>
          </cell>
          <cell r="H953">
            <v>0.5</v>
          </cell>
          <cell r="I953" t="str">
            <v>XH</v>
          </cell>
          <cell r="J953">
            <v>2</v>
          </cell>
          <cell r="K953"/>
          <cell r="L953" t="str">
            <v>SA182 F316L</v>
          </cell>
          <cell r="M953"/>
          <cell r="N953"/>
        </row>
        <row r="954">
          <cell r="A954" t="str">
            <v>P28 SCH-10 [SA182 F316L]</v>
          </cell>
          <cell r="B954">
            <v>28</v>
          </cell>
          <cell r="C954">
            <v>10</v>
          </cell>
          <cell r="D954" t="str">
            <v>SA182 F316L</v>
          </cell>
          <cell r="E954"/>
          <cell r="F954">
            <v>28</v>
          </cell>
          <cell r="G954">
            <v>27.376000000000001</v>
          </cell>
          <cell r="H954">
            <v>0.312</v>
          </cell>
          <cell r="I954"/>
          <cell r="J954">
            <v>10</v>
          </cell>
          <cell r="K954"/>
          <cell r="L954" t="str">
            <v>SA182 F316L</v>
          </cell>
          <cell r="M954"/>
          <cell r="N954"/>
        </row>
        <row r="955">
          <cell r="A955" t="str">
            <v>P28 SCH-20 [SA182 F316L]</v>
          </cell>
          <cell r="B955">
            <v>28</v>
          </cell>
          <cell r="C955">
            <v>20</v>
          </cell>
          <cell r="D955" t="str">
            <v>SA182 F316L</v>
          </cell>
          <cell r="E955"/>
          <cell r="F955">
            <v>28</v>
          </cell>
          <cell r="G955">
            <v>27</v>
          </cell>
          <cell r="H955">
            <v>0.5</v>
          </cell>
          <cell r="I955"/>
          <cell r="J955">
            <v>20</v>
          </cell>
          <cell r="K955"/>
          <cell r="L955" t="str">
            <v>SA182 F316L</v>
          </cell>
          <cell r="M955"/>
          <cell r="N955"/>
        </row>
        <row r="956">
          <cell r="A956" t="str">
            <v>P28 SCH-30 [SA182 F316L]</v>
          </cell>
          <cell r="B956">
            <v>28</v>
          </cell>
          <cell r="C956">
            <v>30</v>
          </cell>
          <cell r="D956" t="str">
            <v>SA182 F316L</v>
          </cell>
          <cell r="E956"/>
          <cell r="F956">
            <v>28</v>
          </cell>
          <cell r="G956">
            <v>26.75</v>
          </cell>
          <cell r="H956">
            <v>0.625</v>
          </cell>
          <cell r="I956"/>
          <cell r="J956">
            <v>30</v>
          </cell>
          <cell r="K956"/>
          <cell r="L956" t="str">
            <v>SA182 F316L</v>
          </cell>
          <cell r="M956"/>
          <cell r="N956"/>
        </row>
        <row r="957">
          <cell r="A957" t="str">
            <v>P28 SCH-XH [SA182 F316L]</v>
          </cell>
          <cell r="B957">
            <v>28</v>
          </cell>
          <cell r="C957" t="str">
            <v>XH</v>
          </cell>
          <cell r="D957" t="str">
            <v>SA182 F316L</v>
          </cell>
          <cell r="E957"/>
          <cell r="F957">
            <v>28</v>
          </cell>
          <cell r="G957">
            <v>27</v>
          </cell>
          <cell r="H957">
            <v>0.5</v>
          </cell>
          <cell r="I957" t="str">
            <v>XH</v>
          </cell>
          <cell r="J957">
            <v>2</v>
          </cell>
          <cell r="K957"/>
          <cell r="L957" t="str">
            <v>SA182 F316L</v>
          </cell>
          <cell r="M957"/>
          <cell r="N957"/>
        </row>
        <row r="958">
          <cell r="A958" t="str">
            <v>P30 SCH-10 [SA182 F316L]</v>
          </cell>
          <cell r="B958">
            <v>30</v>
          </cell>
          <cell r="C958">
            <v>10</v>
          </cell>
          <cell r="D958" t="str">
            <v>SA182 F316L</v>
          </cell>
          <cell r="E958"/>
          <cell r="F958">
            <v>30</v>
          </cell>
          <cell r="G958">
            <v>29.376000000000001</v>
          </cell>
          <cell r="H958">
            <v>0.312</v>
          </cell>
          <cell r="I958"/>
          <cell r="J958">
            <v>10</v>
          </cell>
          <cell r="K958"/>
          <cell r="L958" t="str">
            <v>SA182 F316L</v>
          </cell>
          <cell r="M958"/>
          <cell r="N958"/>
        </row>
        <row r="959">
          <cell r="A959" t="str">
            <v>P30 SCH-20 [SA182 F316L]</v>
          </cell>
          <cell r="B959">
            <v>30</v>
          </cell>
          <cell r="C959">
            <v>20</v>
          </cell>
          <cell r="D959" t="str">
            <v>SA182 F316L</v>
          </cell>
          <cell r="E959"/>
          <cell r="F959">
            <v>30</v>
          </cell>
          <cell r="G959">
            <v>29</v>
          </cell>
          <cell r="H959">
            <v>0.5</v>
          </cell>
          <cell r="I959"/>
          <cell r="J959">
            <v>20</v>
          </cell>
          <cell r="K959"/>
          <cell r="L959" t="str">
            <v>SA182 F316L</v>
          </cell>
          <cell r="M959"/>
          <cell r="N959"/>
        </row>
        <row r="960">
          <cell r="A960" t="str">
            <v>P30 SCH-30 [SA182 F316L]</v>
          </cell>
          <cell r="B960">
            <v>30</v>
          </cell>
          <cell r="C960">
            <v>30</v>
          </cell>
          <cell r="D960" t="str">
            <v>SA182 F316L</v>
          </cell>
          <cell r="E960"/>
          <cell r="F960">
            <v>30</v>
          </cell>
          <cell r="G960">
            <v>28.75</v>
          </cell>
          <cell r="H960">
            <v>0.625</v>
          </cell>
          <cell r="I960"/>
          <cell r="J960">
            <v>30</v>
          </cell>
          <cell r="K960"/>
          <cell r="L960" t="str">
            <v>SA182 F316L</v>
          </cell>
          <cell r="M960"/>
          <cell r="N960"/>
        </row>
        <row r="961">
          <cell r="A961" t="str">
            <v>P30 SCH-XH [SA182 F316L]</v>
          </cell>
          <cell r="B961">
            <v>30</v>
          </cell>
          <cell r="C961" t="str">
            <v>XH</v>
          </cell>
          <cell r="D961" t="str">
            <v>SA182 F316L</v>
          </cell>
          <cell r="E961"/>
          <cell r="F961">
            <v>30</v>
          </cell>
          <cell r="G961">
            <v>29</v>
          </cell>
          <cell r="H961">
            <v>0.5</v>
          </cell>
          <cell r="I961" t="str">
            <v>XH</v>
          </cell>
          <cell r="J961">
            <v>2</v>
          </cell>
          <cell r="K961"/>
          <cell r="L961" t="str">
            <v>SA182 F316L</v>
          </cell>
          <cell r="M961"/>
          <cell r="N961"/>
        </row>
        <row r="962">
          <cell r="A962" t="str">
            <v>P32 SCH-10 [SA182 F316L]</v>
          </cell>
          <cell r="B962">
            <v>32</v>
          </cell>
          <cell r="C962">
            <v>10</v>
          </cell>
          <cell r="D962" t="str">
            <v>SA182 F316L</v>
          </cell>
          <cell r="E962"/>
          <cell r="F962">
            <v>32</v>
          </cell>
          <cell r="G962">
            <v>31.376000000000001</v>
          </cell>
          <cell r="H962">
            <v>0.312</v>
          </cell>
          <cell r="I962"/>
          <cell r="J962">
            <v>10</v>
          </cell>
          <cell r="K962"/>
          <cell r="L962" t="str">
            <v>SA182 F316L</v>
          </cell>
          <cell r="M962"/>
          <cell r="N962"/>
        </row>
        <row r="963">
          <cell r="A963" t="str">
            <v>P32 SCH-20 [SA182 F316L]</v>
          </cell>
          <cell r="B963">
            <v>32</v>
          </cell>
          <cell r="C963">
            <v>20</v>
          </cell>
          <cell r="D963" t="str">
            <v>SA182 F316L</v>
          </cell>
          <cell r="E963"/>
          <cell r="F963">
            <v>32</v>
          </cell>
          <cell r="G963">
            <v>31</v>
          </cell>
          <cell r="H963">
            <v>0.5</v>
          </cell>
          <cell r="I963"/>
          <cell r="J963">
            <v>20</v>
          </cell>
          <cell r="K963"/>
          <cell r="L963" t="str">
            <v>SA182 F316L</v>
          </cell>
          <cell r="M963"/>
          <cell r="N963"/>
        </row>
        <row r="964">
          <cell r="A964" t="str">
            <v>P32 SCH-30 [SA182 F316L]</v>
          </cell>
          <cell r="B964">
            <v>32</v>
          </cell>
          <cell r="C964">
            <v>30</v>
          </cell>
          <cell r="D964" t="str">
            <v>SA182 F316L</v>
          </cell>
          <cell r="E964"/>
          <cell r="F964">
            <v>32</v>
          </cell>
          <cell r="G964">
            <v>30.75</v>
          </cell>
          <cell r="H964">
            <v>0.625</v>
          </cell>
          <cell r="I964"/>
          <cell r="J964">
            <v>30</v>
          </cell>
          <cell r="K964"/>
          <cell r="L964" t="str">
            <v>SA182 F316L</v>
          </cell>
          <cell r="M964"/>
          <cell r="N964"/>
        </row>
        <row r="965">
          <cell r="A965" t="str">
            <v>P32 SCH-40 [SA182 F316L]</v>
          </cell>
          <cell r="B965">
            <v>32</v>
          </cell>
          <cell r="C965">
            <v>40</v>
          </cell>
          <cell r="D965" t="str">
            <v>SA182 F316L</v>
          </cell>
          <cell r="E965"/>
          <cell r="F965">
            <v>32</v>
          </cell>
          <cell r="G965">
            <v>30.623999999999999</v>
          </cell>
          <cell r="H965">
            <v>0.68799999999999994</v>
          </cell>
          <cell r="I965"/>
          <cell r="J965">
            <v>40</v>
          </cell>
          <cell r="K965"/>
          <cell r="L965" t="str">
            <v>SA182 F316L</v>
          </cell>
          <cell r="M965"/>
          <cell r="N965"/>
        </row>
        <row r="966">
          <cell r="A966" t="str">
            <v>P32 SCH-XH [SA182 F316L]</v>
          </cell>
          <cell r="B966">
            <v>32</v>
          </cell>
          <cell r="C966" t="str">
            <v>XH</v>
          </cell>
          <cell r="D966" t="str">
            <v>SA182 F316L</v>
          </cell>
          <cell r="E966"/>
          <cell r="F966">
            <v>32</v>
          </cell>
          <cell r="G966">
            <v>31</v>
          </cell>
          <cell r="H966">
            <v>0.5</v>
          </cell>
          <cell r="I966" t="str">
            <v>XH</v>
          </cell>
          <cell r="J966">
            <v>2</v>
          </cell>
          <cell r="K966"/>
          <cell r="L966" t="str">
            <v>SA182 F316L</v>
          </cell>
          <cell r="M966"/>
          <cell r="N966"/>
        </row>
        <row r="967">
          <cell r="A967" t="str">
            <v>P34 SCH-10 [SA182 F316L]</v>
          </cell>
          <cell r="B967">
            <v>34</v>
          </cell>
          <cell r="C967">
            <v>10</v>
          </cell>
          <cell r="D967" t="str">
            <v>SA182 F316L</v>
          </cell>
          <cell r="E967"/>
          <cell r="F967">
            <v>34</v>
          </cell>
          <cell r="G967">
            <v>33.375999999999998</v>
          </cell>
          <cell r="H967">
            <v>0.312</v>
          </cell>
          <cell r="I967"/>
          <cell r="J967">
            <v>10</v>
          </cell>
          <cell r="K967"/>
          <cell r="L967" t="str">
            <v>SA182 F316L</v>
          </cell>
          <cell r="M967"/>
          <cell r="N967"/>
        </row>
        <row r="968">
          <cell r="A968" t="str">
            <v>P34 SCH-20 [SA182 F316L]</v>
          </cell>
          <cell r="B968">
            <v>34</v>
          </cell>
          <cell r="C968">
            <v>20</v>
          </cell>
          <cell r="D968" t="str">
            <v>SA182 F316L</v>
          </cell>
          <cell r="E968"/>
          <cell r="F968">
            <v>34</v>
          </cell>
          <cell r="G968">
            <v>33</v>
          </cell>
          <cell r="H968">
            <v>0.5</v>
          </cell>
          <cell r="I968"/>
          <cell r="J968">
            <v>20</v>
          </cell>
          <cell r="K968"/>
          <cell r="L968" t="str">
            <v>SA182 F316L</v>
          </cell>
          <cell r="M968"/>
          <cell r="N968"/>
        </row>
        <row r="969">
          <cell r="A969" t="str">
            <v>P34 SCH-30 [SA182 F316L]</v>
          </cell>
          <cell r="B969">
            <v>34</v>
          </cell>
          <cell r="C969">
            <v>30</v>
          </cell>
          <cell r="D969" t="str">
            <v>SA182 F316L</v>
          </cell>
          <cell r="E969"/>
          <cell r="F969">
            <v>34</v>
          </cell>
          <cell r="G969">
            <v>32.75</v>
          </cell>
          <cell r="H969">
            <v>0.625</v>
          </cell>
          <cell r="I969"/>
          <cell r="J969">
            <v>30</v>
          </cell>
          <cell r="K969"/>
          <cell r="L969" t="str">
            <v>SA182 F316L</v>
          </cell>
          <cell r="M969"/>
          <cell r="N969"/>
        </row>
        <row r="970">
          <cell r="A970" t="str">
            <v>P34 SCH-40 [SA182 F316L]</v>
          </cell>
          <cell r="B970">
            <v>34</v>
          </cell>
          <cell r="C970">
            <v>40</v>
          </cell>
          <cell r="D970" t="str">
            <v>SA182 F316L</v>
          </cell>
          <cell r="E970"/>
          <cell r="F970">
            <v>34</v>
          </cell>
          <cell r="G970">
            <v>32.624000000000002</v>
          </cell>
          <cell r="H970">
            <v>0.68799999999999994</v>
          </cell>
          <cell r="I970"/>
          <cell r="J970">
            <v>40</v>
          </cell>
          <cell r="K970"/>
          <cell r="L970" t="str">
            <v>SA182 F316L</v>
          </cell>
          <cell r="M970"/>
          <cell r="N970"/>
        </row>
        <row r="971">
          <cell r="A971" t="str">
            <v>P34 SCH-XH [SA182 F316L]</v>
          </cell>
          <cell r="B971">
            <v>34</v>
          </cell>
          <cell r="C971" t="str">
            <v>XH</v>
          </cell>
          <cell r="D971" t="str">
            <v>SA182 F316L</v>
          </cell>
          <cell r="E971"/>
          <cell r="F971">
            <v>34</v>
          </cell>
          <cell r="G971">
            <v>33</v>
          </cell>
          <cell r="H971">
            <v>0.5</v>
          </cell>
          <cell r="I971" t="str">
            <v>XH</v>
          </cell>
          <cell r="J971">
            <v>2</v>
          </cell>
          <cell r="K971"/>
          <cell r="L971" t="str">
            <v>SA182 F316L</v>
          </cell>
          <cell r="M971"/>
          <cell r="N971"/>
        </row>
        <row r="972">
          <cell r="A972" t="str">
            <v>P36 SCH-10 [SA182 F316L]</v>
          </cell>
          <cell r="B972">
            <v>36</v>
          </cell>
          <cell r="C972">
            <v>10</v>
          </cell>
          <cell r="D972" t="str">
            <v>SA182 F316L</v>
          </cell>
          <cell r="E972"/>
          <cell r="F972">
            <v>36</v>
          </cell>
          <cell r="G972">
            <v>35.375999999999998</v>
          </cell>
          <cell r="H972">
            <v>0.312</v>
          </cell>
          <cell r="I972"/>
          <cell r="J972">
            <v>10</v>
          </cell>
          <cell r="K972"/>
          <cell r="L972" t="str">
            <v>SA182 F316L</v>
          </cell>
          <cell r="M972"/>
          <cell r="N972"/>
        </row>
        <row r="973">
          <cell r="A973" t="str">
            <v>P36 SCH-20 [SA182 F316L]</v>
          </cell>
          <cell r="B973">
            <v>36</v>
          </cell>
          <cell r="C973">
            <v>20</v>
          </cell>
          <cell r="D973" t="str">
            <v>SA182 F316L</v>
          </cell>
          <cell r="E973"/>
          <cell r="F973">
            <v>36</v>
          </cell>
          <cell r="G973">
            <v>35</v>
          </cell>
          <cell r="H973">
            <v>0.5</v>
          </cell>
          <cell r="I973"/>
          <cell r="J973">
            <v>20</v>
          </cell>
          <cell r="K973"/>
          <cell r="L973" t="str">
            <v>SA182 F316L</v>
          </cell>
          <cell r="M973"/>
          <cell r="N973"/>
        </row>
        <row r="974">
          <cell r="A974" t="str">
            <v>P36 SCH-30 [SA182 F316L]</v>
          </cell>
          <cell r="B974">
            <v>36</v>
          </cell>
          <cell r="C974">
            <v>30</v>
          </cell>
          <cell r="D974" t="str">
            <v>SA182 F316L</v>
          </cell>
          <cell r="E974"/>
          <cell r="F974">
            <v>36</v>
          </cell>
          <cell r="G974">
            <v>34.75</v>
          </cell>
          <cell r="H974">
            <v>0.625</v>
          </cell>
          <cell r="I974"/>
          <cell r="J974">
            <v>30</v>
          </cell>
          <cell r="K974"/>
          <cell r="L974" t="str">
            <v>SA182 F316L</v>
          </cell>
          <cell r="M974"/>
          <cell r="N974"/>
        </row>
        <row r="975">
          <cell r="A975" t="str">
            <v>P36 SCH-40 [SA182 F316L]</v>
          </cell>
          <cell r="B975">
            <v>36</v>
          </cell>
          <cell r="C975">
            <v>40</v>
          </cell>
          <cell r="D975" t="str">
            <v>SA182 F316L</v>
          </cell>
          <cell r="E975"/>
          <cell r="F975">
            <v>36</v>
          </cell>
          <cell r="G975">
            <v>34.5</v>
          </cell>
          <cell r="H975">
            <v>0.75</v>
          </cell>
          <cell r="I975"/>
          <cell r="J975">
            <v>40</v>
          </cell>
          <cell r="K975"/>
          <cell r="L975" t="str">
            <v>SA182 F316L</v>
          </cell>
          <cell r="M975"/>
          <cell r="N975"/>
        </row>
        <row r="976">
          <cell r="A976" t="str">
            <v>P36 SCH-XH [SA182 F316L]</v>
          </cell>
          <cell r="B976">
            <v>36</v>
          </cell>
          <cell r="C976" t="str">
            <v>XH</v>
          </cell>
          <cell r="D976" t="str">
            <v>SA182 F316L</v>
          </cell>
          <cell r="E976"/>
          <cell r="F976">
            <v>36</v>
          </cell>
          <cell r="G976">
            <v>35</v>
          </cell>
          <cell r="H976">
            <v>0.5</v>
          </cell>
          <cell r="I976" t="str">
            <v>XH</v>
          </cell>
          <cell r="J976">
            <v>2</v>
          </cell>
          <cell r="K976"/>
          <cell r="L976" t="str">
            <v>SA182 F316L</v>
          </cell>
          <cell r="M976"/>
          <cell r="N976"/>
        </row>
        <row r="977">
          <cell r="A977" t="str">
            <v>P42 SCH-30 [SA182 F316L]</v>
          </cell>
          <cell r="B977">
            <v>42</v>
          </cell>
          <cell r="C977">
            <v>30</v>
          </cell>
          <cell r="D977" t="str">
            <v>SA182 F316L</v>
          </cell>
          <cell r="E977"/>
          <cell r="F977">
            <v>42</v>
          </cell>
          <cell r="G977">
            <v>41.25</v>
          </cell>
          <cell r="H977">
            <v>0.375</v>
          </cell>
          <cell r="I977"/>
          <cell r="J977">
            <v>30</v>
          </cell>
          <cell r="K977"/>
          <cell r="L977" t="str">
            <v>SA182 F316L</v>
          </cell>
          <cell r="M977"/>
          <cell r="N977"/>
        </row>
        <row r="978">
          <cell r="A978" t="str">
            <v>P42 SCH-60 [SA182 F316L]</v>
          </cell>
          <cell r="B978">
            <v>42</v>
          </cell>
          <cell r="C978">
            <v>60</v>
          </cell>
          <cell r="D978" t="str">
            <v>SA182 F316L</v>
          </cell>
          <cell r="E978"/>
          <cell r="F978">
            <v>42</v>
          </cell>
          <cell r="G978">
            <v>41</v>
          </cell>
          <cell r="H978">
            <v>0.5</v>
          </cell>
          <cell r="I978"/>
          <cell r="J978">
            <v>60</v>
          </cell>
          <cell r="K978"/>
          <cell r="L978" t="str">
            <v>SA182 F316L</v>
          </cell>
          <cell r="M978"/>
          <cell r="N978"/>
        </row>
        <row r="979">
          <cell r="A979" t="str">
            <v>P42 SCH-XH [SA182 F316L]</v>
          </cell>
          <cell r="B979">
            <v>42</v>
          </cell>
          <cell r="C979" t="str">
            <v>XH</v>
          </cell>
          <cell r="D979" t="str">
            <v>SA182 F316L</v>
          </cell>
          <cell r="E979"/>
          <cell r="F979">
            <v>42</v>
          </cell>
          <cell r="G979">
            <v>41</v>
          </cell>
          <cell r="H979">
            <v>0.5</v>
          </cell>
          <cell r="I979" t="str">
            <v>XH</v>
          </cell>
          <cell r="J979">
            <v>2</v>
          </cell>
          <cell r="K979"/>
          <cell r="L979" t="str">
            <v>SA182 F316L</v>
          </cell>
          <cell r="M979"/>
          <cell r="N979"/>
        </row>
        <row r="980">
          <cell r="A980" t="str">
            <v>P48 SCH-30 [SA182 F316L]</v>
          </cell>
          <cell r="B980">
            <v>48.000000000000007</v>
          </cell>
          <cell r="C980">
            <v>30</v>
          </cell>
          <cell r="D980" t="str">
            <v>SA182 F316L</v>
          </cell>
          <cell r="E980"/>
          <cell r="F980">
            <v>48.000000000000007</v>
          </cell>
          <cell r="G980">
            <v>47.250000000000007</v>
          </cell>
          <cell r="H980">
            <v>0.375</v>
          </cell>
          <cell r="I980"/>
          <cell r="J980">
            <v>30</v>
          </cell>
          <cell r="K980"/>
          <cell r="L980" t="str">
            <v>SA182 F316L</v>
          </cell>
          <cell r="M980"/>
          <cell r="N980"/>
        </row>
        <row r="981">
          <cell r="A981" t="str">
            <v>P48 SCH-60 [SA182 F316L]</v>
          </cell>
          <cell r="B981">
            <v>48.000000000000007</v>
          </cell>
          <cell r="C981">
            <v>60</v>
          </cell>
          <cell r="D981" t="str">
            <v>SA182 F316L</v>
          </cell>
          <cell r="E981"/>
          <cell r="F981">
            <v>48.000000000000007</v>
          </cell>
          <cell r="G981">
            <v>47.000000000000007</v>
          </cell>
          <cell r="H981">
            <v>0.5</v>
          </cell>
          <cell r="I981"/>
          <cell r="J981">
            <v>60</v>
          </cell>
          <cell r="K981"/>
          <cell r="L981" t="str">
            <v>SA182 F316L</v>
          </cell>
          <cell r="M981"/>
          <cell r="N981"/>
        </row>
        <row r="982">
          <cell r="A982" t="str">
            <v>P48 SCH-XH [SA182 F316L]</v>
          </cell>
          <cell r="B982">
            <v>48.000000000000007</v>
          </cell>
          <cell r="C982" t="str">
            <v>XH</v>
          </cell>
          <cell r="D982" t="str">
            <v>SA182 F316L</v>
          </cell>
          <cell r="E982"/>
          <cell r="F982">
            <v>48.000000000000007</v>
          </cell>
          <cell r="G982">
            <v>47.000000000000007</v>
          </cell>
          <cell r="H982">
            <v>0.5</v>
          </cell>
          <cell r="I982" t="str">
            <v>XH</v>
          </cell>
          <cell r="J982">
            <v>2</v>
          </cell>
          <cell r="K982"/>
          <cell r="L982" t="str">
            <v>SA182 F316L</v>
          </cell>
          <cell r="M982"/>
          <cell r="N982"/>
        </row>
        <row r="983">
          <cell r="A983" t="str">
            <v>SA249 TP316L</v>
          </cell>
          <cell r="B983">
            <v>0.125</v>
          </cell>
          <cell r="C983">
            <v>5</v>
          </cell>
          <cell r="D983" t="str">
            <v>SA249 TP316L</v>
          </cell>
          <cell r="E983"/>
          <cell r="F983">
            <v>0.40500000000000003</v>
          </cell>
          <cell r="G983">
            <v>0.33500000000000002</v>
          </cell>
          <cell r="H983">
            <v>3.5000000000000003E-2</v>
          </cell>
          <cell r="I983"/>
          <cell r="J983">
            <v>5</v>
          </cell>
          <cell r="K983"/>
          <cell r="L983"/>
          <cell r="M983"/>
          <cell r="N983"/>
        </row>
        <row r="984">
          <cell r="A984" t="str">
            <v>P0.125 SCH-5 [SA249 TP316L]</v>
          </cell>
          <cell r="B984">
            <v>0.125</v>
          </cell>
          <cell r="C984">
            <v>5</v>
          </cell>
          <cell r="D984" t="str">
            <v>SA249 TP316L</v>
          </cell>
          <cell r="E984"/>
          <cell r="F984">
            <v>0.40500000000000003</v>
          </cell>
          <cell r="G984">
            <v>0.33500000000000002</v>
          </cell>
          <cell r="H984">
            <v>3.5000000000000003E-2</v>
          </cell>
          <cell r="I984"/>
          <cell r="J984">
            <v>5</v>
          </cell>
          <cell r="K984"/>
          <cell r="L984" t="str">
            <v>SA249 TP316L</v>
          </cell>
          <cell r="M984"/>
          <cell r="N984"/>
        </row>
        <row r="985">
          <cell r="A985" t="str">
            <v>P0.125 SCH-10 [SA249 TP316L]</v>
          </cell>
          <cell r="B985">
            <v>0.125</v>
          </cell>
          <cell r="C985">
            <v>10</v>
          </cell>
          <cell r="D985" t="str">
            <v>SA249 TP316L</v>
          </cell>
          <cell r="E985"/>
          <cell r="F985">
            <v>0.40500000000000003</v>
          </cell>
          <cell r="G985">
            <v>0.30700000000000005</v>
          </cell>
          <cell r="H985">
            <v>4.9000000000000002E-2</v>
          </cell>
          <cell r="I985"/>
          <cell r="J985">
            <v>10</v>
          </cell>
          <cell r="K985"/>
          <cell r="L985" t="str">
            <v>SA249 TP316L</v>
          </cell>
          <cell r="M985"/>
          <cell r="N985"/>
        </row>
        <row r="986">
          <cell r="A986" t="str">
            <v>P0.125 SCH-40 [SA249 TP316L]</v>
          </cell>
          <cell r="B986">
            <v>0.125</v>
          </cell>
          <cell r="C986">
            <v>40</v>
          </cell>
          <cell r="D986" t="str">
            <v>SA249 TP316L</v>
          </cell>
          <cell r="E986"/>
          <cell r="F986">
            <v>0.40500000000000003</v>
          </cell>
          <cell r="G986">
            <v>0.26900000000000002</v>
          </cell>
          <cell r="H986">
            <v>6.8000000000000005E-2</v>
          </cell>
          <cell r="I986"/>
          <cell r="J986">
            <v>40</v>
          </cell>
          <cell r="K986"/>
          <cell r="L986" t="str">
            <v>SA249 TP316L</v>
          </cell>
          <cell r="M986"/>
          <cell r="N986"/>
        </row>
        <row r="987">
          <cell r="A987" t="str">
            <v>P0.125 SCH-80 [SA249 TP316L]</v>
          </cell>
          <cell r="B987">
            <v>0.125</v>
          </cell>
          <cell r="C987">
            <v>80</v>
          </cell>
          <cell r="D987" t="str">
            <v>SA249 TP316L</v>
          </cell>
          <cell r="E987"/>
          <cell r="F987">
            <v>0.40500000000000003</v>
          </cell>
          <cell r="G987">
            <v>0.21500000000000002</v>
          </cell>
          <cell r="H987">
            <v>9.5000000000000001E-2</v>
          </cell>
          <cell r="I987"/>
          <cell r="J987">
            <v>80</v>
          </cell>
          <cell r="K987"/>
          <cell r="L987" t="str">
            <v>SA249 TP316L</v>
          </cell>
          <cell r="M987"/>
          <cell r="N987"/>
        </row>
        <row r="988">
          <cell r="A988" t="str">
            <v>P0.125 SCH-XH [SA249 TP316L]</v>
          </cell>
          <cell r="B988">
            <v>0.125</v>
          </cell>
          <cell r="C988" t="str">
            <v>XH</v>
          </cell>
          <cell r="D988" t="str">
            <v>SA249 TP316L</v>
          </cell>
          <cell r="E988"/>
          <cell r="F988">
            <v>0.40500000000000003</v>
          </cell>
          <cell r="G988">
            <v>0.21500000000000002</v>
          </cell>
          <cell r="H988">
            <v>9.5000000000000001E-2</v>
          </cell>
          <cell r="I988" t="str">
            <v>XH</v>
          </cell>
          <cell r="J988">
            <v>2</v>
          </cell>
          <cell r="K988"/>
          <cell r="L988" t="str">
            <v>SA249 TP316L</v>
          </cell>
          <cell r="M988"/>
          <cell r="N988"/>
        </row>
        <row r="989">
          <cell r="A989" t="str">
            <v>P0.25 SCH-5 [SA249 TP316L]</v>
          </cell>
          <cell r="B989">
            <v>0.25</v>
          </cell>
          <cell r="C989">
            <v>5</v>
          </cell>
          <cell r="D989" t="str">
            <v>SA249 TP316L</v>
          </cell>
          <cell r="E989"/>
          <cell r="F989">
            <v>0.54</v>
          </cell>
          <cell r="G989">
            <v>0.44200000000000006</v>
          </cell>
          <cell r="H989">
            <v>4.9000000000000002E-2</v>
          </cell>
          <cell r="I989"/>
          <cell r="J989">
            <v>5</v>
          </cell>
          <cell r="K989"/>
          <cell r="L989" t="str">
            <v>SA249 TP316L</v>
          </cell>
          <cell r="M989"/>
          <cell r="N989"/>
        </row>
        <row r="990">
          <cell r="A990" t="str">
            <v>P0.25 SCH-10 [SA249 TP316L]</v>
          </cell>
          <cell r="B990">
            <v>0.25</v>
          </cell>
          <cell r="C990">
            <v>10</v>
          </cell>
          <cell r="D990" t="str">
            <v>SA249 TP316L</v>
          </cell>
          <cell r="E990"/>
          <cell r="F990">
            <v>0.54</v>
          </cell>
          <cell r="G990">
            <v>0.41000000000000003</v>
          </cell>
          <cell r="H990">
            <v>6.5000000000000002E-2</v>
          </cell>
          <cell r="I990"/>
          <cell r="J990">
            <v>10</v>
          </cell>
          <cell r="K990"/>
          <cell r="L990" t="str">
            <v>SA249 TP316L</v>
          </cell>
          <cell r="M990"/>
          <cell r="N990"/>
        </row>
        <row r="991">
          <cell r="A991" t="str">
            <v>P0.25 SCH-40 [SA249 TP316L]</v>
          </cell>
          <cell r="B991">
            <v>0.25</v>
          </cell>
          <cell r="C991">
            <v>40</v>
          </cell>
          <cell r="D991" t="str">
            <v>SA249 TP316L</v>
          </cell>
          <cell r="E991"/>
          <cell r="F991">
            <v>0.54</v>
          </cell>
          <cell r="G991">
            <v>0.36400000000000005</v>
          </cell>
          <cell r="H991">
            <v>8.7999999999999995E-2</v>
          </cell>
          <cell r="I991"/>
          <cell r="J991">
            <v>40</v>
          </cell>
          <cell r="K991"/>
          <cell r="L991" t="str">
            <v>SA249 TP316L</v>
          </cell>
          <cell r="M991"/>
          <cell r="N991"/>
        </row>
        <row r="992">
          <cell r="A992" t="str">
            <v>P0.25 SCH-80 [SA249 TP316L]</v>
          </cell>
          <cell r="B992">
            <v>0.25</v>
          </cell>
          <cell r="C992">
            <v>80</v>
          </cell>
          <cell r="D992" t="str">
            <v>SA249 TP316L</v>
          </cell>
          <cell r="E992"/>
          <cell r="F992">
            <v>0.54</v>
          </cell>
          <cell r="G992">
            <v>0.30200000000000005</v>
          </cell>
          <cell r="H992">
            <v>0.11899999999999999</v>
          </cell>
          <cell r="I992"/>
          <cell r="J992">
            <v>80</v>
          </cell>
          <cell r="K992"/>
          <cell r="L992" t="str">
            <v>SA249 TP316L</v>
          </cell>
          <cell r="M992"/>
          <cell r="N992"/>
        </row>
        <row r="993">
          <cell r="A993" t="str">
            <v>P0.25 SCH-XH [SA249 TP316L]</v>
          </cell>
          <cell r="B993">
            <v>0.25</v>
          </cell>
          <cell r="C993" t="str">
            <v>XH</v>
          </cell>
          <cell r="D993" t="str">
            <v>SA249 TP316L</v>
          </cell>
          <cell r="E993"/>
          <cell r="F993">
            <v>0.54</v>
          </cell>
          <cell r="G993">
            <v>0.30200000000000005</v>
          </cell>
          <cell r="H993">
            <v>0.11899999999999999</v>
          </cell>
          <cell r="I993" t="str">
            <v>XH</v>
          </cell>
          <cell r="J993">
            <v>2</v>
          </cell>
          <cell r="K993"/>
          <cell r="L993" t="str">
            <v>SA249 TP316L</v>
          </cell>
          <cell r="M993"/>
          <cell r="N993"/>
        </row>
        <row r="994">
          <cell r="A994" t="str">
            <v>P0.375 SCH-5 [SA249 TP316L]</v>
          </cell>
          <cell r="B994">
            <v>0.37500000000000006</v>
          </cell>
          <cell r="C994">
            <v>5</v>
          </cell>
          <cell r="D994" t="str">
            <v>SA249 TP316L</v>
          </cell>
          <cell r="E994"/>
          <cell r="F994">
            <v>0.67500000000000004</v>
          </cell>
          <cell r="G994">
            <v>0.57700000000000007</v>
          </cell>
          <cell r="H994">
            <v>4.9000000000000002E-2</v>
          </cell>
          <cell r="I994"/>
          <cell r="J994">
            <v>5</v>
          </cell>
          <cell r="K994"/>
          <cell r="L994" t="str">
            <v>SA249 TP316L</v>
          </cell>
          <cell r="M994"/>
          <cell r="N994"/>
        </row>
        <row r="995">
          <cell r="A995" t="str">
            <v>P0.375 SCH-10 [SA249 TP316L]</v>
          </cell>
          <cell r="B995">
            <v>0.37500000000000006</v>
          </cell>
          <cell r="C995">
            <v>10</v>
          </cell>
          <cell r="D995" t="str">
            <v>SA249 TP316L</v>
          </cell>
          <cell r="E995"/>
          <cell r="F995">
            <v>0.67500000000000004</v>
          </cell>
          <cell r="G995">
            <v>0.54500000000000004</v>
          </cell>
          <cell r="H995">
            <v>6.5000000000000002E-2</v>
          </cell>
          <cell r="I995"/>
          <cell r="J995">
            <v>10</v>
          </cell>
          <cell r="K995"/>
          <cell r="L995" t="str">
            <v>SA249 TP316L</v>
          </cell>
          <cell r="M995"/>
          <cell r="N995"/>
        </row>
        <row r="996">
          <cell r="A996" t="str">
            <v>P0.375 SCH-40 [SA249 TP316L]</v>
          </cell>
          <cell r="B996">
            <v>0.37500000000000006</v>
          </cell>
          <cell r="C996">
            <v>40</v>
          </cell>
          <cell r="D996" t="str">
            <v>SA249 TP316L</v>
          </cell>
          <cell r="E996"/>
          <cell r="F996">
            <v>0.67500000000000004</v>
          </cell>
          <cell r="G996">
            <v>0.49300000000000005</v>
          </cell>
          <cell r="H996">
            <v>9.0999999999999998E-2</v>
          </cell>
          <cell r="I996"/>
          <cell r="J996">
            <v>40</v>
          </cell>
          <cell r="K996"/>
          <cell r="L996" t="str">
            <v>SA249 TP316L</v>
          </cell>
          <cell r="M996"/>
          <cell r="N996"/>
        </row>
        <row r="997">
          <cell r="A997" t="str">
            <v>P0.375 SCH-80 [SA249 TP316L]</v>
          </cell>
          <cell r="B997">
            <v>0.37500000000000006</v>
          </cell>
          <cell r="C997">
            <v>80</v>
          </cell>
          <cell r="D997" t="str">
            <v>SA249 TP316L</v>
          </cell>
          <cell r="E997"/>
          <cell r="F997">
            <v>0.67500000000000004</v>
          </cell>
          <cell r="G997">
            <v>0.42300000000000004</v>
          </cell>
          <cell r="H997">
            <v>0.126</v>
          </cell>
          <cell r="I997"/>
          <cell r="J997">
            <v>80</v>
          </cell>
          <cell r="K997"/>
          <cell r="L997" t="str">
            <v>SA249 TP316L</v>
          </cell>
          <cell r="M997"/>
          <cell r="N997"/>
        </row>
        <row r="998">
          <cell r="A998" t="str">
            <v>P0.375 SCH-XH [SA249 TP316L]</v>
          </cell>
          <cell r="B998">
            <v>0.37500000000000006</v>
          </cell>
          <cell r="C998" t="str">
            <v>XH</v>
          </cell>
          <cell r="D998" t="str">
            <v>SA249 TP316L</v>
          </cell>
          <cell r="E998"/>
          <cell r="F998">
            <v>0.67500000000000004</v>
          </cell>
          <cell r="G998">
            <v>0.42300000000000004</v>
          </cell>
          <cell r="H998">
            <v>0.126</v>
          </cell>
          <cell r="I998" t="str">
            <v>XH</v>
          </cell>
          <cell r="J998">
            <v>2</v>
          </cell>
          <cell r="K998"/>
          <cell r="L998" t="str">
            <v>SA249 TP316L</v>
          </cell>
          <cell r="M998"/>
          <cell r="N998"/>
        </row>
        <row r="999">
          <cell r="A999" t="str">
            <v>P0.5 SCH-5 [SA249 TP316L]</v>
          </cell>
          <cell r="B999">
            <v>0.5</v>
          </cell>
          <cell r="C999">
            <v>5</v>
          </cell>
          <cell r="D999" t="str">
            <v>SA249 TP316L</v>
          </cell>
          <cell r="E999"/>
          <cell r="F999">
            <v>0.84</v>
          </cell>
          <cell r="G999">
            <v>0.71</v>
          </cell>
          <cell r="H999">
            <v>6.5000000000000002E-2</v>
          </cell>
          <cell r="I999"/>
          <cell r="J999">
            <v>5</v>
          </cell>
          <cell r="K999"/>
          <cell r="L999" t="str">
            <v>SA249 TP316L</v>
          </cell>
          <cell r="M999"/>
          <cell r="N999"/>
        </row>
        <row r="1000">
          <cell r="A1000" t="str">
            <v>P0.5 SCH-10 [SA249 TP316L]</v>
          </cell>
          <cell r="B1000">
            <v>0.5</v>
          </cell>
          <cell r="C1000">
            <v>10</v>
          </cell>
          <cell r="D1000" t="str">
            <v>SA249 TP316L</v>
          </cell>
          <cell r="E1000"/>
          <cell r="F1000">
            <v>0.84</v>
          </cell>
          <cell r="G1000">
            <v>0.67399999999999993</v>
          </cell>
          <cell r="H1000">
            <v>8.3000000000000004E-2</v>
          </cell>
          <cell r="I1000"/>
          <cell r="J1000">
            <v>10</v>
          </cell>
          <cell r="K1000"/>
          <cell r="L1000" t="str">
            <v>SA249 TP316L</v>
          </cell>
          <cell r="M1000"/>
          <cell r="N1000"/>
        </row>
        <row r="1001">
          <cell r="A1001" t="str">
            <v>P0.5 SCH-40 [SA249 TP316L]</v>
          </cell>
          <cell r="B1001">
            <v>0.5</v>
          </cell>
          <cell r="C1001">
            <v>40</v>
          </cell>
          <cell r="D1001" t="str">
            <v>SA249 TP316L</v>
          </cell>
          <cell r="E1001"/>
          <cell r="F1001">
            <v>0.84</v>
          </cell>
          <cell r="G1001">
            <v>0.622</v>
          </cell>
          <cell r="H1001">
            <v>0.109</v>
          </cell>
          <cell r="I1001"/>
          <cell r="J1001">
            <v>40</v>
          </cell>
          <cell r="K1001"/>
          <cell r="L1001" t="str">
            <v>SA249 TP316L</v>
          </cell>
          <cell r="M1001"/>
          <cell r="N1001"/>
        </row>
        <row r="1002">
          <cell r="A1002" t="str">
            <v>P0.5 SCH-80 [SA249 TP316L]</v>
          </cell>
          <cell r="B1002">
            <v>0.5</v>
          </cell>
          <cell r="C1002">
            <v>80</v>
          </cell>
          <cell r="D1002" t="str">
            <v>SA249 TP316L</v>
          </cell>
          <cell r="E1002"/>
          <cell r="F1002">
            <v>0.84</v>
          </cell>
          <cell r="G1002">
            <v>0.54600000000000004</v>
          </cell>
          <cell r="H1002">
            <v>0.14699999999999999</v>
          </cell>
          <cell r="I1002"/>
          <cell r="J1002">
            <v>80</v>
          </cell>
          <cell r="K1002"/>
          <cell r="L1002" t="str">
            <v>SA249 TP316L</v>
          </cell>
          <cell r="M1002"/>
          <cell r="N1002"/>
        </row>
        <row r="1003">
          <cell r="A1003" t="str">
            <v>P0.5 SCH-160 [SA249 TP316L]</v>
          </cell>
          <cell r="B1003">
            <v>0.5</v>
          </cell>
          <cell r="C1003">
            <v>160</v>
          </cell>
          <cell r="D1003" t="str">
            <v>SA249 TP316L</v>
          </cell>
          <cell r="E1003"/>
          <cell r="F1003">
            <v>0.84</v>
          </cell>
          <cell r="G1003">
            <v>0.46599999999999997</v>
          </cell>
          <cell r="H1003">
            <v>0.187</v>
          </cell>
          <cell r="I1003"/>
          <cell r="J1003">
            <v>160</v>
          </cell>
          <cell r="K1003"/>
          <cell r="L1003" t="str">
            <v>SA249 TP316L</v>
          </cell>
          <cell r="M1003"/>
          <cell r="N1003"/>
        </row>
        <row r="1004">
          <cell r="A1004" t="str">
            <v>P0.5 SCH-XH [SA249 TP316L]</v>
          </cell>
          <cell r="B1004">
            <v>0.5</v>
          </cell>
          <cell r="C1004" t="str">
            <v>XH</v>
          </cell>
          <cell r="D1004" t="str">
            <v>SA249 TP316L</v>
          </cell>
          <cell r="E1004"/>
          <cell r="F1004">
            <v>0.84</v>
          </cell>
          <cell r="G1004">
            <v>0.54600000000000004</v>
          </cell>
          <cell r="H1004">
            <v>0.14699999999999999</v>
          </cell>
          <cell r="I1004" t="str">
            <v>XH</v>
          </cell>
          <cell r="J1004">
            <v>2</v>
          </cell>
          <cell r="K1004"/>
          <cell r="L1004" t="str">
            <v>SA249 TP316L</v>
          </cell>
          <cell r="M1004"/>
          <cell r="N1004"/>
        </row>
        <row r="1005">
          <cell r="A1005" t="str">
            <v>P0.5 SCH-XXH [SA249 TP316L]</v>
          </cell>
          <cell r="B1005">
            <v>0.5</v>
          </cell>
          <cell r="C1005" t="str">
            <v>XXH</v>
          </cell>
          <cell r="D1005" t="str">
            <v>SA249 TP316L</v>
          </cell>
          <cell r="E1005"/>
          <cell r="F1005">
            <v>0.84</v>
          </cell>
          <cell r="G1005">
            <v>0.252</v>
          </cell>
          <cell r="H1005">
            <v>0.29399999999999998</v>
          </cell>
          <cell r="I1005" t="str">
            <v>XXH</v>
          </cell>
          <cell r="J1005">
            <v>4</v>
          </cell>
          <cell r="K1005"/>
          <cell r="L1005" t="str">
            <v>SA249 TP316L</v>
          </cell>
          <cell r="M1005"/>
          <cell r="N1005"/>
        </row>
        <row r="1006">
          <cell r="A1006" t="str">
            <v>P0.75 SCH-5 [SA249 TP316L]</v>
          </cell>
          <cell r="B1006">
            <v>0.75000000000000011</v>
          </cell>
          <cell r="C1006">
            <v>5</v>
          </cell>
          <cell r="D1006" t="str">
            <v>SA249 TP316L</v>
          </cell>
          <cell r="E1006"/>
          <cell r="F1006">
            <v>1.05</v>
          </cell>
          <cell r="G1006">
            <v>0.92</v>
          </cell>
          <cell r="H1006">
            <v>6.5000000000000002E-2</v>
          </cell>
          <cell r="I1006"/>
          <cell r="J1006">
            <v>5</v>
          </cell>
          <cell r="K1006"/>
          <cell r="L1006" t="str">
            <v>SA249 TP316L</v>
          </cell>
          <cell r="M1006"/>
          <cell r="N1006"/>
        </row>
        <row r="1007">
          <cell r="A1007" t="str">
            <v>P0.75 SCH-10 [SA249 TP316L]</v>
          </cell>
          <cell r="B1007">
            <v>0.75000000000000011</v>
          </cell>
          <cell r="C1007">
            <v>10</v>
          </cell>
          <cell r="D1007" t="str">
            <v>SA249 TP316L</v>
          </cell>
          <cell r="E1007"/>
          <cell r="F1007">
            <v>1.05</v>
          </cell>
          <cell r="G1007">
            <v>0.88400000000000001</v>
          </cell>
          <cell r="H1007">
            <v>8.3000000000000004E-2</v>
          </cell>
          <cell r="I1007"/>
          <cell r="J1007">
            <v>10</v>
          </cell>
          <cell r="K1007"/>
          <cell r="L1007" t="str">
            <v>SA249 TP316L</v>
          </cell>
          <cell r="M1007"/>
          <cell r="N1007"/>
        </row>
        <row r="1008">
          <cell r="A1008" t="str">
            <v>P0.75 SCH-40 [SA249 TP316L]</v>
          </cell>
          <cell r="B1008">
            <v>0.75000000000000011</v>
          </cell>
          <cell r="C1008">
            <v>40</v>
          </cell>
          <cell r="D1008" t="str">
            <v>SA249 TP316L</v>
          </cell>
          <cell r="E1008" t="str">
            <v>PI1070</v>
          </cell>
          <cell r="F1008">
            <v>1.05</v>
          </cell>
          <cell r="G1008">
            <v>0.82400000000000007</v>
          </cell>
          <cell r="H1008">
            <v>0.113</v>
          </cell>
          <cell r="I1008"/>
          <cell r="J1008">
            <v>40</v>
          </cell>
          <cell r="K1008"/>
          <cell r="L1008" t="str">
            <v>SA249 TP316L</v>
          </cell>
          <cell r="M1008"/>
          <cell r="N1008"/>
        </row>
        <row r="1009">
          <cell r="A1009" t="str">
            <v>P0.75 SCH-80 [SA249 TP316L]</v>
          </cell>
          <cell r="B1009">
            <v>0.75000000000000011</v>
          </cell>
          <cell r="C1009">
            <v>80</v>
          </cell>
          <cell r="D1009" t="str">
            <v>SA249 TP316L</v>
          </cell>
          <cell r="E1009"/>
          <cell r="F1009">
            <v>1.05</v>
          </cell>
          <cell r="G1009">
            <v>0.74199999999999999</v>
          </cell>
          <cell r="H1009">
            <v>0.154</v>
          </cell>
          <cell r="I1009"/>
          <cell r="J1009">
            <v>80</v>
          </cell>
          <cell r="K1009"/>
          <cell r="L1009" t="str">
            <v>SA249 TP316L</v>
          </cell>
          <cell r="M1009"/>
          <cell r="N1009"/>
        </row>
        <row r="1010">
          <cell r="A1010" t="str">
            <v>P0.75 SCH-160 [SA249 TP316L]</v>
          </cell>
          <cell r="B1010">
            <v>0.75000000000000011</v>
          </cell>
          <cell r="C1010">
            <v>160</v>
          </cell>
          <cell r="D1010" t="str">
            <v>SA249 TP316L</v>
          </cell>
          <cell r="E1010"/>
          <cell r="F1010">
            <v>1.05</v>
          </cell>
          <cell r="G1010">
            <v>0.6140000000000001</v>
          </cell>
          <cell r="H1010">
            <v>0.218</v>
          </cell>
          <cell r="I1010"/>
          <cell r="J1010">
            <v>160</v>
          </cell>
          <cell r="K1010"/>
          <cell r="L1010" t="str">
            <v>SA249 TP316L</v>
          </cell>
          <cell r="M1010"/>
          <cell r="N1010"/>
        </row>
        <row r="1011">
          <cell r="A1011" t="str">
            <v>P0.75 SCH-XH [SA249 TP316L]</v>
          </cell>
          <cell r="B1011">
            <v>0.75000000000000011</v>
          </cell>
          <cell r="C1011" t="str">
            <v>XH</v>
          </cell>
          <cell r="D1011" t="str">
            <v>SA249 TP316L</v>
          </cell>
          <cell r="E1011"/>
          <cell r="F1011">
            <v>1.05</v>
          </cell>
          <cell r="G1011">
            <v>0.74199999999999999</v>
          </cell>
          <cell r="H1011">
            <v>0.154</v>
          </cell>
          <cell r="I1011" t="str">
            <v>XH</v>
          </cell>
          <cell r="J1011">
            <v>2</v>
          </cell>
          <cell r="K1011"/>
          <cell r="L1011" t="str">
            <v>SA249 TP316L</v>
          </cell>
          <cell r="M1011"/>
          <cell r="N1011"/>
        </row>
        <row r="1012">
          <cell r="A1012" t="str">
            <v>P0.75 SCH-XXH [SA249 TP316L]</v>
          </cell>
          <cell r="B1012">
            <v>0.75000000000000011</v>
          </cell>
          <cell r="C1012" t="str">
            <v>XXH</v>
          </cell>
          <cell r="D1012" t="str">
            <v>SA249 TP316L</v>
          </cell>
          <cell r="E1012"/>
          <cell r="F1012">
            <v>1.05</v>
          </cell>
          <cell r="G1012">
            <v>0.43400000000000005</v>
          </cell>
          <cell r="H1012">
            <v>0.308</v>
          </cell>
          <cell r="I1012" t="str">
            <v>XXH</v>
          </cell>
          <cell r="J1012">
            <v>4</v>
          </cell>
          <cell r="K1012"/>
          <cell r="L1012" t="str">
            <v>SA249 TP316L</v>
          </cell>
          <cell r="M1012"/>
          <cell r="N1012"/>
        </row>
        <row r="1013">
          <cell r="A1013" t="str">
            <v>P1 SCH-5 [SA249 TP316L]</v>
          </cell>
          <cell r="B1013">
            <v>1</v>
          </cell>
          <cell r="C1013">
            <v>5</v>
          </cell>
          <cell r="D1013" t="str">
            <v>SA249 TP316L</v>
          </cell>
          <cell r="E1013"/>
          <cell r="F1013">
            <v>1.3149999999999999</v>
          </cell>
          <cell r="G1013">
            <v>1.1850000000000001</v>
          </cell>
          <cell r="H1013">
            <v>6.5000000000000002E-2</v>
          </cell>
          <cell r="I1013"/>
          <cell r="J1013">
            <v>5</v>
          </cell>
          <cell r="K1013"/>
          <cell r="L1013" t="str">
            <v>SA249 TP316L</v>
          </cell>
          <cell r="M1013"/>
          <cell r="N1013"/>
        </row>
        <row r="1014">
          <cell r="A1014" t="str">
            <v>P1 SCH-10 [SA249 TP316L]</v>
          </cell>
          <cell r="B1014">
            <v>1</v>
          </cell>
          <cell r="C1014">
            <v>10</v>
          </cell>
          <cell r="D1014" t="str">
            <v>SA249 TP316L</v>
          </cell>
          <cell r="E1014"/>
          <cell r="F1014">
            <v>1.3149999999999999</v>
          </cell>
          <cell r="G1014">
            <v>1.097</v>
          </cell>
          <cell r="H1014">
            <v>0.109</v>
          </cell>
          <cell r="I1014"/>
          <cell r="J1014">
            <v>10</v>
          </cell>
          <cell r="K1014"/>
          <cell r="L1014" t="str">
            <v>SA249 TP316L</v>
          </cell>
          <cell r="M1014"/>
          <cell r="N1014"/>
        </row>
        <row r="1015">
          <cell r="A1015" t="str">
            <v>P1 SCH-40 [SA249 TP316L]</v>
          </cell>
          <cell r="B1015">
            <v>1</v>
          </cell>
          <cell r="C1015">
            <v>40</v>
          </cell>
          <cell r="D1015" t="str">
            <v>SA249 TP316L</v>
          </cell>
          <cell r="E1015"/>
          <cell r="F1015">
            <v>1.3149999999999999</v>
          </cell>
          <cell r="G1015">
            <v>1.0489999999999999</v>
          </cell>
          <cell r="H1015">
            <v>0.13300000000000001</v>
          </cell>
          <cell r="I1015"/>
          <cell r="J1015">
            <v>40</v>
          </cell>
          <cell r="K1015"/>
          <cell r="L1015" t="str">
            <v>SA249 TP316L</v>
          </cell>
          <cell r="M1015"/>
          <cell r="N1015"/>
        </row>
        <row r="1016">
          <cell r="A1016" t="str">
            <v>P1 SCH-80 [SA249 TP316L]</v>
          </cell>
          <cell r="B1016">
            <v>1</v>
          </cell>
          <cell r="C1016">
            <v>80</v>
          </cell>
          <cell r="D1016" t="str">
            <v>SA249 TP316L</v>
          </cell>
          <cell r="E1016"/>
          <cell r="F1016">
            <v>1.3149999999999999</v>
          </cell>
          <cell r="G1016">
            <v>0.95699999999999996</v>
          </cell>
          <cell r="H1016">
            <v>0.17899999999999999</v>
          </cell>
          <cell r="I1016"/>
          <cell r="J1016">
            <v>80</v>
          </cell>
          <cell r="K1016"/>
          <cell r="L1016" t="str">
            <v>SA249 TP316L</v>
          </cell>
          <cell r="M1016"/>
          <cell r="N1016"/>
        </row>
        <row r="1017">
          <cell r="A1017" t="str">
            <v>P1 SCH-160 [SA249 TP316L]</v>
          </cell>
          <cell r="B1017">
            <v>1</v>
          </cell>
          <cell r="C1017">
            <v>160</v>
          </cell>
          <cell r="D1017" t="str">
            <v>SA249 TP316L</v>
          </cell>
          <cell r="E1017"/>
          <cell r="F1017">
            <v>1.3149999999999999</v>
          </cell>
          <cell r="G1017">
            <v>0.81499999999999995</v>
          </cell>
          <cell r="H1017">
            <v>0.25</v>
          </cell>
          <cell r="I1017"/>
          <cell r="J1017">
            <v>160</v>
          </cell>
          <cell r="K1017"/>
          <cell r="L1017" t="str">
            <v>SA249 TP316L</v>
          </cell>
          <cell r="M1017"/>
          <cell r="N1017"/>
        </row>
        <row r="1018">
          <cell r="A1018" t="str">
            <v>P1 SCH-XH [SA249 TP316L]</v>
          </cell>
          <cell r="B1018">
            <v>1</v>
          </cell>
          <cell r="C1018" t="str">
            <v>XH</v>
          </cell>
          <cell r="D1018" t="str">
            <v>SA249 TP316L</v>
          </cell>
          <cell r="E1018"/>
          <cell r="F1018">
            <v>1.3149999999999999</v>
          </cell>
          <cell r="G1018">
            <v>0.95699999999999996</v>
          </cell>
          <cell r="H1018">
            <v>0.17899999999999999</v>
          </cell>
          <cell r="I1018" t="str">
            <v>XH</v>
          </cell>
          <cell r="J1018">
            <v>2</v>
          </cell>
          <cell r="K1018"/>
          <cell r="L1018" t="str">
            <v>SA249 TP316L</v>
          </cell>
          <cell r="M1018"/>
          <cell r="N1018"/>
        </row>
        <row r="1019">
          <cell r="A1019" t="str">
            <v>P1 SCH-XXH [SA249 TP316L]</v>
          </cell>
          <cell r="B1019">
            <v>1</v>
          </cell>
          <cell r="C1019" t="str">
            <v>XXH</v>
          </cell>
          <cell r="D1019" t="str">
            <v>SA249 TP316L</v>
          </cell>
          <cell r="E1019"/>
          <cell r="F1019">
            <v>1.3149999999999999</v>
          </cell>
          <cell r="G1019">
            <v>0.59899999999999998</v>
          </cell>
          <cell r="H1019">
            <v>0.35799999999999998</v>
          </cell>
          <cell r="I1019" t="str">
            <v>XXH</v>
          </cell>
          <cell r="J1019">
            <v>4</v>
          </cell>
          <cell r="K1019"/>
          <cell r="L1019" t="str">
            <v>SA249 TP316L</v>
          </cell>
          <cell r="M1019"/>
          <cell r="N1019"/>
        </row>
        <row r="1020">
          <cell r="A1020" t="str">
            <v>P1.25 SCH-5 [SA249 TP316L]</v>
          </cell>
          <cell r="B1020">
            <v>1.25</v>
          </cell>
          <cell r="C1020">
            <v>5</v>
          </cell>
          <cell r="D1020" t="str">
            <v>SA249 TP316L</v>
          </cell>
          <cell r="E1020"/>
          <cell r="F1020">
            <v>1.6600000000000001</v>
          </cell>
          <cell r="G1020">
            <v>1.5300000000000002</v>
          </cell>
          <cell r="H1020">
            <v>6.5000000000000002E-2</v>
          </cell>
          <cell r="I1020"/>
          <cell r="J1020">
            <v>5</v>
          </cell>
          <cell r="K1020"/>
          <cell r="L1020" t="str">
            <v>SA249 TP316L</v>
          </cell>
          <cell r="M1020"/>
          <cell r="N1020"/>
        </row>
        <row r="1021">
          <cell r="A1021" t="str">
            <v>P1.25 SCH-10 [SA249 TP316L]</v>
          </cell>
          <cell r="B1021">
            <v>1.25</v>
          </cell>
          <cell r="C1021">
            <v>10</v>
          </cell>
          <cell r="D1021" t="str">
            <v>SA249 TP316L</v>
          </cell>
          <cell r="E1021"/>
          <cell r="F1021">
            <v>1.6600000000000001</v>
          </cell>
          <cell r="G1021">
            <v>1.4420000000000002</v>
          </cell>
          <cell r="H1021">
            <v>0.109</v>
          </cell>
          <cell r="I1021"/>
          <cell r="J1021">
            <v>10</v>
          </cell>
          <cell r="K1021"/>
          <cell r="L1021" t="str">
            <v>SA249 TP316L</v>
          </cell>
          <cell r="M1021"/>
          <cell r="N1021"/>
        </row>
        <row r="1022">
          <cell r="A1022" t="str">
            <v>P1.25 SCH-40 [SA249 TP316L]</v>
          </cell>
          <cell r="B1022">
            <v>1.25</v>
          </cell>
          <cell r="C1022">
            <v>40</v>
          </cell>
          <cell r="D1022" t="str">
            <v>SA249 TP316L</v>
          </cell>
          <cell r="E1022"/>
          <cell r="F1022">
            <v>1.6600000000000001</v>
          </cell>
          <cell r="G1022">
            <v>1.3800000000000001</v>
          </cell>
          <cell r="H1022">
            <v>0.14000000000000001</v>
          </cell>
          <cell r="I1022"/>
          <cell r="J1022">
            <v>40</v>
          </cell>
          <cell r="K1022"/>
          <cell r="L1022" t="str">
            <v>SA249 TP316L</v>
          </cell>
          <cell r="M1022"/>
          <cell r="N1022"/>
        </row>
        <row r="1023">
          <cell r="A1023" t="str">
            <v>P1.25 SCH-80 [SA249 TP316L]</v>
          </cell>
          <cell r="B1023">
            <v>1.25</v>
          </cell>
          <cell r="C1023">
            <v>80</v>
          </cell>
          <cell r="D1023" t="str">
            <v>SA249 TP316L</v>
          </cell>
          <cell r="E1023"/>
          <cell r="F1023">
            <v>1.6600000000000001</v>
          </cell>
          <cell r="G1023">
            <v>1.278</v>
          </cell>
          <cell r="H1023">
            <v>0.191</v>
          </cell>
          <cell r="I1023"/>
          <cell r="J1023">
            <v>80</v>
          </cell>
          <cell r="K1023"/>
          <cell r="L1023" t="str">
            <v>SA249 TP316L</v>
          </cell>
          <cell r="M1023"/>
          <cell r="N1023"/>
        </row>
        <row r="1024">
          <cell r="A1024" t="str">
            <v>P1.25 SCH-160 [SA249 TP316L]</v>
          </cell>
          <cell r="B1024">
            <v>1.25</v>
          </cell>
          <cell r="C1024">
            <v>160</v>
          </cell>
          <cell r="D1024" t="str">
            <v>SA249 TP316L</v>
          </cell>
          <cell r="E1024"/>
          <cell r="F1024">
            <v>1.6600000000000001</v>
          </cell>
          <cell r="G1024">
            <v>1.1600000000000001</v>
          </cell>
          <cell r="H1024">
            <v>0.25</v>
          </cell>
          <cell r="I1024"/>
          <cell r="J1024">
            <v>160</v>
          </cell>
          <cell r="K1024"/>
          <cell r="L1024" t="str">
            <v>SA249 TP316L</v>
          </cell>
          <cell r="M1024"/>
          <cell r="N1024"/>
        </row>
        <row r="1025">
          <cell r="A1025" t="str">
            <v>P1.25 SCH-XH [SA249 TP316L]</v>
          </cell>
          <cell r="B1025">
            <v>1.25</v>
          </cell>
          <cell r="C1025" t="str">
            <v>XH</v>
          </cell>
          <cell r="D1025" t="str">
            <v>SA249 TP316L</v>
          </cell>
          <cell r="E1025"/>
          <cell r="F1025">
            <v>1.6600000000000001</v>
          </cell>
          <cell r="G1025">
            <v>1.278</v>
          </cell>
          <cell r="H1025">
            <v>0.191</v>
          </cell>
          <cell r="I1025" t="str">
            <v>XH</v>
          </cell>
          <cell r="J1025">
            <v>2</v>
          </cell>
          <cell r="K1025"/>
          <cell r="L1025" t="str">
            <v>SA249 TP316L</v>
          </cell>
          <cell r="M1025"/>
          <cell r="N1025"/>
        </row>
        <row r="1026">
          <cell r="A1026" t="str">
            <v>P1.25 SCH-XXH [SA249 TP316L]</v>
          </cell>
          <cell r="B1026">
            <v>1.25</v>
          </cell>
          <cell r="C1026" t="str">
            <v>XXH</v>
          </cell>
          <cell r="D1026" t="str">
            <v>SA249 TP316L</v>
          </cell>
          <cell r="E1026"/>
          <cell r="F1026">
            <v>1.6600000000000001</v>
          </cell>
          <cell r="G1026">
            <v>0.89600000000000013</v>
          </cell>
          <cell r="H1026">
            <v>0.38200000000000001</v>
          </cell>
          <cell r="I1026" t="str">
            <v>XXH</v>
          </cell>
          <cell r="J1026">
            <v>4</v>
          </cell>
          <cell r="K1026"/>
          <cell r="L1026" t="str">
            <v>SA249 TP316L</v>
          </cell>
          <cell r="M1026"/>
          <cell r="N1026"/>
        </row>
        <row r="1027">
          <cell r="A1027" t="str">
            <v>P1.5 SCH-5 [SA249 TP316L]</v>
          </cell>
          <cell r="B1027">
            <v>1.5000000000000002</v>
          </cell>
          <cell r="C1027">
            <v>5</v>
          </cell>
          <cell r="D1027" t="str">
            <v>SA249 TP316L</v>
          </cell>
          <cell r="E1027"/>
          <cell r="F1027">
            <v>1.9</v>
          </cell>
          <cell r="G1027">
            <v>1.77</v>
          </cell>
          <cell r="H1027">
            <v>6.5000000000000002E-2</v>
          </cell>
          <cell r="I1027"/>
          <cell r="J1027">
            <v>5</v>
          </cell>
          <cell r="K1027"/>
          <cell r="L1027" t="str">
            <v>SA249 TP316L</v>
          </cell>
          <cell r="M1027"/>
          <cell r="N1027"/>
        </row>
        <row r="1028">
          <cell r="A1028" t="str">
            <v>P1.5 SCH-10 [SA249 TP316L]</v>
          </cell>
          <cell r="B1028">
            <v>1.5000000000000002</v>
          </cell>
          <cell r="C1028">
            <v>10</v>
          </cell>
          <cell r="D1028" t="str">
            <v>SA249 TP316L</v>
          </cell>
          <cell r="E1028"/>
          <cell r="F1028">
            <v>1.9</v>
          </cell>
          <cell r="G1028">
            <v>1.6819999999999999</v>
          </cell>
          <cell r="H1028">
            <v>0.109</v>
          </cell>
          <cell r="I1028"/>
          <cell r="J1028">
            <v>10</v>
          </cell>
          <cell r="K1028"/>
          <cell r="L1028" t="str">
            <v>SA249 TP316L</v>
          </cell>
          <cell r="M1028"/>
          <cell r="N1028"/>
        </row>
        <row r="1029">
          <cell r="A1029" t="str">
            <v>P1.5 SCH-40 [SA249 TP316L]</v>
          </cell>
          <cell r="B1029">
            <v>1.5000000000000002</v>
          </cell>
          <cell r="C1029">
            <v>40</v>
          </cell>
          <cell r="D1029" t="str">
            <v>SA249 TP316L</v>
          </cell>
          <cell r="E1029"/>
          <cell r="F1029">
            <v>1.9</v>
          </cell>
          <cell r="G1029">
            <v>1.6099999999999999</v>
          </cell>
          <cell r="H1029">
            <v>0.14499999999999999</v>
          </cell>
          <cell r="I1029"/>
          <cell r="J1029">
            <v>40</v>
          </cell>
          <cell r="K1029"/>
          <cell r="L1029" t="str">
            <v>SA249 TP316L</v>
          </cell>
          <cell r="M1029"/>
          <cell r="N1029"/>
        </row>
        <row r="1030">
          <cell r="A1030" t="str">
            <v>P1.5 SCH-80 [SA249 TP316L]</v>
          </cell>
          <cell r="B1030">
            <v>1.5000000000000002</v>
          </cell>
          <cell r="C1030">
            <v>80</v>
          </cell>
          <cell r="D1030" t="str">
            <v>SA249 TP316L</v>
          </cell>
          <cell r="E1030"/>
          <cell r="F1030">
            <v>1.9</v>
          </cell>
          <cell r="G1030">
            <v>1.5</v>
          </cell>
          <cell r="H1030">
            <v>0.2</v>
          </cell>
          <cell r="I1030"/>
          <cell r="J1030">
            <v>80</v>
          </cell>
          <cell r="K1030"/>
          <cell r="L1030" t="str">
            <v>SA249 TP316L</v>
          </cell>
          <cell r="M1030"/>
          <cell r="N1030"/>
        </row>
        <row r="1031">
          <cell r="A1031" t="str">
            <v>P1.5 SCH-160 [SA249 TP316L]</v>
          </cell>
          <cell r="B1031">
            <v>1.5000000000000002</v>
          </cell>
          <cell r="C1031">
            <v>160</v>
          </cell>
          <cell r="D1031" t="str">
            <v>SA249 TP316L</v>
          </cell>
          <cell r="E1031"/>
          <cell r="F1031">
            <v>1.9</v>
          </cell>
          <cell r="G1031">
            <v>1.3379999999999999</v>
          </cell>
          <cell r="H1031">
            <v>0.28100000000000003</v>
          </cell>
          <cell r="I1031"/>
          <cell r="J1031">
            <v>160</v>
          </cell>
          <cell r="K1031"/>
          <cell r="L1031" t="str">
            <v>SA249 TP316L</v>
          </cell>
          <cell r="M1031"/>
          <cell r="N1031"/>
        </row>
        <row r="1032">
          <cell r="A1032" t="str">
            <v>P1.5 SCH-XH [SA249 TP316L]</v>
          </cell>
          <cell r="B1032">
            <v>1.5000000000000002</v>
          </cell>
          <cell r="C1032" t="str">
            <v>XH</v>
          </cell>
          <cell r="D1032" t="str">
            <v>SA249 TP316L</v>
          </cell>
          <cell r="E1032"/>
          <cell r="F1032">
            <v>1.9</v>
          </cell>
          <cell r="G1032">
            <v>1.5</v>
          </cell>
          <cell r="H1032">
            <v>0.2</v>
          </cell>
          <cell r="I1032" t="str">
            <v>XH</v>
          </cell>
          <cell r="J1032">
            <v>2</v>
          </cell>
          <cell r="K1032"/>
          <cell r="L1032" t="str">
            <v>SA249 TP316L</v>
          </cell>
          <cell r="M1032"/>
          <cell r="N1032"/>
        </row>
        <row r="1033">
          <cell r="A1033" t="str">
            <v>P1.5 SCH-XXH [SA249 TP316L]</v>
          </cell>
          <cell r="B1033">
            <v>1.5000000000000002</v>
          </cell>
          <cell r="C1033" t="str">
            <v>XXH</v>
          </cell>
          <cell r="D1033" t="str">
            <v>SA249 TP316L</v>
          </cell>
          <cell r="E1033"/>
          <cell r="F1033">
            <v>1.9</v>
          </cell>
          <cell r="G1033">
            <v>1.0999999999999999</v>
          </cell>
          <cell r="H1033">
            <v>0.4</v>
          </cell>
          <cell r="I1033" t="str">
            <v>XXH</v>
          </cell>
          <cell r="J1033">
            <v>4</v>
          </cell>
          <cell r="K1033"/>
          <cell r="L1033" t="str">
            <v>SA249 TP316L</v>
          </cell>
          <cell r="M1033"/>
          <cell r="N1033"/>
        </row>
        <row r="1034">
          <cell r="A1034" t="str">
            <v>P2 SCH-5 [SA249 TP316L]</v>
          </cell>
          <cell r="B1034">
            <v>2</v>
          </cell>
          <cell r="C1034">
            <v>5</v>
          </cell>
          <cell r="D1034" t="str">
            <v>SA249 TP316L</v>
          </cell>
          <cell r="E1034"/>
          <cell r="F1034">
            <v>2.375</v>
          </cell>
          <cell r="G1034">
            <v>2.2450000000000001</v>
          </cell>
          <cell r="H1034">
            <v>6.5000000000000002E-2</v>
          </cell>
          <cell r="I1034"/>
          <cell r="J1034">
            <v>5</v>
          </cell>
          <cell r="K1034"/>
          <cell r="L1034" t="str">
            <v>SA249 TP316L</v>
          </cell>
          <cell r="M1034"/>
          <cell r="N1034"/>
        </row>
        <row r="1035">
          <cell r="A1035" t="str">
            <v>P2 SCH-10 [SA249 TP316L]</v>
          </cell>
          <cell r="B1035">
            <v>2</v>
          </cell>
          <cell r="C1035">
            <v>10</v>
          </cell>
          <cell r="D1035" t="str">
            <v>SA249 TP316L</v>
          </cell>
          <cell r="E1035"/>
          <cell r="F1035">
            <v>2.375</v>
          </cell>
          <cell r="G1035">
            <v>2.157</v>
          </cell>
          <cell r="H1035">
            <v>0.109</v>
          </cell>
          <cell r="I1035"/>
          <cell r="J1035">
            <v>10</v>
          </cell>
          <cell r="K1035"/>
          <cell r="L1035" t="str">
            <v>SA249 TP316L</v>
          </cell>
          <cell r="M1035"/>
          <cell r="N1035"/>
        </row>
        <row r="1036">
          <cell r="A1036" t="str">
            <v>P2 SCH-40 [SA249 TP316L]</v>
          </cell>
          <cell r="B1036">
            <v>2</v>
          </cell>
          <cell r="C1036">
            <v>40</v>
          </cell>
          <cell r="D1036" t="str">
            <v>SA249 TP316L</v>
          </cell>
          <cell r="E1036"/>
          <cell r="F1036">
            <v>2.375</v>
          </cell>
          <cell r="G1036">
            <v>2.0670000000000002</v>
          </cell>
          <cell r="H1036">
            <v>0.154</v>
          </cell>
          <cell r="I1036"/>
          <cell r="J1036">
            <v>40</v>
          </cell>
          <cell r="K1036"/>
          <cell r="L1036" t="str">
            <v>SA249 TP316L</v>
          </cell>
          <cell r="M1036"/>
          <cell r="N1036"/>
        </row>
        <row r="1037">
          <cell r="A1037" t="str">
            <v>P2 SCH-80 [SA249 TP316L]</v>
          </cell>
          <cell r="B1037">
            <v>2</v>
          </cell>
          <cell r="C1037">
            <v>80</v>
          </cell>
          <cell r="D1037" t="str">
            <v>SA249 TP316L</v>
          </cell>
          <cell r="E1037"/>
          <cell r="F1037">
            <v>2.375</v>
          </cell>
          <cell r="G1037">
            <v>1.9390000000000001</v>
          </cell>
          <cell r="H1037">
            <v>0.218</v>
          </cell>
          <cell r="I1037"/>
          <cell r="J1037">
            <v>80</v>
          </cell>
          <cell r="K1037"/>
          <cell r="L1037" t="str">
            <v>SA249 TP316L</v>
          </cell>
          <cell r="M1037"/>
          <cell r="N1037"/>
        </row>
        <row r="1038">
          <cell r="A1038" t="str">
            <v>P2 SCH-160 [SA249 TP316L]</v>
          </cell>
          <cell r="B1038">
            <v>2</v>
          </cell>
          <cell r="C1038">
            <v>160</v>
          </cell>
          <cell r="D1038" t="str">
            <v>SA249 TP316L</v>
          </cell>
          <cell r="E1038"/>
          <cell r="F1038">
            <v>2.375</v>
          </cell>
          <cell r="G1038">
            <v>1.6890000000000001</v>
          </cell>
          <cell r="H1038">
            <v>0.34300000000000003</v>
          </cell>
          <cell r="I1038"/>
          <cell r="J1038">
            <v>160</v>
          </cell>
          <cell r="K1038"/>
          <cell r="L1038" t="str">
            <v>SA249 TP316L</v>
          </cell>
          <cell r="M1038"/>
          <cell r="N1038"/>
        </row>
        <row r="1039">
          <cell r="A1039" t="str">
            <v>P2 SCH-XH [SA249 TP316L]</v>
          </cell>
          <cell r="B1039">
            <v>2</v>
          </cell>
          <cell r="C1039" t="str">
            <v>XH</v>
          </cell>
          <cell r="D1039" t="str">
            <v>SA249 TP316L</v>
          </cell>
          <cell r="E1039"/>
          <cell r="F1039">
            <v>2.375</v>
          </cell>
          <cell r="G1039">
            <v>1.9390000000000001</v>
          </cell>
          <cell r="H1039">
            <v>0.218</v>
          </cell>
          <cell r="I1039" t="str">
            <v>XH</v>
          </cell>
          <cell r="J1039">
            <v>2</v>
          </cell>
          <cell r="K1039"/>
          <cell r="L1039" t="str">
            <v>SA249 TP316L</v>
          </cell>
          <cell r="M1039"/>
          <cell r="N1039"/>
        </row>
        <row r="1040">
          <cell r="A1040" t="str">
            <v>P2 SCH-XXH [SA249 TP316L]</v>
          </cell>
          <cell r="B1040">
            <v>2</v>
          </cell>
          <cell r="C1040" t="str">
            <v>XXH</v>
          </cell>
          <cell r="D1040" t="str">
            <v>SA249 TP316L</v>
          </cell>
          <cell r="E1040"/>
          <cell r="F1040">
            <v>2.375</v>
          </cell>
          <cell r="G1040">
            <v>1.5030000000000001</v>
          </cell>
          <cell r="H1040">
            <v>0.436</v>
          </cell>
          <cell r="I1040" t="str">
            <v>XXH</v>
          </cell>
          <cell r="J1040">
            <v>4</v>
          </cell>
          <cell r="K1040"/>
          <cell r="L1040" t="str">
            <v>SA249 TP316L</v>
          </cell>
          <cell r="M1040"/>
          <cell r="N1040"/>
        </row>
        <row r="1041">
          <cell r="A1041" t="str">
            <v>P2.5 SCH-5 [SA249 TP316L]</v>
          </cell>
          <cell r="B1041">
            <v>2.5</v>
          </cell>
          <cell r="C1041">
            <v>5</v>
          </cell>
          <cell r="D1041" t="str">
            <v>SA249 TP316L</v>
          </cell>
          <cell r="E1041"/>
          <cell r="F1041">
            <v>2.875</v>
          </cell>
          <cell r="G1041">
            <v>2.7090000000000001</v>
          </cell>
          <cell r="H1041">
            <v>8.3000000000000004E-2</v>
          </cell>
          <cell r="I1041"/>
          <cell r="J1041">
            <v>5</v>
          </cell>
          <cell r="K1041"/>
          <cell r="L1041" t="str">
            <v>SA249 TP316L</v>
          </cell>
          <cell r="M1041"/>
          <cell r="N1041"/>
        </row>
        <row r="1042">
          <cell r="A1042" t="str">
            <v>P2.5 SCH-10 [SA249 TP316L]</v>
          </cell>
          <cell r="B1042">
            <v>2.5</v>
          </cell>
          <cell r="C1042">
            <v>10</v>
          </cell>
          <cell r="D1042" t="str">
            <v>SA249 TP316L</v>
          </cell>
          <cell r="E1042"/>
          <cell r="F1042">
            <v>2.875</v>
          </cell>
          <cell r="G1042">
            <v>2.6349999999999998</v>
          </cell>
          <cell r="H1042">
            <v>0.12</v>
          </cell>
          <cell r="I1042"/>
          <cell r="J1042">
            <v>10</v>
          </cell>
          <cell r="K1042"/>
          <cell r="L1042" t="str">
            <v>SA249 TP316L</v>
          </cell>
          <cell r="M1042"/>
          <cell r="N1042"/>
        </row>
        <row r="1043">
          <cell r="A1043" t="str">
            <v>P2.5 SCH-40 [SA249 TP316L]</v>
          </cell>
          <cell r="B1043">
            <v>2.5</v>
          </cell>
          <cell r="C1043">
            <v>40</v>
          </cell>
          <cell r="D1043" t="str">
            <v>SA249 TP316L</v>
          </cell>
          <cell r="E1043"/>
          <cell r="F1043">
            <v>2.875</v>
          </cell>
          <cell r="G1043">
            <v>2.4689999999999999</v>
          </cell>
          <cell r="H1043">
            <v>0.20300000000000001</v>
          </cell>
          <cell r="I1043"/>
          <cell r="J1043">
            <v>40</v>
          </cell>
          <cell r="K1043"/>
          <cell r="L1043" t="str">
            <v>SA249 TP316L</v>
          </cell>
          <cell r="M1043"/>
          <cell r="N1043"/>
        </row>
        <row r="1044">
          <cell r="A1044" t="str">
            <v>P2.5 SCH-80 [SA249 TP316L]</v>
          </cell>
          <cell r="B1044">
            <v>2.5</v>
          </cell>
          <cell r="C1044">
            <v>80</v>
          </cell>
          <cell r="D1044" t="str">
            <v>SA249 TP316L</v>
          </cell>
          <cell r="E1044"/>
          <cell r="F1044">
            <v>2.875</v>
          </cell>
          <cell r="G1044">
            <v>2.323</v>
          </cell>
          <cell r="H1044">
            <v>0.27600000000000002</v>
          </cell>
          <cell r="I1044"/>
          <cell r="J1044">
            <v>80</v>
          </cell>
          <cell r="K1044"/>
          <cell r="L1044" t="str">
            <v>SA249 TP316L</v>
          </cell>
          <cell r="M1044"/>
          <cell r="N1044"/>
        </row>
        <row r="1045">
          <cell r="A1045" t="str">
            <v>P2.5 SCH-160 [SA249 TP316L]</v>
          </cell>
          <cell r="B1045">
            <v>2.5</v>
          </cell>
          <cell r="C1045">
            <v>160</v>
          </cell>
          <cell r="D1045" t="str">
            <v>SA249 TP316L</v>
          </cell>
          <cell r="E1045"/>
          <cell r="F1045">
            <v>2.875</v>
          </cell>
          <cell r="G1045">
            <v>2.125</v>
          </cell>
          <cell r="H1045">
            <v>0.375</v>
          </cell>
          <cell r="I1045"/>
          <cell r="J1045">
            <v>160</v>
          </cell>
          <cell r="K1045"/>
          <cell r="L1045" t="str">
            <v>SA249 TP316L</v>
          </cell>
          <cell r="M1045"/>
          <cell r="N1045"/>
        </row>
        <row r="1046">
          <cell r="A1046" t="str">
            <v>P2.5 SCH-XH [SA249 TP316L]</v>
          </cell>
          <cell r="B1046">
            <v>2.5</v>
          </cell>
          <cell r="C1046" t="str">
            <v>XH</v>
          </cell>
          <cell r="D1046" t="str">
            <v>SA249 TP316L</v>
          </cell>
          <cell r="E1046"/>
          <cell r="F1046">
            <v>2.875</v>
          </cell>
          <cell r="G1046">
            <v>2.323</v>
          </cell>
          <cell r="H1046">
            <v>0.27600000000000002</v>
          </cell>
          <cell r="I1046" t="str">
            <v>XH</v>
          </cell>
          <cell r="J1046">
            <v>2</v>
          </cell>
          <cell r="K1046"/>
          <cell r="L1046" t="str">
            <v>SA249 TP316L</v>
          </cell>
          <cell r="M1046"/>
          <cell r="N1046"/>
        </row>
        <row r="1047">
          <cell r="A1047" t="str">
            <v>P2.5 SCH-XXH [SA249 TP316L]</v>
          </cell>
          <cell r="B1047">
            <v>2.5</v>
          </cell>
          <cell r="C1047" t="str">
            <v>XXH</v>
          </cell>
          <cell r="D1047" t="str">
            <v>SA249 TP316L</v>
          </cell>
          <cell r="E1047"/>
          <cell r="F1047">
            <v>2.875</v>
          </cell>
          <cell r="G1047">
            <v>1.7709999999999999</v>
          </cell>
          <cell r="H1047">
            <v>0.55200000000000005</v>
          </cell>
          <cell r="I1047" t="str">
            <v>XXH</v>
          </cell>
          <cell r="J1047">
            <v>4</v>
          </cell>
          <cell r="K1047"/>
          <cell r="L1047" t="str">
            <v>SA249 TP316L</v>
          </cell>
          <cell r="M1047"/>
          <cell r="N1047"/>
        </row>
        <row r="1048">
          <cell r="A1048" t="str">
            <v>P3 SCH-5 [SA249 TP316L]</v>
          </cell>
          <cell r="B1048">
            <v>3.0000000000000004</v>
          </cell>
          <cell r="C1048">
            <v>5</v>
          </cell>
          <cell r="D1048" t="str">
            <v>SA249 TP316L</v>
          </cell>
          <cell r="E1048"/>
          <cell r="F1048">
            <v>3.5</v>
          </cell>
          <cell r="G1048">
            <v>3.3340000000000001</v>
          </cell>
          <cell r="H1048">
            <v>8.3000000000000004E-2</v>
          </cell>
          <cell r="I1048"/>
          <cell r="J1048">
            <v>5</v>
          </cell>
          <cell r="K1048"/>
          <cell r="L1048" t="str">
            <v>SA249 TP316L</v>
          </cell>
          <cell r="M1048"/>
          <cell r="N1048"/>
        </row>
        <row r="1049">
          <cell r="A1049" t="str">
            <v>P3 SCH-10 [SA249 TP316L]</v>
          </cell>
          <cell r="B1049">
            <v>3.0000000000000004</v>
          </cell>
          <cell r="C1049">
            <v>10</v>
          </cell>
          <cell r="D1049" t="str">
            <v>SA249 TP316L</v>
          </cell>
          <cell r="E1049"/>
          <cell r="F1049">
            <v>3.5</v>
          </cell>
          <cell r="G1049">
            <v>3.26</v>
          </cell>
          <cell r="H1049">
            <v>0.12</v>
          </cell>
          <cell r="I1049"/>
          <cell r="J1049">
            <v>10</v>
          </cell>
          <cell r="K1049"/>
          <cell r="L1049" t="str">
            <v>SA249 TP316L</v>
          </cell>
          <cell r="M1049"/>
          <cell r="N1049"/>
        </row>
        <row r="1050">
          <cell r="A1050" t="str">
            <v>P3 SCH-40 [SA249 TP316L]</v>
          </cell>
          <cell r="B1050">
            <v>3.0000000000000004</v>
          </cell>
          <cell r="C1050">
            <v>40</v>
          </cell>
          <cell r="D1050" t="str">
            <v>SA249 TP316L</v>
          </cell>
          <cell r="E1050"/>
          <cell r="F1050">
            <v>3.5</v>
          </cell>
          <cell r="G1050">
            <v>3.0680000000000001</v>
          </cell>
          <cell r="H1050">
            <v>0.216</v>
          </cell>
          <cell r="I1050"/>
          <cell r="J1050">
            <v>40</v>
          </cell>
          <cell r="K1050"/>
          <cell r="L1050" t="str">
            <v>SA249 TP316L</v>
          </cell>
          <cell r="M1050"/>
          <cell r="N1050"/>
        </row>
        <row r="1051">
          <cell r="A1051" t="str">
            <v>P3 SCH-80 [SA249 TP316L]</v>
          </cell>
          <cell r="B1051">
            <v>3.0000000000000004</v>
          </cell>
          <cell r="C1051">
            <v>80</v>
          </cell>
          <cell r="D1051" t="str">
            <v>SA249 TP316L</v>
          </cell>
          <cell r="E1051"/>
          <cell r="F1051">
            <v>3.5</v>
          </cell>
          <cell r="G1051">
            <v>2.9</v>
          </cell>
          <cell r="H1051">
            <v>0.3</v>
          </cell>
          <cell r="I1051"/>
          <cell r="J1051">
            <v>80</v>
          </cell>
          <cell r="K1051"/>
          <cell r="L1051" t="str">
            <v>SA249 TP316L</v>
          </cell>
          <cell r="M1051"/>
          <cell r="N1051"/>
        </row>
        <row r="1052">
          <cell r="A1052" t="str">
            <v>P3 SCH-160 [SA249 TP316L]</v>
          </cell>
          <cell r="B1052">
            <v>3.0000000000000004</v>
          </cell>
          <cell r="C1052">
            <v>160</v>
          </cell>
          <cell r="D1052" t="str">
            <v>SA249 TP316L</v>
          </cell>
          <cell r="E1052"/>
          <cell r="F1052">
            <v>3.5</v>
          </cell>
          <cell r="G1052">
            <v>2.6259999999999999</v>
          </cell>
          <cell r="H1052">
            <v>0.437</v>
          </cell>
          <cell r="I1052"/>
          <cell r="J1052">
            <v>160</v>
          </cell>
          <cell r="K1052"/>
          <cell r="L1052" t="str">
            <v>SA249 TP316L</v>
          </cell>
          <cell r="M1052"/>
          <cell r="N1052"/>
        </row>
        <row r="1053">
          <cell r="A1053" t="str">
            <v>P3 SCH-XH [SA249 TP316L]</v>
          </cell>
          <cell r="B1053">
            <v>3.0000000000000004</v>
          </cell>
          <cell r="C1053" t="str">
            <v>XH</v>
          </cell>
          <cell r="D1053" t="str">
            <v>SA249 TP316L</v>
          </cell>
          <cell r="E1053"/>
          <cell r="F1053">
            <v>3.5</v>
          </cell>
          <cell r="G1053">
            <v>2.9</v>
          </cell>
          <cell r="H1053">
            <v>0.3</v>
          </cell>
          <cell r="I1053" t="str">
            <v>XH</v>
          </cell>
          <cell r="J1053">
            <v>2</v>
          </cell>
          <cell r="K1053"/>
          <cell r="L1053" t="str">
            <v>SA249 TP316L</v>
          </cell>
          <cell r="M1053"/>
          <cell r="N1053"/>
        </row>
        <row r="1054">
          <cell r="A1054" t="str">
            <v>P3 SCH-XXH [SA249 TP316L]</v>
          </cell>
          <cell r="B1054">
            <v>3.0000000000000004</v>
          </cell>
          <cell r="C1054" t="str">
            <v>XXH</v>
          </cell>
          <cell r="D1054" t="str">
            <v>SA249 TP316L</v>
          </cell>
          <cell r="E1054"/>
          <cell r="F1054">
            <v>3.5</v>
          </cell>
          <cell r="G1054">
            <v>2.2999999999999998</v>
          </cell>
          <cell r="H1054">
            <v>0.6</v>
          </cell>
          <cell r="I1054" t="str">
            <v>XXH</v>
          </cell>
          <cell r="J1054">
            <v>4</v>
          </cell>
          <cell r="K1054"/>
          <cell r="L1054" t="str">
            <v>SA249 TP316L</v>
          </cell>
          <cell r="M1054"/>
          <cell r="N1054"/>
        </row>
        <row r="1055">
          <cell r="A1055" t="str">
            <v>P3.5 SCH-5 [SA249 TP316L]</v>
          </cell>
          <cell r="B1055">
            <v>3.5</v>
          </cell>
          <cell r="C1055">
            <v>5</v>
          </cell>
          <cell r="D1055" t="str">
            <v>SA249 TP316L</v>
          </cell>
          <cell r="E1055"/>
          <cell r="F1055">
            <v>4</v>
          </cell>
          <cell r="G1055">
            <v>3.8340000000000001</v>
          </cell>
          <cell r="H1055">
            <v>8.3000000000000004E-2</v>
          </cell>
          <cell r="I1055"/>
          <cell r="J1055">
            <v>5</v>
          </cell>
          <cell r="K1055"/>
          <cell r="L1055" t="str">
            <v>SA249 TP316L</v>
          </cell>
          <cell r="M1055"/>
          <cell r="N1055"/>
        </row>
        <row r="1056">
          <cell r="A1056" t="str">
            <v>P3.5 SCH-10 [SA249 TP316L]</v>
          </cell>
          <cell r="B1056">
            <v>3.5</v>
          </cell>
          <cell r="C1056">
            <v>10</v>
          </cell>
          <cell r="D1056" t="str">
            <v>SA249 TP316L</v>
          </cell>
          <cell r="E1056"/>
          <cell r="F1056">
            <v>4</v>
          </cell>
          <cell r="G1056">
            <v>3.76</v>
          </cell>
          <cell r="H1056">
            <v>0.12</v>
          </cell>
          <cell r="I1056"/>
          <cell r="J1056">
            <v>10</v>
          </cell>
          <cell r="K1056"/>
          <cell r="L1056" t="str">
            <v>SA249 TP316L</v>
          </cell>
          <cell r="M1056"/>
          <cell r="N1056"/>
        </row>
        <row r="1057">
          <cell r="A1057" t="str">
            <v>P3.5 SCH-40 [SA249 TP316L]</v>
          </cell>
          <cell r="B1057">
            <v>3.5</v>
          </cell>
          <cell r="C1057">
            <v>40</v>
          </cell>
          <cell r="D1057" t="str">
            <v>SA249 TP316L</v>
          </cell>
          <cell r="E1057"/>
          <cell r="F1057">
            <v>4</v>
          </cell>
          <cell r="G1057">
            <v>3.548</v>
          </cell>
          <cell r="H1057">
            <v>0.22600000000000001</v>
          </cell>
          <cell r="I1057"/>
          <cell r="J1057">
            <v>40</v>
          </cell>
          <cell r="K1057"/>
          <cell r="L1057" t="str">
            <v>SA249 TP316L</v>
          </cell>
          <cell r="M1057"/>
          <cell r="N1057"/>
        </row>
        <row r="1058">
          <cell r="A1058" t="str">
            <v>P3.5 SCH-80 [SA249 TP316L]</v>
          </cell>
          <cell r="B1058">
            <v>3.5</v>
          </cell>
          <cell r="C1058">
            <v>80</v>
          </cell>
          <cell r="D1058" t="str">
            <v>SA249 TP316L</v>
          </cell>
          <cell r="E1058"/>
          <cell r="F1058">
            <v>4</v>
          </cell>
          <cell r="G1058">
            <v>3.3639999999999999</v>
          </cell>
          <cell r="H1058">
            <v>0.318</v>
          </cell>
          <cell r="I1058"/>
          <cell r="J1058">
            <v>80</v>
          </cell>
          <cell r="K1058"/>
          <cell r="L1058" t="str">
            <v>SA249 TP316L</v>
          </cell>
          <cell r="M1058"/>
          <cell r="N1058"/>
        </row>
        <row r="1059">
          <cell r="A1059" t="str">
            <v>P3.5 SCH-XH [SA249 TP316L]</v>
          </cell>
          <cell r="B1059">
            <v>3.5</v>
          </cell>
          <cell r="C1059" t="str">
            <v>XH</v>
          </cell>
          <cell r="D1059" t="str">
            <v>SA249 TP316L</v>
          </cell>
          <cell r="E1059"/>
          <cell r="F1059">
            <v>4</v>
          </cell>
          <cell r="G1059">
            <v>3.3639999999999999</v>
          </cell>
          <cell r="H1059">
            <v>0.318</v>
          </cell>
          <cell r="I1059" t="str">
            <v>XH</v>
          </cell>
          <cell r="J1059">
            <v>2</v>
          </cell>
          <cell r="K1059"/>
          <cell r="L1059" t="str">
            <v>SA249 TP316L</v>
          </cell>
          <cell r="M1059"/>
          <cell r="N1059"/>
        </row>
        <row r="1060">
          <cell r="A1060" t="str">
            <v>P3.5 SCH-XXH [SA249 TP316L]</v>
          </cell>
          <cell r="B1060">
            <v>3.5</v>
          </cell>
          <cell r="C1060" t="str">
            <v>XXH</v>
          </cell>
          <cell r="D1060" t="str">
            <v>SA249 TP316L</v>
          </cell>
          <cell r="E1060"/>
          <cell r="F1060">
            <v>4</v>
          </cell>
          <cell r="G1060">
            <v>2.7279999999999998</v>
          </cell>
          <cell r="H1060">
            <v>0.63600000000000001</v>
          </cell>
          <cell r="I1060" t="str">
            <v>XXH</v>
          </cell>
          <cell r="J1060">
            <v>4</v>
          </cell>
          <cell r="K1060"/>
          <cell r="L1060" t="str">
            <v>SA249 TP316L</v>
          </cell>
          <cell r="M1060"/>
          <cell r="N1060"/>
        </row>
        <row r="1061">
          <cell r="A1061" t="str">
            <v>P4 SCH-5 [SA249 TP316L]</v>
          </cell>
          <cell r="B1061">
            <v>4</v>
          </cell>
          <cell r="C1061">
            <v>5</v>
          </cell>
          <cell r="D1061" t="str">
            <v>SA249 TP316L</v>
          </cell>
          <cell r="E1061"/>
          <cell r="F1061">
            <v>4.5</v>
          </cell>
          <cell r="G1061">
            <v>4.3339999999999996</v>
          </cell>
          <cell r="H1061">
            <v>8.3000000000000004E-2</v>
          </cell>
          <cell r="I1061"/>
          <cell r="J1061">
            <v>5</v>
          </cell>
          <cell r="K1061"/>
          <cell r="L1061" t="str">
            <v>SA249 TP316L</v>
          </cell>
          <cell r="M1061"/>
          <cell r="N1061"/>
        </row>
        <row r="1062">
          <cell r="A1062" t="str">
            <v>P4 SCH-10 [SA249 TP316L]</v>
          </cell>
          <cell r="B1062">
            <v>4</v>
          </cell>
          <cell r="C1062">
            <v>10</v>
          </cell>
          <cell r="D1062" t="str">
            <v>SA249 TP316L</v>
          </cell>
          <cell r="E1062"/>
          <cell r="F1062">
            <v>4.5</v>
          </cell>
          <cell r="G1062">
            <v>4.26</v>
          </cell>
          <cell r="H1062">
            <v>0.12</v>
          </cell>
          <cell r="I1062"/>
          <cell r="J1062">
            <v>10</v>
          </cell>
          <cell r="K1062"/>
          <cell r="L1062" t="str">
            <v>SA249 TP316L</v>
          </cell>
          <cell r="M1062"/>
          <cell r="N1062"/>
        </row>
        <row r="1063">
          <cell r="A1063" t="str">
            <v>P4 SCH-40 [SA249 TP316L]</v>
          </cell>
          <cell r="B1063">
            <v>4</v>
          </cell>
          <cell r="C1063">
            <v>40</v>
          </cell>
          <cell r="D1063" t="str">
            <v>SA249 TP316L</v>
          </cell>
          <cell r="E1063"/>
          <cell r="F1063">
            <v>4.5</v>
          </cell>
          <cell r="G1063">
            <v>4.0259999999999998</v>
          </cell>
          <cell r="H1063">
            <v>0.23699999999999999</v>
          </cell>
          <cell r="I1063"/>
          <cell r="J1063">
            <v>40</v>
          </cell>
          <cell r="K1063"/>
          <cell r="L1063" t="str">
            <v>SA249 TP316L</v>
          </cell>
          <cell r="M1063"/>
          <cell r="N1063"/>
        </row>
        <row r="1064">
          <cell r="A1064" t="str">
            <v>P4 SCH-60 [SA249 TP316L]</v>
          </cell>
          <cell r="B1064">
            <v>4</v>
          </cell>
          <cell r="C1064">
            <v>60</v>
          </cell>
          <cell r="D1064" t="str">
            <v>SA249 TP316L</v>
          </cell>
          <cell r="E1064"/>
          <cell r="F1064">
            <v>4.5</v>
          </cell>
          <cell r="G1064">
            <v>3.9379999999999997</v>
          </cell>
          <cell r="H1064">
            <v>0.28100000000000003</v>
          </cell>
          <cell r="I1064"/>
          <cell r="J1064">
            <v>60</v>
          </cell>
          <cell r="K1064"/>
          <cell r="L1064" t="str">
            <v>SA249 TP316L</v>
          </cell>
          <cell r="M1064"/>
          <cell r="N1064"/>
        </row>
        <row r="1065">
          <cell r="A1065" t="str">
            <v>P4 SCH-80 [SA249 TP316L]</v>
          </cell>
          <cell r="B1065">
            <v>4</v>
          </cell>
          <cell r="C1065">
            <v>80</v>
          </cell>
          <cell r="D1065" t="str">
            <v>SA249 TP316L</v>
          </cell>
          <cell r="E1065"/>
          <cell r="F1065">
            <v>4.5</v>
          </cell>
          <cell r="G1065">
            <v>3.8260000000000001</v>
          </cell>
          <cell r="H1065">
            <v>0.33700000000000002</v>
          </cell>
          <cell r="I1065"/>
          <cell r="J1065">
            <v>80</v>
          </cell>
          <cell r="K1065"/>
          <cell r="L1065" t="str">
            <v>SA249 TP316L</v>
          </cell>
          <cell r="M1065"/>
          <cell r="N1065"/>
        </row>
        <row r="1066">
          <cell r="A1066" t="str">
            <v>P4 SCH-120 [SA249 TP316L]</v>
          </cell>
          <cell r="B1066">
            <v>4</v>
          </cell>
          <cell r="C1066">
            <v>120</v>
          </cell>
          <cell r="D1066" t="str">
            <v>SA249 TP316L</v>
          </cell>
          <cell r="E1066"/>
          <cell r="F1066">
            <v>4.5</v>
          </cell>
          <cell r="G1066">
            <v>3.6259999999999999</v>
          </cell>
          <cell r="H1066">
            <v>0.437</v>
          </cell>
          <cell r="I1066"/>
          <cell r="J1066">
            <v>120</v>
          </cell>
          <cell r="K1066"/>
          <cell r="L1066" t="str">
            <v>SA249 TP316L</v>
          </cell>
          <cell r="M1066"/>
          <cell r="N1066"/>
        </row>
        <row r="1067">
          <cell r="A1067" t="str">
            <v>P4 SCH-160 [SA249 TP316L]</v>
          </cell>
          <cell r="B1067">
            <v>4</v>
          </cell>
          <cell r="C1067">
            <v>160</v>
          </cell>
          <cell r="D1067" t="str">
            <v>SA249 TP316L</v>
          </cell>
          <cell r="E1067"/>
          <cell r="F1067">
            <v>4.5</v>
          </cell>
          <cell r="G1067">
            <v>3.4379999999999997</v>
          </cell>
          <cell r="H1067">
            <v>0.53100000000000003</v>
          </cell>
          <cell r="I1067"/>
          <cell r="J1067">
            <v>160</v>
          </cell>
          <cell r="K1067"/>
          <cell r="L1067" t="str">
            <v>SA249 TP316L</v>
          </cell>
          <cell r="M1067"/>
          <cell r="N1067"/>
        </row>
        <row r="1068">
          <cell r="A1068" t="str">
            <v>P4 SCH-XH [SA249 TP316L]</v>
          </cell>
          <cell r="B1068">
            <v>4</v>
          </cell>
          <cell r="C1068" t="str">
            <v>XH</v>
          </cell>
          <cell r="D1068" t="str">
            <v>SA249 TP316L</v>
          </cell>
          <cell r="E1068"/>
          <cell r="F1068">
            <v>4.5</v>
          </cell>
          <cell r="G1068">
            <v>3.8260000000000001</v>
          </cell>
          <cell r="H1068">
            <v>0.33700000000000002</v>
          </cell>
          <cell r="I1068" t="str">
            <v>XH</v>
          </cell>
          <cell r="J1068">
            <v>2</v>
          </cell>
          <cell r="K1068"/>
          <cell r="L1068" t="str">
            <v>SA249 TP316L</v>
          </cell>
          <cell r="M1068"/>
          <cell r="N1068"/>
        </row>
        <row r="1069">
          <cell r="A1069" t="str">
            <v>P4 SCH-XXH [SA249 TP316L]</v>
          </cell>
          <cell r="B1069">
            <v>4</v>
          </cell>
          <cell r="C1069" t="str">
            <v>XXH</v>
          </cell>
          <cell r="D1069" t="str">
            <v>SA249 TP316L</v>
          </cell>
          <cell r="E1069"/>
          <cell r="F1069">
            <v>4.5</v>
          </cell>
          <cell r="G1069">
            <v>3.1520000000000001</v>
          </cell>
          <cell r="H1069">
            <v>0.67400000000000004</v>
          </cell>
          <cell r="I1069" t="str">
            <v>XXH</v>
          </cell>
          <cell r="J1069">
            <v>4</v>
          </cell>
          <cell r="K1069"/>
          <cell r="L1069" t="str">
            <v>SA249 TP316L</v>
          </cell>
          <cell r="M1069"/>
          <cell r="N1069"/>
        </row>
        <row r="1070">
          <cell r="A1070" t="str">
            <v>P4.5 SCH-XH [SA249 TP316L]</v>
          </cell>
          <cell r="B1070">
            <v>4.5</v>
          </cell>
          <cell r="C1070" t="str">
            <v>XH</v>
          </cell>
          <cell r="D1070" t="str">
            <v>SA249 TP316L</v>
          </cell>
          <cell r="E1070"/>
          <cell r="F1070">
            <v>5</v>
          </cell>
          <cell r="G1070">
            <v>4.29</v>
          </cell>
          <cell r="H1070">
            <v>0.35499999999999998</v>
          </cell>
          <cell r="I1070" t="str">
            <v>XH</v>
          </cell>
          <cell r="J1070">
            <v>2</v>
          </cell>
          <cell r="K1070"/>
          <cell r="L1070" t="str">
            <v>SA249 TP316L</v>
          </cell>
          <cell r="M1070"/>
          <cell r="N1070"/>
        </row>
        <row r="1071">
          <cell r="A1071" t="str">
            <v>P4.5 SCH-XXH [SA249 TP316L]</v>
          </cell>
          <cell r="B1071">
            <v>4.5</v>
          </cell>
          <cell r="C1071" t="str">
            <v>XXH</v>
          </cell>
          <cell r="D1071" t="str">
            <v>SA249 TP316L</v>
          </cell>
          <cell r="E1071"/>
          <cell r="F1071">
            <v>5</v>
          </cell>
          <cell r="G1071">
            <v>3.58</v>
          </cell>
          <cell r="H1071">
            <v>0.71</v>
          </cell>
          <cell r="I1071" t="str">
            <v>XXH</v>
          </cell>
          <cell r="J1071">
            <v>4</v>
          </cell>
          <cell r="K1071"/>
          <cell r="L1071" t="str">
            <v>SA249 TP316L</v>
          </cell>
          <cell r="M1071"/>
          <cell r="N1071"/>
        </row>
        <row r="1072">
          <cell r="A1072" t="str">
            <v>P5 SCH-5 [SA249 TP316L]</v>
          </cell>
          <cell r="B1072">
            <v>5</v>
          </cell>
          <cell r="C1072">
            <v>5</v>
          </cell>
          <cell r="D1072" t="str">
            <v>SA249 TP316L</v>
          </cell>
          <cell r="E1072"/>
          <cell r="F1072">
            <v>5.5629999999999997</v>
          </cell>
          <cell r="G1072">
            <v>5.3449999999999998</v>
          </cell>
          <cell r="H1072">
            <v>0.109</v>
          </cell>
          <cell r="I1072"/>
          <cell r="J1072">
            <v>5</v>
          </cell>
          <cell r="K1072"/>
          <cell r="L1072" t="str">
            <v>SA249 TP316L</v>
          </cell>
          <cell r="M1072"/>
          <cell r="N1072"/>
        </row>
        <row r="1073">
          <cell r="A1073" t="str">
            <v>P5 SCH-10 [SA249 TP316L]</v>
          </cell>
          <cell r="B1073">
            <v>5</v>
          </cell>
          <cell r="C1073">
            <v>10</v>
          </cell>
          <cell r="D1073" t="str">
            <v>SA249 TP316L</v>
          </cell>
          <cell r="E1073"/>
          <cell r="F1073">
            <v>5.5629999999999997</v>
          </cell>
          <cell r="G1073">
            <v>5.2949999999999999</v>
          </cell>
          <cell r="H1073">
            <v>0.13400000000000001</v>
          </cell>
          <cell r="I1073"/>
          <cell r="J1073">
            <v>10</v>
          </cell>
          <cell r="K1073"/>
          <cell r="L1073" t="str">
            <v>SA249 TP316L</v>
          </cell>
          <cell r="M1073"/>
          <cell r="N1073"/>
        </row>
        <row r="1074">
          <cell r="A1074" t="str">
            <v>P5 SCH-20 [SA249 TP316L]</v>
          </cell>
          <cell r="B1074">
            <v>5</v>
          </cell>
          <cell r="C1074">
            <v>20</v>
          </cell>
          <cell r="D1074" t="str">
            <v>SA249 TP316L</v>
          </cell>
          <cell r="E1074"/>
          <cell r="F1074">
            <v>5.5629999999999997</v>
          </cell>
          <cell r="G1074">
            <v>5.157</v>
          </cell>
          <cell r="H1074">
            <v>0.20300000000000001</v>
          </cell>
          <cell r="I1074"/>
          <cell r="J1074">
            <v>20</v>
          </cell>
          <cell r="K1074"/>
          <cell r="L1074" t="str">
            <v>SA249 TP316L</v>
          </cell>
          <cell r="M1074"/>
          <cell r="N1074"/>
        </row>
        <row r="1075">
          <cell r="A1075" t="str">
            <v>P5 SCH-40 [SA249 TP316L]</v>
          </cell>
          <cell r="B1075">
            <v>5</v>
          </cell>
          <cell r="C1075">
            <v>40</v>
          </cell>
          <cell r="D1075" t="str">
            <v>SA249 TP316L</v>
          </cell>
          <cell r="E1075"/>
          <cell r="F1075">
            <v>5.5629999999999997</v>
          </cell>
          <cell r="G1075">
            <v>5.0469999999999997</v>
          </cell>
          <cell r="H1075">
            <v>0.25800000000000001</v>
          </cell>
          <cell r="I1075"/>
          <cell r="J1075">
            <v>40</v>
          </cell>
          <cell r="K1075"/>
          <cell r="L1075" t="str">
            <v>SA249 TP316L</v>
          </cell>
          <cell r="M1075"/>
          <cell r="N1075"/>
        </row>
        <row r="1076">
          <cell r="A1076" t="str">
            <v>P5 SCH-80 [SA249 TP316L]</v>
          </cell>
          <cell r="B1076">
            <v>5</v>
          </cell>
          <cell r="C1076">
            <v>80</v>
          </cell>
          <cell r="D1076" t="str">
            <v>SA249 TP316L</v>
          </cell>
          <cell r="E1076"/>
          <cell r="F1076">
            <v>5.5629999999999997</v>
          </cell>
          <cell r="G1076">
            <v>4.8129999999999997</v>
          </cell>
          <cell r="H1076">
            <v>0.375</v>
          </cell>
          <cell r="I1076"/>
          <cell r="J1076">
            <v>80</v>
          </cell>
          <cell r="K1076"/>
          <cell r="L1076" t="str">
            <v>SA249 TP316L</v>
          </cell>
          <cell r="M1076"/>
          <cell r="N1076"/>
        </row>
        <row r="1077">
          <cell r="A1077" t="str">
            <v>P5 SCH-120 [SA249 TP316L]</v>
          </cell>
          <cell r="B1077">
            <v>5</v>
          </cell>
          <cell r="C1077">
            <v>120</v>
          </cell>
          <cell r="D1077" t="str">
            <v>SA249 TP316L</v>
          </cell>
          <cell r="E1077"/>
          <cell r="F1077">
            <v>5.5629999999999997</v>
          </cell>
          <cell r="G1077">
            <v>4.5629999999999997</v>
          </cell>
          <cell r="H1077">
            <v>0.5</v>
          </cell>
          <cell r="I1077"/>
          <cell r="J1077">
            <v>120</v>
          </cell>
          <cell r="K1077"/>
          <cell r="L1077" t="str">
            <v>SA249 TP316L</v>
          </cell>
          <cell r="M1077"/>
          <cell r="N1077"/>
        </row>
        <row r="1078">
          <cell r="A1078" t="str">
            <v>P5 SCH-160 [SA249 TP316L]</v>
          </cell>
          <cell r="B1078">
            <v>5</v>
          </cell>
          <cell r="C1078">
            <v>160</v>
          </cell>
          <cell r="D1078" t="str">
            <v>SA249 TP316L</v>
          </cell>
          <cell r="E1078"/>
          <cell r="F1078">
            <v>5.5629999999999997</v>
          </cell>
          <cell r="G1078">
            <v>4.3129999999999997</v>
          </cell>
          <cell r="H1078">
            <v>0.625</v>
          </cell>
          <cell r="I1078"/>
          <cell r="J1078">
            <v>160</v>
          </cell>
          <cell r="K1078"/>
          <cell r="L1078" t="str">
            <v>SA249 TP316L</v>
          </cell>
          <cell r="M1078"/>
          <cell r="N1078"/>
        </row>
        <row r="1079">
          <cell r="A1079" t="str">
            <v>P5 SCH-XH [SA249 TP316L]</v>
          </cell>
          <cell r="B1079">
            <v>5</v>
          </cell>
          <cell r="C1079" t="str">
            <v>XH</v>
          </cell>
          <cell r="D1079" t="str">
            <v>SA249 TP316L</v>
          </cell>
          <cell r="E1079"/>
          <cell r="F1079">
            <v>5.5629999999999997</v>
          </cell>
          <cell r="G1079">
            <v>4.8129999999999997</v>
          </cell>
          <cell r="H1079">
            <v>0.375</v>
          </cell>
          <cell r="I1079" t="str">
            <v>XH</v>
          </cell>
          <cell r="J1079">
            <v>2</v>
          </cell>
          <cell r="K1079"/>
          <cell r="L1079" t="str">
            <v>SA249 TP316L</v>
          </cell>
          <cell r="M1079"/>
          <cell r="N1079"/>
        </row>
        <row r="1080">
          <cell r="A1080" t="str">
            <v>P5 SCH-XXH [SA249 TP316L]</v>
          </cell>
          <cell r="B1080">
            <v>5</v>
          </cell>
          <cell r="C1080" t="str">
            <v>XXH</v>
          </cell>
          <cell r="D1080" t="str">
            <v>SA249 TP316L</v>
          </cell>
          <cell r="E1080"/>
          <cell r="F1080">
            <v>5.5629999999999997</v>
          </cell>
          <cell r="G1080">
            <v>4.0629999999999997</v>
          </cell>
          <cell r="H1080">
            <v>0.75</v>
          </cell>
          <cell r="I1080" t="str">
            <v>XXH</v>
          </cell>
          <cell r="J1080">
            <v>4</v>
          </cell>
          <cell r="K1080"/>
          <cell r="L1080" t="str">
            <v>SA249 TP316L</v>
          </cell>
          <cell r="M1080"/>
          <cell r="N1080"/>
        </row>
        <row r="1081">
          <cell r="A1081" t="str">
            <v>P6 SCH-5 [SA249 TP316L]</v>
          </cell>
          <cell r="B1081">
            <v>6.0000000000000009</v>
          </cell>
          <cell r="C1081">
            <v>5</v>
          </cell>
          <cell r="D1081" t="str">
            <v>SA249 TP316L</v>
          </cell>
          <cell r="E1081"/>
          <cell r="F1081">
            <v>6.6250000000000009</v>
          </cell>
          <cell r="G1081">
            <v>6.4070000000000009</v>
          </cell>
          <cell r="H1081">
            <v>0.109</v>
          </cell>
          <cell r="I1081"/>
          <cell r="J1081">
            <v>5</v>
          </cell>
          <cell r="K1081"/>
          <cell r="L1081" t="str">
            <v>SA249 TP316L</v>
          </cell>
          <cell r="M1081"/>
          <cell r="N1081"/>
        </row>
        <row r="1082">
          <cell r="A1082" t="str">
            <v>P6 SCH-10 [SA249 TP316L]</v>
          </cell>
          <cell r="B1082">
            <v>6.0000000000000009</v>
          </cell>
          <cell r="C1082">
            <v>10</v>
          </cell>
          <cell r="D1082" t="str">
            <v>SA249 TP316L</v>
          </cell>
          <cell r="E1082"/>
          <cell r="F1082">
            <v>6.6250000000000009</v>
          </cell>
          <cell r="G1082">
            <v>6.3570000000000011</v>
          </cell>
          <cell r="H1082">
            <v>0.13400000000000001</v>
          </cell>
          <cell r="I1082"/>
          <cell r="J1082">
            <v>10</v>
          </cell>
          <cell r="K1082"/>
          <cell r="L1082" t="str">
            <v>SA249 TP316L</v>
          </cell>
          <cell r="M1082"/>
          <cell r="N1082"/>
        </row>
        <row r="1083">
          <cell r="A1083" t="str">
            <v>P6 SCH-20 [SA249 TP316L]</v>
          </cell>
          <cell r="B1083">
            <v>6.0000000000000009</v>
          </cell>
          <cell r="C1083">
            <v>20</v>
          </cell>
          <cell r="D1083" t="str">
            <v>SA249 TP316L</v>
          </cell>
          <cell r="E1083"/>
          <cell r="F1083">
            <v>6.6250000000000009</v>
          </cell>
          <cell r="G1083">
            <v>6.2190000000000012</v>
          </cell>
          <cell r="H1083">
            <v>0.20300000000000001</v>
          </cell>
          <cell r="I1083"/>
          <cell r="J1083">
            <v>20</v>
          </cell>
          <cell r="K1083"/>
          <cell r="L1083" t="str">
            <v>SA249 TP316L</v>
          </cell>
          <cell r="M1083"/>
          <cell r="N1083"/>
        </row>
        <row r="1084">
          <cell r="A1084" t="str">
            <v>P6 SCH-40 [SA249 TP316L]</v>
          </cell>
          <cell r="B1084">
            <v>6.0000000000000009</v>
          </cell>
          <cell r="C1084">
            <v>40</v>
          </cell>
          <cell r="D1084" t="str">
            <v>SA249 TP316L</v>
          </cell>
          <cell r="E1084"/>
          <cell r="F1084">
            <v>6.6250000000000009</v>
          </cell>
          <cell r="G1084">
            <v>6.0650000000000013</v>
          </cell>
          <cell r="H1084">
            <v>0.28000000000000003</v>
          </cell>
          <cell r="I1084"/>
          <cell r="J1084">
            <v>40</v>
          </cell>
          <cell r="K1084"/>
          <cell r="L1084" t="str">
            <v>SA249 TP316L</v>
          </cell>
          <cell r="M1084"/>
          <cell r="N1084"/>
        </row>
        <row r="1085">
          <cell r="A1085" t="str">
            <v>P6 SCH-80 [SA249 TP316L]</v>
          </cell>
          <cell r="B1085">
            <v>6.0000000000000009</v>
          </cell>
          <cell r="C1085">
            <v>80</v>
          </cell>
          <cell r="D1085" t="str">
            <v>SA249 TP316L</v>
          </cell>
          <cell r="E1085"/>
          <cell r="F1085">
            <v>6.6250000000000009</v>
          </cell>
          <cell r="G1085">
            <v>5.761000000000001</v>
          </cell>
          <cell r="H1085">
            <v>0.432</v>
          </cell>
          <cell r="I1085"/>
          <cell r="J1085">
            <v>80</v>
          </cell>
          <cell r="K1085"/>
          <cell r="L1085" t="str">
            <v>SA249 TP316L</v>
          </cell>
          <cell r="M1085"/>
          <cell r="N1085"/>
        </row>
        <row r="1086">
          <cell r="A1086" t="str">
            <v>P6 SCH-120 [SA249 TP316L]</v>
          </cell>
          <cell r="B1086">
            <v>6.0000000000000009</v>
          </cell>
          <cell r="C1086">
            <v>120</v>
          </cell>
          <cell r="D1086" t="str">
            <v>SA249 TP316L</v>
          </cell>
          <cell r="E1086"/>
          <cell r="F1086">
            <v>6.6250000000000009</v>
          </cell>
          <cell r="G1086">
            <v>5.5010000000000012</v>
          </cell>
          <cell r="H1086">
            <v>0.56200000000000006</v>
          </cell>
          <cell r="I1086"/>
          <cell r="J1086">
            <v>120</v>
          </cell>
          <cell r="K1086"/>
          <cell r="L1086" t="str">
            <v>SA249 TP316L</v>
          </cell>
          <cell r="M1086"/>
          <cell r="N1086"/>
        </row>
        <row r="1087">
          <cell r="A1087" t="str">
            <v>P6 SCH-160 [SA249 TP316L]</v>
          </cell>
          <cell r="B1087">
            <v>6.0000000000000009</v>
          </cell>
          <cell r="C1087">
            <v>160</v>
          </cell>
          <cell r="D1087" t="str">
            <v>SA249 TP316L</v>
          </cell>
          <cell r="E1087"/>
          <cell r="F1087">
            <v>6.6250000000000009</v>
          </cell>
          <cell r="G1087">
            <v>5.1890000000000009</v>
          </cell>
          <cell r="H1087">
            <v>0.71799999999999997</v>
          </cell>
          <cell r="I1087"/>
          <cell r="J1087">
            <v>160</v>
          </cell>
          <cell r="K1087"/>
          <cell r="L1087" t="str">
            <v>SA249 TP316L</v>
          </cell>
          <cell r="M1087"/>
          <cell r="N1087"/>
        </row>
        <row r="1088">
          <cell r="A1088" t="str">
            <v>P6 SCH-XH [SA249 TP316L]</v>
          </cell>
          <cell r="B1088">
            <v>6.0000000000000009</v>
          </cell>
          <cell r="C1088" t="str">
            <v>XH</v>
          </cell>
          <cell r="D1088" t="str">
            <v>SA249 TP316L</v>
          </cell>
          <cell r="E1088"/>
          <cell r="F1088">
            <v>6.6250000000000009</v>
          </cell>
          <cell r="G1088">
            <v>5.761000000000001</v>
          </cell>
          <cell r="H1088">
            <v>0.432</v>
          </cell>
          <cell r="I1088" t="str">
            <v>XH</v>
          </cell>
          <cell r="J1088">
            <v>2</v>
          </cell>
          <cell r="K1088"/>
          <cell r="L1088" t="str">
            <v>SA249 TP316L</v>
          </cell>
          <cell r="M1088"/>
          <cell r="N1088"/>
        </row>
        <row r="1089">
          <cell r="A1089" t="str">
            <v>P6 SCH-XXH [SA249 TP316L]</v>
          </cell>
          <cell r="B1089">
            <v>6.0000000000000009</v>
          </cell>
          <cell r="C1089" t="str">
            <v>XXH</v>
          </cell>
          <cell r="D1089" t="str">
            <v>SA249 TP316L</v>
          </cell>
          <cell r="E1089"/>
          <cell r="F1089">
            <v>6.6250000000000009</v>
          </cell>
          <cell r="G1089">
            <v>4.8970000000000011</v>
          </cell>
          <cell r="H1089">
            <v>0.86399999999999999</v>
          </cell>
          <cell r="I1089" t="str">
            <v>XXH</v>
          </cell>
          <cell r="J1089">
            <v>4</v>
          </cell>
          <cell r="K1089"/>
          <cell r="L1089" t="str">
            <v>SA249 TP316L</v>
          </cell>
          <cell r="M1089"/>
          <cell r="N1089"/>
        </row>
        <row r="1090">
          <cell r="A1090" t="str">
            <v>P7 SCH-XH [SA249 TP316L]</v>
          </cell>
          <cell r="B1090">
            <v>7</v>
          </cell>
          <cell r="C1090" t="str">
            <v>XH</v>
          </cell>
          <cell r="D1090" t="str">
            <v>SA249 TP316L</v>
          </cell>
          <cell r="E1090"/>
          <cell r="F1090">
            <v>7.625</v>
          </cell>
          <cell r="G1090">
            <v>6.625</v>
          </cell>
          <cell r="H1090">
            <v>0.5</v>
          </cell>
          <cell r="I1090" t="str">
            <v>XH</v>
          </cell>
          <cell r="J1090">
            <v>2</v>
          </cell>
          <cell r="K1090"/>
          <cell r="L1090" t="str">
            <v>SA249 TP316L</v>
          </cell>
          <cell r="M1090"/>
          <cell r="N1090"/>
        </row>
        <row r="1091">
          <cell r="A1091" t="str">
            <v>P7 SCH-XXH [SA249 TP316L]</v>
          </cell>
          <cell r="B1091">
            <v>7</v>
          </cell>
          <cell r="C1091" t="str">
            <v>XXH</v>
          </cell>
          <cell r="D1091" t="str">
            <v>SA249 TP316L</v>
          </cell>
          <cell r="E1091"/>
          <cell r="F1091">
            <v>7.625</v>
          </cell>
          <cell r="G1091">
            <v>5.875</v>
          </cell>
          <cell r="H1091">
            <v>0.875</v>
          </cell>
          <cell r="I1091" t="str">
            <v>XXH</v>
          </cell>
          <cell r="J1091">
            <v>4</v>
          </cell>
          <cell r="K1091"/>
          <cell r="L1091" t="str">
            <v>SA249 TP316L</v>
          </cell>
          <cell r="M1091"/>
          <cell r="N1091"/>
        </row>
        <row r="1092">
          <cell r="A1092" t="str">
            <v>P8 SCH-5 [SA249 TP316L]</v>
          </cell>
          <cell r="B1092">
            <v>8</v>
          </cell>
          <cell r="C1092">
            <v>5</v>
          </cell>
          <cell r="D1092" t="str">
            <v>SA249 TP316L</v>
          </cell>
          <cell r="E1092"/>
          <cell r="F1092">
            <v>8.625</v>
          </cell>
          <cell r="G1092">
            <v>8.407</v>
          </cell>
          <cell r="H1092">
            <v>0.109</v>
          </cell>
          <cell r="I1092"/>
          <cell r="J1092">
            <v>5</v>
          </cell>
          <cell r="K1092"/>
          <cell r="L1092" t="str">
            <v>SA249 TP316L</v>
          </cell>
          <cell r="M1092"/>
          <cell r="N1092"/>
        </row>
        <row r="1093">
          <cell r="A1093" t="str">
            <v>P8 SCH-10 [SA249 TP316L]</v>
          </cell>
          <cell r="B1093">
            <v>8</v>
          </cell>
          <cell r="C1093">
            <v>10</v>
          </cell>
          <cell r="D1093" t="str">
            <v>SA249 TP316L</v>
          </cell>
          <cell r="E1093"/>
          <cell r="F1093">
            <v>8.625</v>
          </cell>
          <cell r="G1093">
            <v>8.3290000000000006</v>
          </cell>
          <cell r="H1093">
            <v>0.14799999999999999</v>
          </cell>
          <cell r="I1093"/>
          <cell r="J1093">
            <v>10</v>
          </cell>
          <cell r="K1093"/>
          <cell r="L1093" t="str">
            <v>SA249 TP316L</v>
          </cell>
          <cell r="M1093"/>
          <cell r="N1093"/>
        </row>
        <row r="1094">
          <cell r="A1094" t="str">
            <v>P8 SCH-20 [SA249 TP316L]</v>
          </cell>
          <cell r="B1094">
            <v>8</v>
          </cell>
          <cell r="C1094">
            <v>20</v>
          </cell>
          <cell r="D1094" t="str">
            <v>SA249 TP316L</v>
          </cell>
          <cell r="E1094"/>
          <cell r="F1094">
            <v>8.625</v>
          </cell>
          <cell r="G1094">
            <v>8.125</v>
          </cell>
          <cell r="H1094">
            <v>0.25</v>
          </cell>
          <cell r="I1094"/>
          <cell r="J1094">
            <v>20</v>
          </cell>
          <cell r="K1094"/>
          <cell r="L1094" t="str">
            <v>SA249 TP316L</v>
          </cell>
          <cell r="M1094"/>
          <cell r="N1094"/>
        </row>
        <row r="1095">
          <cell r="A1095" t="str">
            <v>P8 SCH-30 [SA249 TP316L]</v>
          </cell>
          <cell r="B1095">
            <v>8</v>
          </cell>
          <cell r="C1095">
            <v>30</v>
          </cell>
          <cell r="D1095" t="str">
            <v>SA249 TP316L</v>
          </cell>
          <cell r="E1095"/>
          <cell r="F1095">
            <v>8.625</v>
          </cell>
          <cell r="G1095">
            <v>8.0709999999999997</v>
          </cell>
          <cell r="H1095">
            <v>0.27700000000000002</v>
          </cell>
          <cell r="I1095"/>
          <cell r="J1095">
            <v>30</v>
          </cell>
          <cell r="K1095"/>
          <cell r="L1095" t="str">
            <v>SA249 TP316L</v>
          </cell>
          <cell r="M1095"/>
          <cell r="N1095"/>
        </row>
        <row r="1096">
          <cell r="A1096" t="str">
            <v>P8 SCH-40 [SA249 TP316L]</v>
          </cell>
          <cell r="B1096">
            <v>8</v>
          </cell>
          <cell r="C1096">
            <v>40</v>
          </cell>
          <cell r="D1096" t="str">
            <v>SA249 TP316L</v>
          </cell>
          <cell r="E1096"/>
          <cell r="F1096">
            <v>8.625</v>
          </cell>
          <cell r="G1096">
            <v>7.9809999999999999</v>
          </cell>
          <cell r="H1096">
            <v>0.32200000000000001</v>
          </cell>
          <cell r="I1096"/>
          <cell r="J1096">
            <v>40</v>
          </cell>
          <cell r="K1096"/>
          <cell r="L1096" t="str">
            <v>SA249 TP316L</v>
          </cell>
          <cell r="M1096"/>
          <cell r="N1096"/>
        </row>
        <row r="1097">
          <cell r="A1097" t="str">
            <v>P8 SCH-60 [SA249 TP316L]</v>
          </cell>
          <cell r="B1097">
            <v>8</v>
          </cell>
          <cell r="C1097">
            <v>60</v>
          </cell>
          <cell r="D1097" t="str">
            <v>SA249 TP316L</v>
          </cell>
          <cell r="E1097"/>
          <cell r="F1097">
            <v>8.625</v>
          </cell>
          <cell r="G1097">
            <v>7.8129999999999997</v>
          </cell>
          <cell r="H1097">
            <v>0.40600000000000003</v>
          </cell>
          <cell r="I1097"/>
          <cell r="J1097">
            <v>60</v>
          </cell>
          <cell r="K1097"/>
          <cell r="L1097" t="str">
            <v>SA249 TP316L</v>
          </cell>
          <cell r="M1097"/>
          <cell r="N1097"/>
        </row>
        <row r="1098">
          <cell r="A1098" t="str">
            <v>P8 SCH-80 [SA249 TP316L]</v>
          </cell>
          <cell r="B1098">
            <v>8</v>
          </cell>
          <cell r="C1098">
            <v>80</v>
          </cell>
          <cell r="D1098" t="str">
            <v>SA249 TP316L</v>
          </cell>
          <cell r="E1098"/>
          <cell r="F1098">
            <v>8.625</v>
          </cell>
          <cell r="G1098">
            <v>7.625</v>
          </cell>
          <cell r="H1098">
            <v>0.5</v>
          </cell>
          <cell r="I1098"/>
          <cell r="J1098">
            <v>80</v>
          </cell>
          <cell r="K1098"/>
          <cell r="L1098" t="str">
            <v>SA249 TP316L</v>
          </cell>
          <cell r="M1098"/>
          <cell r="N1098"/>
        </row>
        <row r="1099">
          <cell r="A1099" t="str">
            <v>P8 SCH-100 [SA249 TP316L]</v>
          </cell>
          <cell r="B1099">
            <v>8</v>
          </cell>
          <cell r="C1099">
            <v>100</v>
          </cell>
          <cell r="D1099" t="str">
            <v>SA249 TP316L</v>
          </cell>
          <cell r="E1099"/>
          <cell r="F1099">
            <v>8.625</v>
          </cell>
          <cell r="G1099">
            <v>7.4390000000000001</v>
          </cell>
          <cell r="H1099">
            <v>0.59299999999999997</v>
          </cell>
          <cell r="I1099"/>
          <cell r="J1099">
            <v>100</v>
          </cell>
          <cell r="K1099"/>
          <cell r="L1099" t="str">
            <v>SA249 TP316L</v>
          </cell>
          <cell r="M1099"/>
          <cell r="N1099"/>
        </row>
        <row r="1100">
          <cell r="A1100" t="str">
            <v>P8 SCH-120 [SA249 TP316L]</v>
          </cell>
          <cell r="B1100">
            <v>8</v>
          </cell>
          <cell r="C1100">
            <v>120</v>
          </cell>
          <cell r="D1100" t="str">
            <v>SA249 TP316L</v>
          </cell>
          <cell r="E1100"/>
          <cell r="F1100">
            <v>8.625</v>
          </cell>
          <cell r="G1100">
            <v>7.1890000000000001</v>
          </cell>
          <cell r="H1100">
            <v>0.71799999999999997</v>
          </cell>
          <cell r="I1100"/>
          <cell r="J1100">
            <v>120</v>
          </cell>
          <cell r="K1100"/>
          <cell r="L1100" t="str">
            <v>SA249 TP316L</v>
          </cell>
          <cell r="M1100"/>
          <cell r="N1100"/>
        </row>
        <row r="1101">
          <cell r="A1101" t="str">
            <v>P8 SCH-140 [SA249 TP316L]</v>
          </cell>
          <cell r="B1101">
            <v>8</v>
          </cell>
          <cell r="C1101">
            <v>140</v>
          </cell>
          <cell r="D1101" t="str">
            <v>SA249 TP316L</v>
          </cell>
          <cell r="E1101"/>
          <cell r="F1101">
            <v>8.625</v>
          </cell>
          <cell r="G1101">
            <v>7.0009999999999994</v>
          </cell>
          <cell r="H1101">
            <v>0.81200000000000006</v>
          </cell>
          <cell r="I1101"/>
          <cell r="J1101">
            <v>140</v>
          </cell>
          <cell r="K1101"/>
          <cell r="L1101" t="str">
            <v>SA249 TP316L</v>
          </cell>
          <cell r="M1101"/>
          <cell r="N1101"/>
        </row>
        <row r="1102">
          <cell r="A1102" t="str">
            <v>P8 SCH-160 [SA249 TP316L]</v>
          </cell>
          <cell r="B1102">
            <v>8</v>
          </cell>
          <cell r="C1102">
            <v>160</v>
          </cell>
          <cell r="D1102" t="str">
            <v>SA249 TP316L</v>
          </cell>
          <cell r="E1102"/>
          <cell r="F1102">
            <v>8.625</v>
          </cell>
          <cell r="G1102">
            <v>6.8129999999999997</v>
          </cell>
          <cell r="H1102">
            <v>0.90600000000000003</v>
          </cell>
          <cell r="I1102"/>
          <cell r="J1102">
            <v>160</v>
          </cell>
          <cell r="K1102"/>
          <cell r="L1102" t="str">
            <v>SA249 TP316L</v>
          </cell>
          <cell r="M1102"/>
          <cell r="N1102"/>
        </row>
        <row r="1103">
          <cell r="A1103" t="str">
            <v>P8 SCH-XH [SA249 TP316L]</v>
          </cell>
          <cell r="B1103">
            <v>8</v>
          </cell>
          <cell r="C1103" t="str">
            <v>XH</v>
          </cell>
          <cell r="D1103" t="str">
            <v>SA249 TP316L</v>
          </cell>
          <cell r="E1103"/>
          <cell r="F1103">
            <v>8.625</v>
          </cell>
          <cell r="G1103">
            <v>7.625</v>
          </cell>
          <cell r="H1103">
            <v>0.5</v>
          </cell>
          <cell r="I1103" t="str">
            <v>XH</v>
          </cell>
          <cell r="J1103">
            <v>2</v>
          </cell>
          <cell r="K1103"/>
          <cell r="L1103" t="str">
            <v>SA249 TP316L</v>
          </cell>
          <cell r="M1103"/>
          <cell r="N1103"/>
        </row>
        <row r="1104">
          <cell r="A1104" t="str">
            <v>P8 SCH-XXH [SA249 TP316L]</v>
          </cell>
          <cell r="B1104">
            <v>8</v>
          </cell>
          <cell r="C1104" t="str">
            <v>XXH</v>
          </cell>
          <cell r="D1104" t="str">
            <v>SA249 TP316L</v>
          </cell>
          <cell r="E1104"/>
          <cell r="F1104">
            <v>8.625</v>
          </cell>
          <cell r="G1104">
            <v>6.875</v>
          </cell>
          <cell r="H1104">
            <v>0.875</v>
          </cell>
          <cell r="I1104" t="str">
            <v>XXH</v>
          </cell>
          <cell r="J1104">
            <v>4</v>
          </cell>
          <cell r="K1104"/>
          <cell r="L1104" t="str">
            <v>SA249 TP316L</v>
          </cell>
          <cell r="M1104"/>
          <cell r="N1104"/>
        </row>
        <row r="1105">
          <cell r="A1105" t="str">
            <v>P9 SCH-XH [SA249 TP316L]</v>
          </cell>
          <cell r="B1105">
            <v>9</v>
          </cell>
          <cell r="C1105" t="str">
            <v>XH</v>
          </cell>
          <cell r="D1105" t="str">
            <v>SA249 TP316L</v>
          </cell>
          <cell r="E1105"/>
          <cell r="F1105">
            <v>9.625</v>
          </cell>
          <cell r="G1105">
            <v>8.625</v>
          </cell>
          <cell r="H1105">
            <v>0.5</v>
          </cell>
          <cell r="I1105" t="str">
            <v>XH</v>
          </cell>
          <cell r="J1105">
            <v>2</v>
          </cell>
          <cell r="K1105"/>
          <cell r="L1105" t="str">
            <v>SA249 TP316L</v>
          </cell>
          <cell r="M1105"/>
          <cell r="N1105"/>
        </row>
        <row r="1106">
          <cell r="A1106" t="str">
            <v>P10 SCH-5 [SA249 TP316L]</v>
          </cell>
          <cell r="B1106">
            <v>10</v>
          </cell>
          <cell r="C1106">
            <v>5</v>
          </cell>
          <cell r="D1106" t="str">
            <v>SA249 TP316L</v>
          </cell>
          <cell r="E1106"/>
          <cell r="F1106">
            <v>10.750000000000002</v>
          </cell>
          <cell r="G1106">
            <v>10.482000000000001</v>
          </cell>
          <cell r="H1106">
            <v>0.13400000000000001</v>
          </cell>
          <cell r="I1106"/>
          <cell r="J1106">
            <v>5</v>
          </cell>
          <cell r="K1106"/>
          <cell r="L1106" t="str">
            <v>SA249 TP316L</v>
          </cell>
          <cell r="M1106"/>
          <cell r="N1106"/>
        </row>
        <row r="1107">
          <cell r="A1107" t="str">
            <v>P10 SCH-10 [SA249 TP316L]</v>
          </cell>
          <cell r="B1107">
            <v>10</v>
          </cell>
          <cell r="C1107">
            <v>10</v>
          </cell>
          <cell r="D1107" t="str">
            <v>SA249 TP316L</v>
          </cell>
          <cell r="E1107"/>
          <cell r="F1107">
            <v>10.750000000000002</v>
          </cell>
          <cell r="G1107">
            <v>10.420000000000002</v>
          </cell>
          <cell r="H1107">
            <v>0.16500000000000001</v>
          </cell>
          <cell r="I1107"/>
          <cell r="J1107">
            <v>10</v>
          </cell>
          <cell r="K1107"/>
          <cell r="L1107" t="str">
            <v>SA249 TP316L</v>
          </cell>
          <cell r="M1107"/>
          <cell r="N1107"/>
        </row>
        <row r="1108">
          <cell r="A1108" t="str">
            <v>P10 SCH-20 [SA249 TP316L]</v>
          </cell>
          <cell r="B1108">
            <v>10</v>
          </cell>
          <cell r="C1108">
            <v>20</v>
          </cell>
          <cell r="D1108" t="str">
            <v>SA249 TP316L</v>
          </cell>
          <cell r="E1108"/>
          <cell r="F1108">
            <v>10.750000000000002</v>
          </cell>
          <cell r="G1108">
            <v>10.250000000000002</v>
          </cell>
          <cell r="H1108">
            <v>0.25</v>
          </cell>
          <cell r="I1108"/>
          <cell r="J1108">
            <v>20</v>
          </cell>
          <cell r="K1108"/>
          <cell r="L1108" t="str">
            <v>SA249 TP316L</v>
          </cell>
          <cell r="M1108"/>
          <cell r="N1108"/>
        </row>
        <row r="1109">
          <cell r="A1109" t="str">
            <v>P10 SCH-30 [SA249 TP316L]</v>
          </cell>
          <cell r="B1109">
            <v>10</v>
          </cell>
          <cell r="C1109">
            <v>30</v>
          </cell>
          <cell r="D1109" t="str">
            <v>SA249 TP316L</v>
          </cell>
          <cell r="E1109"/>
          <cell r="F1109">
            <v>10.750000000000002</v>
          </cell>
          <cell r="G1109">
            <v>10.136000000000001</v>
          </cell>
          <cell r="H1109">
            <v>0.307</v>
          </cell>
          <cell r="I1109"/>
          <cell r="J1109">
            <v>30</v>
          </cell>
          <cell r="K1109"/>
          <cell r="L1109" t="str">
            <v>SA249 TP316L</v>
          </cell>
          <cell r="M1109"/>
          <cell r="N1109"/>
        </row>
        <row r="1110">
          <cell r="A1110" t="str">
            <v>P10 SCH-40 [SA249 TP316L]</v>
          </cell>
          <cell r="B1110">
            <v>10</v>
          </cell>
          <cell r="C1110">
            <v>40</v>
          </cell>
          <cell r="D1110" t="str">
            <v>SA249 TP316L</v>
          </cell>
          <cell r="E1110"/>
          <cell r="F1110">
            <v>10.750000000000002</v>
          </cell>
          <cell r="G1110">
            <v>10.020000000000001</v>
          </cell>
          <cell r="H1110">
            <v>0.36499999999999999</v>
          </cell>
          <cell r="I1110"/>
          <cell r="J1110">
            <v>40</v>
          </cell>
          <cell r="K1110"/>
          <cell r="L1110" t="str">
            <v>SA249 TP316L</v>
          </cell>
          <cell r="M1110"/>
          <cell r="N1110"/>
        </row>
        <row r="1111">
          <cell r="A1111" t="str">
            <v>P10 SCH-60 [SA249 TP316L]</v>
          </cell>
          <cell r="B1111">
            <v>10</v>
          </cell>
          <cell r="C1111">
            <v>60</v>
          </cell>
          <cell r="D1111" t="str">
            <v>SA249 TP316L</v>
          </cell>
          <cell r="E1111"/>
          <cell r="F1111">
            <v>10.750000000000002</v>
          </cell>
          <cell r="G1111">
            <v>9.7500000000000018</v>
          </cell>
          <cell r="H1111">
            <v>0.5</v>
          </cell>
          <cell r="I1111"/>
          <cell r="J1111">
            <v>60</v>
          </cell>
          <cell r="K1111"/>
          <cell r="L1111" t="str">
            <v>SA249 TP316L</v>
          </cell>
          <cell r="M1111"/>
          <cell r="N1111"/>
        </row>
        <row r="1112">
          <cell r="A1112" t="str">
            <v>P10 SCH-80 [SA249 TP316L]</v>
          </cell>
          <cell r="B1112">
            <v>10</v>
          </cell>
          <cell r="C1112">
            <v>80</v>
          </cell>
          <cell r="D1112" t="str">
            <v>SA249 TP316L</v>
          </cell>
          <cell r="E1112"/>
          <cell r="F1112">
            <v>10.750000000000002</v>
          </cell>
          <cell r="G1112">
            <v>9.5640000000000018</v>
          </cell>
          <cell r="H1112">
            <v>0.59299999999999997</v>
          </cell>
          <cell r="I1112"/>
          <cell r="J1112">
            <v>80</v>
          </cell>
          <cell r="K1112"/>
          <cell r="L1112" t="str">
            <v>SA249 TP316L</v>
          </cell>
          <cell r="M1112"/>
          <cell r="N1112"/>
        </row>
        <row r="1113">
          <cell r="A1113" t="str">
            <v>P10 SCH-100 [SA249 TP316L]</v>
          </cell>
          <cell r="B1113">
            <v>10</v>
          </cell>
          <cell r="C1113">
            <v>100</v>
          </cell>
          <cell r="D1113" t="str">
            <v>SA249 TP316L</v>
          </cell>
          <cell r="E1113"/>
          <cell r="F1113">
            <v>10.750000000000002</v>
          </cell>
          <cell r="G1113">
            <v>9.3140000000000018</v>
          </cell>
          <cell r="H1113">
            <v>0.71799999999999997</v>
          </cell>
          <cell r="I1113"/>
          <cell r="J1113">
            <v>100</v>
          </cell>
          <cell r="K1113"/>
          <cell r="L1113" t="str">
            <v>SA249 TP316L</v>
          </cell>
          <cell r="M1113"/>
          <cell r="N1113"/>
        </row>
        <row r="1114">
          <cell r="A1114" t="str">
            <v>P10 SCH-120 [SA249 TP316L]</v>
          </cell>
          <cell r="B1114">
            <v>10</v>
          </cell>
          <cell r="C1114">
            <v>120</v>
          </cell>
          <cell r="D1114" t="str">
            <v>SA249 TP316L</v>
          </cell>
          <cell r="E1114"/>
          <cell r="F1114">
            <v>10.750000000000002</v>
          </cell>
          <cell r="G1114">
            <v>9.0640000000000018</v>
          </cell>
          <cell r="H1114">
            <v>0.84299999999999997</v>
          </cell>
          <cell r="I1114"/>
          <cell r="J1114">
            <v>120</v>
          </cell>
          <cell r="K1114"/>
          <cell r="L1114" t="str">
            <v>SA249 TP316L</v>
          </cell>
          <cell r="M1114"/>
          <cell r="N1114"/>
        </row>
        <row r="1115">
          <cell r="A1115" t="str">
            <v>P10 SCH-140 [SA249 TP316L]</v>
          </cell>
          <cell r="B1115">
            <v>10</v>
          </cell>
          <cell r="C1115">
            <v>140</v>
          </cell>
          <cell r="D1115" t="str">
            <v>SA249 TP316L</v>
          </cell>
          <cell r="E1115"/>
          <cell r="F1115">
            <v>10.750000000000002</v>
          </cell>
          <cell r="G1115">
            <v>8.7500000000000018</v>
          </cell>
          <cell r="H1115">
            <v>1</v>
          </cell>
          <cell r="I1115"/>
          <cell r="J1115">
            <v>140</v>
          </cell>
          <cell r="K1115"/>
          <cell r="L1115" t="str">
            <v>SA249 TP316L</v>
          </cell>
          <cell r="M1115"/>
          <cell r="N1115"/>
        </row>
        <row r="1116">
          <cell r="A1116" t="str">
            <v>P10 SCH-160 [SA249 TP316L]</v>
          </cell>
          <cell r="B1116">
            <v>10</v>
          </cell>
          <cell r="C1116">
            <v>160</v>
          </cell>
          <cell r="D1116" t="str">
            <v>SA249 TP316L</v>
          </cell>
          <cell r="E1116"/>
          <cell r="F1116">
            <v>10.750000000000002</v>
          </cell>
          <cell r="G1116">
            <v>8.5000000000000018</v>
          </cell>
          <cell r="H1116">
            <v>1.125</v>
          </cell>
          <cell r="I1116"/>
          <cell r="J1116">
            <v>160</v>
          </cell>
          <cell r="K1116"/>
          <cell r="L1116" t="str">
            <v>SA249 TP316L</v>
          </cell>
          <cell r="M1116"/>
          <cell r="N1116"/>
        </row>
        <row r="1117">
          <cell r="A1117" t="str">
            <v>P10 SCH-XH [SA249 TP316L]</v>
          </cell>
          <cell r="B1117">
            <v>10</v>
          </cell>
          <cell r="C1117" t="str">
            <v>XH</v>
          </cell>
          <cell r="D1117" t="str">
            <v>SA249 TP316L</v>
          </cell>
          <cell r="E1117"/>
          <cell r="F1117">
            <v>10.750000000000002</v>
          </cell>
          <cell r="G1117">
            <v>9.7500000000000018</v>
          </cell>
          <cell r="H1117">
            <v>0.5</v>
          </cell>
          <cell r="I1117" t="str">
            <v>XH</v>
          </cell>
          <cell r="J1117">
            <v>2</v>
          </cell>
          <cell r="K1117"/>
          <cell r="L1117" t="str">
            <v>SA249 TP316L</v>
          </cell>
          <cell r="M1117"/>
          <cell r="N1117"/>
        </row>
        <row r="1118">
          <cell r="A1118" t="str">
            <v>P11 SCH-XH [SA249 TP316L]</v>
          </cell>
          <cell r="B1118">
            <v>11</v>
          </cell>
          <cell r="C1118" t="str">
            <v>XH</v>
          </cell>
          <cell r="D1118" t="str">
            <v>SA249 TP316L</v>
          </cell>
          <cell r="E1118"/>
          <cell r="F1118">
            <v>11.75</v>
          </cell>
          <cell r="G1118">
            <v>10.75</v>
          </cell>
          <cell r="H1118">
            <v>0.5</v>
          </cell>
          <cell r="I1118" t="str">
            <v>XH</v>
          </cell>
          <cell r="J1118">
            <v>2</v>
          </cell>
          <cell r="K1118"/>
          <cell r="L1118" t="str">
            <v>SA249 TP316L</v>
          </cell>
          <cell r="M1118"/>
          <cell r="N1118"/>
        </row>
        <row r="1119">
          <cell r="A1119" t="str">
            <v>P12 SCH-5 [SA249 TP316L]</v>
          </cell>
          <cell r="B1119">
            <v>12.000000000000002</v>
          </cell>
          <cell r="C1119">
            <v>5</v>
          </cell>
          <cell r="D1119" t="str">
            <v>SA249 TP316L</v>
          </cell>
          <cell r="E1119"/>
          <cell r="F1119">
            <v>12.75</v>
          </cell>
          <cell r="G1119">
            <v>12.42</v>
          </cell>
          <cell r="H1119">
            <v>0.16500000000000001</v>
          </cell>
          <cell r="I1119"/>
          <cell r="J1119">
            <v>5</v>
          </cell>
          <cell r="K1119"/>
          <cell r="L1119" t="str">
            <v>SA249 TP316L</v>
          </cell>
          <cell r="M1119"/>
          <cell r="N1119"/>
        </row>
        <row r="1120">
          <cell r="A1120" t="str">
            <v>P12 SCH-10 [SA249 TP316L]</v>
          </cell>
          <cell r="B1120">
            <v>12.000000000000002</v>
          </cell>
          <cell r="C1120">
            <v>10</v>
          </cell>
          <cell r="D1120" t="str">
            <v>SA249 TP316L</v>
          </cell>
          <cell r="E1120"/>
          <cell r="F1120">
            <v>12.75</v>
          </cell>
          <cell r="G1120">
            <v>12.39</v>
          </cell>
          <cell r="H1120">
            <v>0.18</v>
          </cell>
          <cell r="I1120"/>
          <cell r="J1120">
            <v>10</v>
          </cell>
          <cell r="K1120"/>
          <cell r="L1120" t="str">
            <v>SA249 TP316L</v>
          </cell>
          <cell r="M1120"/>
          <cell r="N1120"/>
        </row>
        <row r="1121">
          <cell r="A1121" t="str">
            <v>P12 SCH-20 [SA249 TP316L]</v>
          </cell>
          <cell r="B1121">
            <v>12.000000000000002</v>
          </cell>
          <cell r="C1121">
            <v>20</v>
          </cell>
          <cell r="D1121" t="str">
            <v>SA249 TP316L</v>
          </cell>
          <cell r="E1121"/>
          <cell r="F1121">
            <v>12.75</v>
          </cell>
          <cell r="G1121">
            <v>12.25</v>
          </cell>
          <cell r="H1121">
            <v>0.25</v>
          </cell>
          <cell r="I1121"/>
          <cell r="J1121">
            <v>20</v>
          </cell>
          <cell r="K1121"/>
          <cell r="L1121" t="str">
            <v>SA249 TP316L</v>
          </cell>
          <cell r="M1121"/>
          <cell r="N1121"/>
        </row>
        <row r="1122">
          <cell r="A1122" t="str">
            <v>P12 SCH-30 [SA249 TP316L]</v>
          </cell>
          <cell r="B1122">
            <v>12.000000000000002</v>
          </cell>
          <cell r="C1122">
            <v>30</v>
          </cell>
          <cell r="D1122" t="str">
            <v>SA249 TP316L</v>
          </cell>
          <cell r="E1122"/>
          <cell r="F1122">
            <v>12.75</v>
          </cell>
          <cell r="G1122">
            <v>12.09</v>
          </cell>
          <cell r="H1122">
            <v>0.33</v>
          </cell>
          <cell r="I1122"/>
          <cell r="J1122">
            <v>30</v>
          </cell>
          <cell r="K1122"/>
          <cell r="L1122" t="str">
            <v>SA249 TP316L</v>
          </cell>
          <cell r="M1122"/>
          <cell r="N1122"/>
        </row>
        <row r="1123">
          <cell r="A1123" t="str">
            <v>P12 SCH-40 [SA249 TP316L]</v>
          </cell>
          <cell r="B1123">
            <v>12.000000000000002</v>
          </cell>
          <cell r="C1123">
            <v>40</v>
          </cell>
          <cell r="D1123" t="str">
            <v>SA249 TP316L</v>
          </cell>
          <cell r="E1123"/>
          <cell r="F1123">
            <v>12.75</v>
          </cell>
          <cell r="G1123">
            <v>11.938000000000001</v>
          </cell>
          <cell r="H1123">
            <v>0.40600000000000003</v>
          </cell>
          <cell r="I1123"/>
          <cell r="J1123">
            <v>40</v>
          </cell>
          <cell r="K1123"/>
          <cell r="L1123" t="str">
            <v>SA249 TP316L</v>
          </cell>
          <cell r="M1123"/>
          <cell r="N1123"/>
        </row>
        <row r="1124">
          <cell r="A1124" t="str">
            <v>P12 SCH-60 [SA249 TP316L]</v>
          </cell>
          <cell r="B1124">
            <v>12.000000000000002</v>
          </cell>
          <cell r="C1124">
            <v>60</v>
          </cell>
          <cell r="D1124" t="str">
            <v>SA249 TP316L</v>
          </cell>
          <cell r="E1124"/>
          <cell r="F1124">
            <v>12.75</v>
          </cell>
          <cell r="G1124">
            <v>11.625999999999999</v>
          </cell>
          <cell r="H1124">
            <v>0.56200000000000006</v>
          </cell>
          <cell r="I1124"/>
          <cell r="J1124">
            <v>60</v>
          </cell>
          <cell r="K1124"/>
          <cell r="L1124" t="str">
            <v>SA249 TP316L</v>
          </cell>
          <cell r="M1124"/>
          <cell r="N1124"/>
        </row>
        <row r="1125">
          <cell r="A1125" t="str">
            <v>P12 SCH-80 [SA249 TP316L]</v>
          </cell>
          <cell r="B1125">
            <v>12.000000000000002</v>
          </cell>
          <cell r="C1125">
            <v>80</v>
          </cell>
          <cell r="D1125" t="str">
            <v>SA249 TP316L</v>
          </cell>
          <cell r="E1125"/>
          <cell r="F1125">
            <v>12.75</v>
          </cell>
          <cell r="G1125">
            <v>11.375999999999999</v>
          </cell>
          <cell r="H1125">
            <v>0.68700000000000006</v>
          </cell>
          <cell r="I1125"/>
          <cell r="J1125">
            <v>80</v>
          </cell>
          <cell r="K1125"/>
          <cell r="L1125" t="str">
            <v>SA249 TP316L</v>
          </cell>
          <cell r="M1125"/>
          <cell r="N1125"/>
        </row>
        <row r="1126">
          <cell r="A1126" t="str">
            <v>P12 SCH-100 [SA249 TP316L]</v>
          </cell>
          <cell r="B1126">
            <v>12.000000000000002</v>
          </cell>
          <cell r="C1126">
            <v>100</v>
          </cell>
          <cell r="D1126" t="str">
            <v>SA249 TP316L</v>
          </cell>
          <cell r="E1126"/>
          <cell r="F1126">
            <v>12.75</v>
          </cell>
          <cell r="G1126">
            <v>11.064</v>
          </cell>
          <cell r="H1126">
            <v>0.84299999999999997</v>
          </cell>
          <cell r="I1126"/>
          <cell r="J1126">
            <v>100</v>
          </cell>
          <cell r="K1126"/>
          <cell r="L1126" t="str">
            <v>SA249 TP316L</v>
          </cell>
          <cell r="M1126"/>
          <cell r="N1126"/>
        </row>
        <row r="1127">
          <cell r="A1127" t="str">
            <v>P12 SCH-120 [SA249 TP316L]</v>
          </cell>
          <cell r="B1127">
            <v>12.000000000000002</v>
          </cell>
          <cell r="C1127">
            <v>120</v>
          </cell>
          <cell r="D1127" t="str">
            <v>SA249 TP316L</v>
          </cell>
          <cell r="E1127"/>
          <cell r="F1127">
            <v>12.75</v>
          </cell>
          <cell r="G1127">
            <v>10.75</v>
          </cell>
          <cell r="H1127">
            <v>1</v>
          </cell>
          <cell r="I1127"/>
          <cell r="J1127">
            <v>120</v>
          </cell>
          <cell r="K1127"/>
          <cell r="L1127" t="str">
            <v>SA249 TP316L</v>
          </cell>
          <cell r="M1127"/>
          <cell r="N1127"/>
        </row>
        <row r="1128">
          <cell r="A1128" t="str">
            <v>P12 SCH-140 [SA249 TP316L]</v>
          </cell>
          <cell r="B1128">
            <v>12.000000000000002</v>
          </cell>
          <cell r="C1128">
            <v>140</v>
          </cell>
          <cell r="D1128" t="str">
            <v>SA249 TP316L</v>
          </cell>
          <cell r="E1128"/>
          <cell r="F1128">
            <v>12.75</v>
          </cell>
          <cell r="G1128">
            <v>10.5</v>
          </cell>
          <cell r="H1128">
            <v>1.125</v>
          </cell>
          <cell r="I1128"/>
          <cell r="J1128">
            <v>140</v>
          </cell>
          <cell r="K1128"/>
          <cell r="L1128" t="str">
            <v>SA249 TP316L</v>
          </cell>
          <cell r="M1128"/>
          <cell r="N1128"/>
        </row>
        <row r="1129">
          <cell r="A1129" t="str">
            <v>P12 SCH-160 [SA249 TP316L]</v>
          </cell>
          <cell r="B1129">
            <v>12.000000000000002</v>
          </cell>
          <cell r="C1129">
            <v>160</v>
          </cell>
          <cell r="D1129" t="str">
            <v>SA249 TP316L</v>
          </cell>
          <cell r="E1129"/>
          <cell r="F1129">
            <v>12.75</v>
          </cell>
          <cell r="G1129">
            <v>10.125999999999999</v>
          </cell>
          <cell r="H1129">
            <v>1.3120000000000001</v>
          </cell>
          <cell r="I1129"/>
          <cell r="J1129">
            <v>160</v>
          </cell>
          <cell r="K1129"/>
          <cell r="L1129" t="str">
            <v>SA249 TP316L</v>
          </cell>
          <cell r="M1129"/>
          <cell r="N1129"/>
        </row>
        <row r="1130">
          <cell r="A1130" t="str">
            <v>P12 SCH-XH [SA249 TP316L]</v>
          </cell>
          <cell r="B1130">
            <v>12.000000000000002</v>
          </cell>
          <cell r="C1130" t="str">
            <v>XH</v>
          </cell>
          <cell r="D1130" t="str">
            <v>SA249 TP316L</v>
          </cell>
          <cell r="E1130"/>
          <cell r="F1130">
            <v>12.75</v>
          </cell>
          <cell r="G1130">
            <v>11.75</v>
          </cell>
          <cell r="H1130">
            <v>0.5</v>
          </cell>
          <cell r="I1130" t="str">
            <v>XH</v>
          </cell>
          <cell r="J1130">
            <v>2</v>
          </cell>
          <cell r="K1130"/>
          <cell r="L1130" t="str">
            <v>SA249 TP316L</v>
          </cell>
          <cell r="M1130"/>
          <cell r="N1130"/>
        </row>
        <row r="1131">
          <cell r="A1131" t="str">
            <v>P14 SCH-10 [SA249 TP316L]</v>
          </cell>
          <cell r="B1131">
            <v>14</v>
          </cell>
          <cell r="C1131">
            <v>10</v>
          </cell>
          <cell r="D1131" t="str">
            <v>SA249 TP316L</v>
          </cell>
          <cell r="E1131"/>
          <cell r="F1131">
            <v>14</v>
          </cell>
          <cell r="G1131">
            <v>13.5</v>
          </cell>
          <cell r="H1131">
            <v>0.25</v>
          </cell>
          <cell r="I1131"/>
          <cell r="J1131">
            <v>10</v>
          </cell>
          <cell r="K1131"/>
          <cell r="L1131" t="str">
            <v>SA249 TP316L</v>
          </cell>
          <cell r="M1131"/>
          <cell r="N1131"/>
        </row>
        <row r="1132">
          <cell r="A1132" t="str">
            <v>P14 SCH-20 [SA249 TP316L]</v>
          </cell>
          <cell r="B1132">
            <v>14</v>
          </cell>
          <cell r="C1132">
            <v>20</v>
          </cell>
          <cell r="D1132" t="str">
            <v>SA249 TP316L</v>
          </cell>
          <cell r="E1132"/>
          <cell r="F1132">
            <v>14</v>
          </cell>
          <cell r="G1132">
            <v>13.375999999999999</v>
          </cell>
          <cell r="H1132">
            <v>0.312</v>
          </cell>
          <cell r="I1132"/>
          <cell r="J1132">
            <v>20</v>
          </cell>
          <cell r="K1132"/>
          <cell r="L1132" t="str">
            <v>SA249 TP316L</v>
          </cell>
          <cell r="M1132"/>
          <cell r="N1132"/>
        </row>
        <row r="1133">
          <cell r="A1133" t="str">
            <v>P14 SCH-30 [SA249 TP316L]</v>
          </cell>
          <cell r="B1133">
            <v>14</v>
          </cell>
          <cell r="C1133">
            <v>30</v>
          </cell>
          <cell r="D1133" t="str">
            <v>SA249 TP316L</v>
          </cell>
          <cell r="E1133"/>
          <cell r="F1133">
            <v>14</v>
          </cell>
          <cell r="G1133">
            <v>13.25</v>
          </cell>
          <cell r="H1133">
            <v>0.375</v>
          </cell>
          <cell r="I1133"/>
          <cell r="J1133">
            <v>30</v>
          </cell>
          <cell r="K1133"/>
          <cell r="L1133" t="str">
            <v>SA249 TP316L</v>
          </cell>
          <cell r="M1133"/>
          <cell r="N1133"/>
        </row>
        <row r="1134">
          <cell r="A1134" t="str">
            <v>P14 SCH-40 [SA249 TP316L]</v>
          </cell>
          <cell r="B1134">
            <v>14</v>
          </cell>
          <cell r="C1134">
            <v>40</v>
          </cell>
          <cell r="D1134" t="str">
            <v>SA249 TP316L</v>
          </cell>
          <cell r="E1134"/>
          <cell r="F1134">
            <v>14</v>
          </cell>
          <cell r="G1134">
            <v>13.125999999999999</v>
          </cell>
          <cell r="H1134">
            <v>0.437</v>
          </cell>
          <cell r="I1134"/>
          <cell r="J1134">
            <v>40</v>
          </cell>
          <cell r="K1134"/>
          <cell r="L1134" t="str">
            <v>SA249 TP316L</v>
          </cell>
          <cell r="M1134"/>
          <cell r="N1134"/>
        </row>
        <row r="1135">
          <cell r="A1135" t="str">
            <v>P14 SCH-60 [SA249 TP316L]</v>
          </cell>
          <cell r="B1135">
            <v>14</v>
          </cell>
          <cell r="C1135">
            <v>60</v>
          </cell>
          <cell r="D1135" t="str">
            <v>SA249 TP316L</v>
          </cell>
          <cell r="E1135"/>
          <cell r="F1135">
            <v>14</v>
          </cell>
          <cell r="G1135">
            <v>12.811999999999999</v>
          </cell>
          <cell r="H1135">
            <v>0.59399999999999997</v>
          </cell>
          <cell r="I1135"/>
          <cell r="J1135">
            <v>60</v>
          </cell>
          <cell r="K1135"/>
          <cell r="L1135" t="str">
            <v>SA249 TP316L</v>
          </cell>
          <cell r="M1135"/>
          <cell r="N1135"/>
        </row>
        <row r="1136">
          <cell r="A1136" t="str">
            <v>P14 SCH-80 [SA249 TP316L]</v>
          </cell>
          <cell r="B1136">
            <v>14</v>
          </cell>
          <cell r="C1136">
            <v>80</v>
          </cell>
          <cell r="D1136" t="str">
            <v>SA249 TP316L</v>
          </cell>
          <cell r="E1136"/>
          <cell r="F1136">
            <v>14</v>
          </cell>
          <cell r="G1136">
            <v>12.5</v>
          </cell>
          <cell r="H1136">
            <v>0.75</v>
          </cell>
          <cell r="I1136"/>
          <cell r="J1136">
            <v>80</v>
          </cell>
          <cell r="K1136"/>
          <cell r="L1136" t="str">
            <v>SA249 TP316L</v>
          </cell>
          <cell r="M1136"/>
          <cell r="N1136"/>
        </row>
        <row r="1137">
          <cell r="A1137" t="str">
            <v>P14 SCH-100 [SA249 TP316L]</v>
          </cell>
          <cell r="B1137">
            <v>14</v>
          </cell>
          <cell r="C1137">
            <v>100</v>
          </cell>
          <cell r="D1137" t="str">
            <v>SA249 TP316L</v>
          </cell>
          <cell r="E1137"/>
          <cell r="F1137">
            <v>14</v>
          </cell>
          <cell r="G1137">
            <v>12.125999999999999</v>
          </cell>
          <cell r="H1137">
            <v>0.93700000000000006</v>
          </cell>
          <cell r="I1137"/>
          <cell r="J1137">
            <v>100</v>
          </cell>
          <cell r="K1137"/>
          <cell r="L1137" t="str">
            <v>SA249 TP316L</v>
          </cell>
          <cell r="M1137"/>
          <cell r="N1137"/>
        </row>
        <row r="1138">
          <cell r="A1138" t="str">
            <v>P14 SCH-120 [SA249 TP316L]</v>
          </cell>
          <cell r="B1138">
            <v>14</v>
          </cell>
          <cell r="C1138">
            <v>120</v>
          </cell>
          <cell r="D1138" t="str">
            <v>SA249 TP316L</v>
          </cell>
          <cell r="E1138"/>
          <cell r="F1138">
            <v>14</v>
          </cell>
          <cell r="G1138">
            <v>11.814</v>
          </cell>
          <cell r="H1138">
            <v>1.093</v>
          </cell>
          <cell r="I1138"/>
          <cell r="J1138">
            <v>120</v>
          </cell>
          <cell r="K1138"/>
          <cell r="L1138" t="str">
            <v>SA249 TP316L</v>
          </cell>
          <cell r="M1138"/>
          <cell r="N1138"/>
        </row>
        <row r="1139">
          <cell r="A1139" t="str">
            <v>P14 SCH-140 [SA249 TP316L]</v>
          </cell>
          <cell r="B1139">
            <v>14</v>
          </cell>
          <cell r="C1139">
            <v>140</v>
          </cell>
          <cell r="D1139" t="str">
            <v>SA249 TP316L</v>
          </cell>
          <cell r="E1139"/>
          <cell r="F1139">
            <v>14</v>
          </cell>
          <cell r="G1139">
            <v>11.5</v>
          </cell>
          <cell r="H1139">
            <v>1.25</v>
          </cell>
          <cell r="I1139"/>
          <cell r="J1139">
            <v>140</v>
          </cell>
          <cell r="K1139"/>
          <cell r="L1139" t="str">
            <v>SA249 TP316L</v>
          </cell>
          <cell r="M1139"/>
          <cell r="N1139"/>
        </row>
        <row r="1140">
          <cell r="A1140" t="str">
            <v>P14 SCH-160 [SA249 TP316L]</v>
          </cell>
          <cell r="B1140">
            <v>14</v>
          </cell>
          <cell r="C1140">
            <v>160</v>
          </cell>
          <cell r="D1140" t="str">
            <v>SA249 TP316L</v>
          </cell>
          <cell r="E1140"/>
          <cell r="F1140">
            <v>14</v>
          </cell>
          <cell r="G1140">
            <v>11.188000000000001</v>
          </cell>
          <cell r="H1140">
            <v>1.4059999999999999</v>
          </cell>
          <cell r="I1140"/>
          <cell r="J1140">
            <v>160</v>
          </cell>
          <cell r="K1140"/>
          <cell r="L1140" t="str">
            <v>SA249 TP316L</v>
          </cell>
          <cell r="M1140"/>
          <cell r="N1140"/>
        </row>
        <row r="1141">
          <cell r="A1141" t="str">
            <v>P14 SCH-XH [SA249 TP316L]</v>
          </cell>
          <cell r="B1141">
            <v>14</v>
          </cell>
          <cell r="C1141" t="str">
            <v>XH</v>
          </cell>
          <cell r="D1141" t="str">
            <v>SA249 TP316L</v>
          </cell>
          <cell r="E1141"/>
          <cell r="F1141">
            <v>14</v>
          </cell>
          <cell r="G1141">
            <v>13</v>
          </cell>
          <cell r="H1141">
            <v>0.5</v>
          </cell>
          <cell r="I1141" t="str">
            <v>XH</v>
          </cell>
          <cell r="J1141">
            <v>2</v>
          </cell>
          <cell r="K1141"/>
          <cell r="L1141" t="str">
            <v>SA249 TP316L</v>
          </cell>
          <cell r="M1141"/>
          <cell r="N1141"/>
        </row>
        <row r="1142">
          <cell r="A1142" t="str">
            <v>P16 SCH-10 [SA249 TP316L]</v>
          </cell>
          <cell r="B1142">
            <v>16</v>
          </cell>
          <cell r="C1142">
            <v>10</v>
          </cell>
          <cell r="D1142" t="str">
            <v>SA249 TP316L</v>
          </cell>
          <cell r="E1142"/>
          <cell r="F1142">
            <v>16</v>
          </cell>
          <cell r="G1142">
            <v>15.5</v>
          </cell>
          <cell r="H1142">
            <v>0.25</v>
          </cell>
          <cell r="I1142"/>
          <cell r="J1142">
            <v>10</v>
          </cell>
          <cell r="K1142"/>
          <cell r="L1142" t="str">
            <v>SA249 TP316L</v>
          </cell>
          <cell r="M1142"/>
          <cell r="N1142"/>
        </row>
        <row r="1143">
          <cell r="A1143" t="str">
            <v>P16 SCH-20 [SA249 TP316L]</v>
          </cell>
          <cell r="B1143">
            <v>16</v>
          </cell>
          <cell r="C1143">
            <v>20</v>
          </cell>
          <cell r="D1143" t="str">
            <v>SA249 TP316L</v>
          </cell>
          <cell r="E1143"/>
          <cell r="F1143">
            <v>16</v>
          </cell>
          <cell r="G1143">
            <v>15.375999999999999</v>
          </cell>
          <cell r="H1143">
            <v>0.312</v>
          </cell>
          <cell r="I1143"/>
          <cell r="J1143">
            <v>20</v>
          </cell>
          <cell r="K1143"/>
          <cell r="L1143" t="str">
            <v>SA249 TP316L</v>
          </cell>
          <cell r="M1143"/>
          <cell r="N1143"/>
        </row>
        <row r="1144">
          <cell r="A1144" t="str">
            <v>P16 SCH-30 [SA249 TP316L]</v>
          </cell>
          <cell r="B1144">
            <v>16</v>
          </cell>
          <cell r="C1144">
            <v>30</v>
          </cell>
          <cell r="D1144" t="str">
            <v>SA249 TP316L</v>
          </cell>
          <cell r="E1144"/>
          <cell r="F1144">
            <v>16</v>
          </cell>
          <cell r="G1144">
            <v>15.25</v>
          </cell>
          <cell r="H1144">
            <v>0.375</v>
          </cell>
          <cell r="I1144"/>
          <cell r="J1144">
            <v>30</v>
          </cell>
          <cell r="K1144"/>
          <cell r="L1144" t="str">
            <v>SA249 TP316L</v>
          </cell>
          <cell r="M1144"/>
          <cell r="N1144"/>
        </row>
        <row r="1145">
          <cell r="A1145" t="str">
            <v>P16 SCH-40 [SA249 TP316L]</v>
          </cell>
          <cell r="B1145">
            <v>16</v>
          </cell>
          <cell r="C1145">
            <v>40</v>
          </cell>
          <cell r="D1145" t="str">
            <v>SA249 TP316L</v>
          </cell>
          <cell r="E1145"/>
          <cell r="F1145">
            <v>16</v>
          </cell>
          <cell r="G1145">
            <v>15</v>
          </cell>
          <cell r="H1145">
            <v>0.5</v>
          </cell>
          <cell r="I1145"/>
          <cell r="J1145">
            <v>40</v>
          </cell>
          <cell r="K1145"/>
          <cell r="L1145" t="str">
            <v>SA249 TP316L</v>
          </cell>
          <cell r="M1145"/>
          <cell r="N1145"/>
        </row>
        <row r="1146">
          <cell r="A1146" t="str">
            <v>P16 SCH-60 [SA249 TP316L]</v>
          </cell>
          <cell r="B1146">
            <v>16</v>
          </cell>
          <cell r="C1146">
            <v>60</v>
          </cell>
          <cell r="D1146" t="str">
            <v>SA249 TP316L</v>
          </cell>
          <cell r="E1146"/>
          <cell r="F1146">
            <v>16</v>
          </cell>
          <cell r="G1146">
            <v>14.688000000000001</v>
          </cell>
          <cell r="H1146">
            <v>0.65600000000000003</v>
          </cell>
          <cell r="I1146"/>
          <cell r="J1146">
            <v>60</v>
          </cell>
          <cell r="K1146"/>
          <cell r="L1146" t="str">
            <v>SA249 TP316L</v>
          </cell>
          <cell r="M1146"/>
          <cell r="N1146"/>
        </row>
        <row r="1147">
          <cell r="A1147" t="str">
            <v>P16 SCH-80 [SA249 TP316L]</v>
          </cell>
          <cell r="B1147">
            <v>16</v>
          </cell>
          <cell r="C1147">
            <v>80</v>
          </cell>
          <cell r="D1147" t="str">
            <v>SA249 TP316L</v>
          </cell>
          <cell r="E1147"/>
          <cell r="F1147">
            <v>16</v>
          </cell>
          <cell r="G1147">
            <v>14.314</v>
          </cell>
          <cell r="H1147">
            <v>0.84299999999999997</v>
          </cell>
          <cell r="I1147"/>
          <cell r="J1147">
            <v>80</v>
          </cell>
          <cell r="K1147"/>
          <cell r="L1147" t="str">
            <v>SA249 TP316L</v>
          </cell>
          <cell r="M1147"/>
          <cell r="N1147"/>
        </row>
        <row r="1148">
          <cell r="A1148" t="str">
            <v>P16 SCH-100 [SA249 TP316L]</v>
          </cell>
          <cell r="B1148">
            <v>16</v>
          </cell>
          <cell r="C1148">
            <v>100</v>
          </cell>
          <cell r="D1148" t="str">
            <v>SA249 TP316L</v>
          </cell>
          <cell r="E1148"/>
          <cell r="F1148">
            <v>16</v>
          </cell>
          <cell r="G1148">
            <v>13.938000000000001</v>
          </cell>
          <cell r="H1148">
            <v>1.0309999999999999</v>
          </cell>
          <cell r="I1148"/>
          <cell r="J1148">
            <v>100</v>
          </cell>
          <cell r="K1148"/>
          <cell r="L1148" t="str">
            <v>SA249 TP316L</v>
          </cell>
          <cell r="M1148"/>
          <cell r="N1148"/>
        </row>
        <row r="1149">
          <cell r="A1149" t="str">
            <v>P16 SCH-120 [SA249 TP316L]</v>
          </cell>
          <cell r="B1149">
            <v>16</v>
          </cell>
          <cell r="C1149">
            <v>120</v>
          </cell>
          <cell r="D1149" t="str">
            <v>SA249 TP316L</v>
          </cell>
          <cell r="E1149"/>
          <cell r="F1149">
            <v>16</v>
          </cell>
          <cell r="G1149">
            <v>13.564</v>
          </cell>
          <cell r="H1149">
            <v>1.218</v>
          </cell>
          <cell r="I1149"/>
          <cell r="J1149">
            <v>120</v>
          </cell>
          <cell r="K1149"/>
          <cell r="L1149" t="str">
            <v>SA249 TP316L</v>
          </cell>
          <cell r="M1149"/>
          <cell r="N1149"/>
        </row>
        <row r="1150">
          <cell r="A1150" t="str">
            <v>P16 SCH-140 [SA249 TP316L]</v>
          </cell>
          <cell r="B1150">
            <v>16</v>
          </cell>
          <cell r="C1150">
            <v>140</v>
          </cell>
          <cell r="D1150" t="str">
            <v>SA249 TP316L</v>
          </cell>
          <cell r="E1150"/>
          <cell r="F1150">
            <v>16</v>
          </cell>
          <cell r="G1150">
            <v>13.125999999999999</v>
          </cell>
          <cell r="H1150">
            <v>1.4370000000000001</v>
          </cell>
          <cell r="I1150"/>
          <cell r="J1150">
            <v>140</v>
          </cell>
          <cell r="K1150"/>
          <cell r="L1150" t="str">
            <v>SA249 TP316L</v>
          </cell>
          <cell r="M1150"/>
          <cell r="N1150"/>
        </row>
        <row r="1151">
          <cell r="A1151" t="str">
            <v>P16 SCH-160 [SA249 TP316L]</v>
          </cell>
          <cell r="B1151">
            <v>16</v>
          </cell>
          <cell r="C1151">
            <v>160</v>
          </cell>
          <cell r="D1151" t="str">
            <v>SA249 TP316L</v>
          </cell>
          <cell r="E1151"/>
          <cell r="F1151">
            <v>16</v>
          </cell>
          <cell r="G1151">
            <v>12.814</v>
          </cell>
          <cell r="H1151">
            <v>1.593</v>
          </cell>
          <cell r="I1151"/>
          <cell r="J1151">
            <v>160</v>
          </cell>
          <cell r="K1151"/>
          <cell r="L1151" t="str">
            <v>SA249 TP316L</v>
          </cell>
          <cell r="M1151"/>
          <cell r="N1151"/>
        </row>
        <row r="1152">
          <cell r="A1152" t="str">
            <v>P16 SCH-XH [SA249 TP316L]</v>
          </cell>
          <cell r="B1152">
            <v>16</v>
          </cell>
          <cell r="C1152" t="str">
            <v>XH</v>
          </cell>
          <cell r="D1152" t="str">
            <v>SA249 TP316L</v>
          </cell>
          <cell r="E1152"/>
          <cell r="F1152">
            <v>16</v>
          </cell>
          <cell r="G1152">
            <v>15</v>
          </cell>
          <cell r="H1152">
            <v>0.5</v>
          </cell>
          <cell r="I1152" t="str">
            <v>XH</v>
          </cell>
          <cell r="J1152">
            <v>2</v>
          </cell>
          <cell r="K1152"/>
          <cell r="L1152" t="str">
            <v>SA249 TP316L</v>
          </cell>
          <cell r="M1152"/>
          <cell r="N1152"/>
        </row>
        <row r="1153">
          <cell r="A1153" t="str">
            <v>P18 SCH-10 [SA249 TP316L]</v>
          </cell>
          <cell r="B1153">
            <v>18</v>
          </cell>
          <cell r="C1153">
            <v>10</v>
          </cell>
          <cell r="D1153" t="str">
            <v>SA249 TP316L</v>
          </cell>
          <cell r="E1153"/>
          <cell r="F1153">
            <v>18</v>
          </cell>
          <cell r="G1153">
            <v>17.5</v>
          </cell>
          <cell r="H1153">
            <v>0.25</v>
          </cell>
          <cell r="I1153"/>
          <cell r="J1153">
            <v>10</v>
          </cell>
          <cell r="K1153"/>
          <cell r="L1153" t="str">
            <v>SA249 TP316L</v>
          </cell>
          <cell r="M1153"/>
          <cell r="N1153"/>
        </row>
        <row r="1154">
          <cell r="A1154" t="str">
            <v>P18 SCH-20 [SA249 TP316L]</v>
          </cell>
          <cell r="B1154">
            <v>18</v>
          </cell>
          <cell r="C1154">
            <v>20</v>
          </cell>
          <cell r="D1154" t="str">
            <v>SA249 TP316L</v>
          </cell>
          <cell r="E1154"/>
          <cell r="F1154">
            <v>18</v>
          </cell>
          <cell r="G1154">
            <v>17.376000000000001</v>
          </cell>
          <cell r="H1154">
            <v>0.312</v>
          </cell>
          <cell r="I1154"/>
          <cell r="J1154">
            <v>20</v>
          </cell>
          <cell r="K1154"/>
          <cell r="L1154" t="str">
            <v>SA249 TP316L</v>
          </cell>
          <cell r="M1154"/>
          <cell r="N1154"/>
        </row>
        <row r="1155">
          <cell r="A1155" t="str">
            <v>P18 SCH-30 [SA249 TP316L]</v>
          </cell>
          <cell r="B1155">
            <v>18</v>
          </cell>
          <cell r="C1155">
            <v>30</v>
          </cell>
          <cell r="D1155" t="str">
            <v>SA249 TP316L</v>
          </cell>
          <cell r="E1155"/>
          <cell r="F1155">
            <v>18</v>
          </cell>
          <cell r="G1155">
            <v>17.123999999999999</v>
          </cell>
          <cell r="H1155">
            <v>0.438</v>
          </cell>
          <cell r="I1155"/>
          <cell r="J1155">
            <v>30</v>
          </cell>
          <cell r="K1155"/>
          <cell r="L1155" t="str">
            <v>SA249 TP316L</v>
          </cell>
          <cell r="M1155"/>
          <cell r="N1155"/>
        </row>
        <row r="1156">
          <cell r="A1156" t="str">
            <v>P18 SCH-40 [SA249 TP316L]</v>
          </cell>
          <cell r="B1156">
            <v>18</v>
          </cell>
          <cell r="C1156">
            <v>40</v>
          </cell>
          <cell r="D1156" t="str">
            <v>SA249 TP316L</v>
          </cell>
          <cell r="E1156"/>
          <cell r="F1156">
            <v>18</v>
          </cell>
          <cell r="G1156">
            <v>16.876000000000001</v>
          </cell>
          <cell r="H1156">
            <v>0.56200000000000006</v>
          </cell>
          <cell r="I1156"/>
          <cell r="J1156">
            <v>40</v>
          </cell>
          <cell r="K1156"/>
          <cell r="L1156" t="str">
            <v>SA249 TP316L</v>
          </cell>
          <cell r="M1156"/>
          <cell r="N1156"/>
        </row>
        <row r="1157">
          <cell r="A1157" t="str">
            <v>P18 SCH-60 [SA249 TP316L]</v>
          </cell>
          <cell r="B1157">
            <v>18</v>
          </cell>
          <cell r="C1157">
            <v>60</v>
          </cell>
          <cell r="D1157" t="str">
            <v>SA249 TP316L</v>
          </cell>
          <cell r="E1157"/>
          <cell r="F1157">
            <v>18</v>
          </cell>
          <cell r="G1157">
            <v>16.5</v>
          </cell>
          <cell r="H1157">
            <v>0.75</v>
          </cell>
          <cell r="I1157"/>
          <cell r="J1157">
            <v>60</v>
          </cell>
          <cell r="K1157"/>
          <cell r="L1157" t="str">
            <v>SA249 TP316L</v>
          </cell>
          <cell r="M1157"/>
          <cell r="N1157"/>
        </row>
        <row r="1158">
          <cell r="A1158" t="str">
            <v>P18 SCH-80 [SA249 TP316L]</v>
          </cell>
          <cell r="B1158">
            <v>18</v>
          </cell>
          <cell r="C1158">
            <v>80</v>
          </cell>
          <cell r="D1158" t="str">
            <v>SA249 TP316L</v>
          </cell>
          <cell r="E1158"/>
          <cell r="F1158">
            <v>18</v>
          </cell>
          <cell r="G1158">
            <v>16.126000000000001</v>
          </cell>
          <cell r="H1158">
            <v>0.93700000000000006</v>
          </cell>
          <cell r="I1158"/>
          <cell r="J1158">
            <v>80</v>
          </cell>
          <cell r="K1158"/>
          <cell r="L1158" t="str">
            <v>SA249 TP316L</v>
          </cell>
          <cell r="M1158"/>
          <cell r="N1158"/>
        </row>
        <row r="1159">
          <cell r="A1159" t="str">
            <v>P18 SCH-100 [SA249 TP316L]</v>
          </cell>
          <cell r="B1159">
            <v>18</v>
          </cell>
          <cell r="C1159">
            <v>100</v>
          </cell>
          <cell r="D1159" t="str">
            <v>SA249 TP316L</v>
          </cell>
          <cell r="E1159"/>
          <cell r="F1159">
            <v>18</v>
          </cell>
          <cell r="G1159">
            <v>15.688000000000001</v>
          </cell>
          <cell r="H1159">
            <v>1.1559999999999999</v>
          </cell>
          <cell r="I1159"/>
          <cell r="J1159">
            <v>100</v>
          </cell>
          <cell r="K1159"/>
          <cell r="L1159" t="str">
            <v>SA249 TP316L</v>
          </cell>
          <cell r="M1159"/>
          <cell r="N1159"/>
        </row>
        <row r="1160">
          <cell r="A1160" t="str">
            <v>P18 SCH-120 [SA249 TP316L]</v>
          </cell>
          <cell r="B1160">
            <v>18</v>
          </cell>
          <cell r="C1160">
            <v>120</v>
          </cell>
          <cell r="D1160" t="str">
            <v>SA249 TP316L</v>
          </cell>
          <cell r="E1160"/>
          <cell r="F1160">
            <v>18</v>
          </cell>
          <cell r="G1160">
            <v>15.25</v>
          </cell>
          <cell r="H1160">
            <v>1.375</v>
          </cell>
          <cell r="I1160"/>
          <cell r="J1160">
            <v>120</v>
          </cell>
          <cell r="K1160"/>
          <cell r="L1160" t="str">
            <v>SA249 TP316L</v>
          </cell>
          <cell r="M1160"/>
          <cell r="N1160"/>
        </row>
        <row r="1161">
          <cell r="A1161" t="str">
            <v>P18 SCH-140 [SA249 TP316L]</v>
          </cell>
          <cell r="B1161">
            <v>18</v>
          </cell>
          <cell r="C1161">
            <v>140</v>
          </cell>
          <cell r="D1161" t="str">
            <v>SA249 TP316L</v>
          </cell>
          <cell r="E1161"/>
          <cell r="F1161">
            <v>18</v>
          </cell>
          <cell r="G1161">
            <v>14.875999999999999</v>
          </cell>
          <cell r="H1161">
            <v>1.5620000000000001</v>
          </cell>
          <cell r="I1161"/>
          <cell r="J1161">
            <v>140</v>
          </cell>
          <cell r="K1161"/>
          <cell r="L1161" t="str">
            <v>SA249 TP316L</v>
          </cell>
          <cell r="M1161"/>
          <cell r="N1161"/>
        </row>
        <row r="1162">
          <cell r="A1162" t="str">
            <v>P18 SCH-160 [SA249 TP316L]</v>
          </cell>
          <cell r="B1162">
            <v>18</v>
          </cell>
          <cell r="C1162">
            <v>160</v>
          </cell>
          <cell r="D1162" t="str">
            <v>SA249 TP316L</v>
          </cell>
          <cell r="E1162"/>
          <cell r="F1162">
            <v>18</v>
          </cell>
          <cell r="G1162">
            <v>14.438000000000001</v>
          </cell>
          <cell r="H1162">
            <v>1.7809999999999999</v>
          </cell>
          <cell r="I1162"/>
          <cell r="J1162">
            <v>160</v>
          </cell>
          <cell r="K1162"/>
          <cell r="L1162" t="str">
            <v>SA249 TP316L</v>
          </cell>
          <cell r="M1162"/>
          <cell r="N1162"/>
        </row>
        <row r="1163">
          <cell r="A1163" t="str">
            <v>P18 SCH-XH [SA249 TP316L]</v>
          </cell>
          <cell r="B1163">
            <v>18</v>
          </cell>
          <cell r="C1163" t="str">
            <v>XH</v>
          </cell>
          <cell r="D1163" t="str">
            <v>SA249 TP316L</v>
          </cell>
          <cell r="E1163"/>
          <cell r="F1163">
            <v>18</v>
          </cell>
          <cell r="G1163">
            <v>17</v>
          </cell>
          <cell r="H1163">
            <v>0.5</v>
          </cell>
          <cell r="I1163" t="str">
            <v>XH</v>
          </cell>
          <cell r="J1163">
            <v>2</v>
          </cell>
          <cell r="K1163"/>
          <cell r="L1163" t="str">
            <v>SA249 TP316L</v>
          </cell>
          <cell r="M1163"/>
          <cell r="N1163"/>
        </row>
        <row r="1164">
          <cell r="A1164" t="str">
            <v>P20 SCH-10 [SA249 TP316L]</v>
          </cell>
          <cell r="B1164">
            <v>20</v>
          </cell>
          <cell r="C1164">
            <v>10</v>
          </cell>
          <cell r="D1164" t="str">
            <v>SA249 TP316L</v>
          </cell>
          <cell r="E1164"/>
          <cell r="F1164">
            <v>20</v>
          </cell>
          <cell r="G1164">
            <v>19.5</v>
          </cell>
          <cell r="H1164">
            <v>0.25</v>
          </cell>
          <cell r="I1164"/>
          <cell r="J1164">
            <v>10</v>
          </cell>
          <cell r="K1164"/>
          <cell r="L1164" t="str">
            <v>SA249 TP316L</v>
          </cell>
          <cell r="M1164"/>
          <cell r="N1164"/>
        </row>
        <row r="1165">
          <cell r="A1165" t="str">
            <v>P20 SCH-20 [SA249 TP316L]</v>
          </cell>
          <cell r="B1165">
            <v>20</v>
          </cell>
          <cell r="C1165">
            <v>20</v>
          </cell>
          <cell r="D1165" t="str">
            <v>SA249 TP316L</v>
          </cell>
          <cell r="E1165"/>
          <cell r="F1165">
            <v>20</v>
          </cell>
          <cell r="G1165">
            <v>19.25</v>
          </cell>
          <cell r="H1165">
            <v>0.375</v>
          </cell>
          <cell r="I1165"/>
          <cell r="J1165">
            <v>20</v>
          </cell>
          <cell r="K1165"/>
          <cell r="L1165" t="str">
            <v>SA249 TP316L</v>
          </cell>
          <cell r="M1165"/>
          <cell r="N1165"/>
        </row>
        <row r="1166">
          <cell r="A1166" t="str">
            <v>P20 SCH-30 [SA249 TP316L]</v>
          </cell>
          <cell r="B1166">
            <v>20</v>
          </cell>
          <cell r="C1166">
            <v>30</v>
          </cell>
          <cell r="D1166" t="str">
            <v>SA249 TP316L</v>
          </cell>
          <cell r="E1166"/>
          <cell r="F1166">
            <v>20</v>
          </cell>
          <cell r="G1166">
            <v>19</v>
          </cell>
          <cell r="H1166">
            <v>0.5</v>
          </cell>
          <cell r="I1166"/>
          <cell r="J1166">
            <v>30</v>
          </cell>
          <cell r="K1166"/>
          <cell r="L1166" t="str">
            <v>SA249 TP316L</v>
          </cell>
          <cell r="M1166"/>
          <cell r="N1166"/>
        </row>
        <row r="1167">
          <cell r="A1167" t="str">
            <v>P20 SCH-40 [SA249 TP316L]</v>
          </cell>
          <cell r="B1167">
            <v>20</v>
          </cell>
          <cell r="C1167">
            <v>40</v>
          </cell>
          <cell r="D1167" t="str">
            <v>SA249 TP316L</v>
          </cell>
          <cell r="E1167"/>
          <cell r="F1167">
            <v>20</v>
          </cell>
          <cell r="G1167">
            <v>18.814</v>
          </cell>
          <cell r="H1167">
            <v>0.59299999999999997</v>
          </cell>
          <cell r="I1167"/>
          <cell r="J1167">
            <v>40</v>
          </cell>
          <cell r="K1167"/>
          <cell r="L1167" t="str">
            <v>SA249 TP316L</v>
          </cell>
          <cell r="M1167"/>
          <cell r="N1167"/>
        </row>
        <row r="1168">
          <cell r="A1168" t="str">
            <v>P20 SCH-60 [SA249 TP316L]</v>
          </cell>
          <cell r="B1168">
            <v>20</v>
          </cell>
          <cell r="C1168">
            <v>60</v>
          </cell>
          <cell r="D1168" t="str">
            <v>SA249 TP316L</v>
          </cell>
          <cell r="E1168"/>
          <cell r="F1168">
            <v>20</v>
          </cell>
          <cell r="G1168">
            <v>18.376000000000001</v>
          </cell>
          <cell r="H1168">
            <v>0.81200000000000006</v>
          </cell>
          <cell r="I1168"/>
          <cell r="J1168">
            <v>60</v>
          </cell>
          <cell r="K1168"/>
          <cell r="L1168" t="str">
            <v>SA249 TP316L</v>
          </cell>
          <cell r="M1168"/>
          <cell r="N1168"/>
        </row>
        <row r="1169">
          <cell r="A1169" t="str">
            <v>P20 SCH-80 [SA249 TP316L]</v>
          </cell>
          <cell r="B1169">
            <v>20</v>
          </cell>
          <cell r="C1169">
            <v>80</v>
          </cell>
          <cell r="D1169" t="str">
            <v>SA249 TP316L</v>
          </cell>
          <cell r="E1169"/>
          <cell r="F1169">
            <v>20</v>
          </cell>
          <cell r="G1169">
            <v>17.937999999999999</v>
          </cell>
          <cell r="H1169">
            <v>1.0309999999999999</v>
          </cell>
          <cell r="I1169"/>
          <cell r="J1169">
            <v>80</v>
          </cell>
          <cell r="K1169"/>
          <cell r="L1169" t="str">
            <v>SA249 TP316L</v>
          </cell>
          <cell r="M1169"/>
          <cell r="N1169"/>
        </row>
        <row r="1170">
          <cell r="A1170" t="str">
            <v>P20 SCH-100 [SA249 TP316L]</v>
          </cell>
          <cell r="B1170">
            <v>20</v>
          </cell>
          <cell r="C1170">
            <v>100</v>
          </cell>
          <cell r="D1170" t="str">
            <v>SA249 TP316L</v>
          </cell>
          <cell r="E1170"/>
          <cell r="F1170">
            <v>20</v>
          </cell>
          <cell r="G1170">
            <v>17.440000000000001</v>
          </cell>
          <cell r="H1170">
            <v>1.28</v>
          </cell>
          <cell r="I1170"/>
          <cell r="J1170">
            <v>100</v>
          </cell>
          <cell r="K1170"/>
          <cell r="L1170" t="str">
            <v>SA249 TP316L</v>
          </cell>
          <cell r="M1170"/>
          <cell r="N1170"/>
        </row>
        <row r="1171">
          <cell r="A1171" t="str">
            <v>P20 SCH-120 [SA249 TP316L]</v>
          </cell>
          <cell r="B1171">
            <v>20</v>
          </cell>
          <cell r="C1171">
            <v>120</v>
          </cell>
          <cell r="D1171" t="str">
            <v>SA249 TP316L</v>
          </cell>
          <cell r="E1171"/>
          <cell r="F1171">
            <v>20</v>
          </cell>
          <cell r="G1171">
            <v>17</v>
          </cell>
          <cell r="H1171">
            <v>1.5</v>
          </cell>
          <cell r="I1171"/>
          <cell r="J1171">
            <v>120</v>
          </cell>
          <cell r="K1171"/>
          <cell r="L1171" t="str">
            <v>SA249 TP316L</v>
          </cell>
          <cell r="M1171"/>
          <cell r="N1171"/>
        </row>
        <row r="1172">
          <cell r="A1172" t="str">
            <v>P20 SCH-140 [SA249 TP316L]</v>
          </cell>
          <cell r="B1172">
            <v>20</v>
          </cell>
          <cell r="C1172">
            <v>140</v>
          </cell>
          <cell r="D1172" t="str">
            <v>SA249 TP316L</v>
          </cell>
          <cell r="E1172"/>
          <cell r="F1172">
            <v>20</v>
          </cell>
          <cell r="G1172">
            <v>16.5</v>
          </cell>
          <cell r="H1172">
            <v>1.75</v>
          </cell>
          <cell r="I1172"/>
          <cell r="J1172">
            <v>140</v>
          </cell>
          <cell r="K1172"/>
          <cell r="L1172" t="str">
            <v>SA249 TP316L</v>
          </cell>
          <cell r="M1172"/>
          <cell r="N1172"/>
        </row>
        <row r="1173">
          <cell r="A1173" t="str">
            <v>P20 SCH-160 [SA249 TP316L]</v>
          </cell>
          <cell r="B1173">
            <v>20</v>
          </cell>
          <cell r="C1173">
            <v>160</v>
          </cell>
          <cell r="D1173" t="str">
            <v>SA249 TP316L</v>
          </cell>
          <cell r="E1173"/>
          <cell r="F1173">
            <v>20</v>
          </cell>
          <cell r="G1173">
            <v>16.064</v>
          </cell>
          <cell r="H1173">
            <v>1.968</v>
          </cell>
          <cell r="I1173"/>
          <cell r="J1173">
            <v>160</v>
          </cell>
          <cell r="K1173"/>
          <cell r="L1173" t="str">
            <v>SA249 TP316L</v>
          </cell>
          <cell r="M1173"/>
          <cell r="N1173"/>
        </row>
        <row r="1174">
          <cell r="A1174" t="str">
            <v>P20 SCH-XH [SA249 TP316L]</v>
          </cell>
          <cell r="B1174">
            <v>20</v>
          </cell>
          <cell r="C1174" t="str">
            <v>XH</v>
          </cell>
          <cell r="D1174" t="str">
            <v>SA249 TP316L</v>
          </cell>
          <cell r="E1174"/>
          <cell r="F1174">
            <v>20</v>
          </cell>
          <cell r="G1174">
            <v>19</v>
          </cell>
          <cell r="H1174">
            <v>0.5</v>
          </cell>
          <cell r="I1174" t="str">
            <v>XH</v>
          </cell>
          <cell r="J1174">
            <v>2</v>
          </cell>
          <cell r="K1174"/>
          <cell r="L1174" t="str">
            <v>SA249 TP316L</v>
          </cell>
          <cell r="M1174"/>
          <cell r="N1174"/>
        </row>
        <row r="1175">
          <cell r="A1175" t="str">
            <v>P22 SCH-10 [SA249 TP316L]</v>
          </cell>
          <cell r="B1175">
            <v>22</v>
          </cell>
          <cell r="C1175">
            <v>10</v>
          </cell>
          <cell r="D1175" t="str">
            <v>SA249 TP316L</v>
          </cell>
          <cell r="E1175"/>
          <cell r="F1175">
            <v>22</v>
          </cell>
          <cell r="G1175">
            <v>21.5</v>
          </cell>
          <cell r="H1175">
            <v>0.25</v>
          </cell>
          <cell r="I1175"/>
          <cell r="J1175">
            <v>10</v>
          </cell>
          <cell r="K1175"/>
          <cell r="L1175" t="str">
            <v>SA249 TP316L</v>
          </cell>
          <cell r="M1175"/>
          <cell r="N1175"/>
        </row>
        <row r="1176">
          <cell r="A1176" t="str">
            <v>P22 SCH-20 [SA249 TP316L]</v>
          </cell>
          <cell r="B1176">
            <v>22</v>
          </cell>
          <cell r="C1176">
            <v>20</v>
          </cell>
          <cell r="D1176" t="str">
            <v>SA249 TP316L</v>
          </cell>
          <cell r="E1176"/>
          <cell r="F1176">
            <v>22</v>
          </cell>
          <cell r="G1176">
            <v>21.25</v>
          </cell>
          <cell r="H1176">
            <v>0.375</v>
          </cell>
          <cell r="I1176"/>
          <cell r="J1176">
            <v>20</v>
          </cell>
          <cell r="K1176"/>
          <cell r="L1176" t="str">
            <v>SA249 TP316L</v>
          </cell>
          <cell r="M1176"/>
          <cell r="N1176"/>
        </row>
        <row r="1177">
          <cell r="A1177" t="str">
            <v>P22 SCH-30 [SA249 TP316L]</v>
          </cell>
          <cell r="B1177">
            <v>22</v>
          </cell>
          <cell r="C1177">
            <v>30</v>
          </cell>
          <cell r="D1177" t="str">
            <v>SA249 TP316L</v>
          </cell>
          <cell r="E1177"/>
          <cell r="F1177">
            <v>22</v>
          </cell>
          <cell r="G1177">
            <v>21</v>
          </cell>
          <cell r="H1177">
            <v>0.5</v>
          </cell>
          <cell r="I1177"/>
          <cell r="J1177">
            <v>30</v>
          </cell>
          <cell r="K1177"/>
          <cell r="L1177" t="str">
            <v>SA249 TP316L</v>
          </cell>
          <cell r="M1177"/>
          <cell r="N1177"/>
        </row>
        <row r="1178">
          <cell r="A1178" t="str">
            <v>P22 SCH-60 [SA249 TP316L]</v>
          </cell>
          <cell r="B1178">
            <v>22</v>
          </cell>
          <cell r="C1178">
            <v>60</v>
          </cell>
          <cell r="D1178" t="str">
            <v>SA249 TP316L</v>
          </cell>
          <cell r="E1178"/>
          <cell r="F1178">
            <v>22</v>
          </cell>
          <cell r="G1178">
            <v>20.25</v>
          </cell>
          <cell r="H1178">
            <v>0.875</v>
          </cell>
          <cell r="I1178"/>
          <cell r="J1178">
            <v>60</v>
          </cell>
          <cell r="K1178"/>
          <cell r="L1178" t="str">
            <v>SA249 TP316L</v>
          </cell>
          <cell r="M1178"/>
          <cell r="N1178"/>
        </row>
        <row r="1179">
          <cell r="A1179" t="str">
            <v>P22 SCH-80 [SA249 TP316L]</v>
          </cell>
          <cell r="B1179">
            <v>22</v>
          </cell>
          <cell r="C1179">
            <v>80</v>
          </cell>
          <cell r="D1179" t="str">
            <v>SA249 TP316L</v>
          </cell>
          <cell r="E1179"/>
          <cell r="F1179">
            <v>22</v>
          </cell>
          <cell r="G1179">
            <v>19.75</v>
          </cell>
          <cell r="H1179">
            <v>1.125</v>
          </cell>
          <cell r="I1179"/>
          <cell r="J1179">
            <v>80</v>
          </cell>
          <cell r="K1179"/>
          <cell r="L1179" t="str">
            <v>SA249 TP316L</v>
          </cell>
          <cell r="M1179"/>
          <cell r="N1179"/>
        </row>
        <row r="1180">
          <cell r="A1180" t="str">
            <v>P22 SCH-100 [SA249 TP316L]</v>
          </cell>
          <cell r="B1180">
            <v>22</v>
          </cell>
          <cell r="C1180">
            <v>100</v>
          </cell>
          <cell r="D1180" t="str">
            <v>SA249 TP316L</v>
          </cell>
          <cell r="E1180"/>
          <cell r="F1180">
            <v>22</v>
          </cell>
          <cell r="G1180">
            <v>19.25</v>
          </cell>
          <cell r="H1180">
            <v>1.375</v>
          </cell>
          <cell r="I1180"/>
          <cell r="J1180">
            <v>100</v>
          </cell>
          <cell r="K1180"/>
          <cell r="L1180" t="str">
            <v>SA249 TP316L</v>
          </cell>
          <cell r="M1180"/>
          <cell r="N1180"/>
        </row>
        <row r="1181">
          <cell r="A1181" t="str">
            <v>P22 SCH-120 [SA249 TP316L]</v>
          </cell>
          <cell r="B1181">
            <v>22</v>
          </cell>
          <cell r="C1181">
            <v>120</v>
          </cell>
          <cell r="D1181" t="str">
            <v>SA249 TP316L</v>
          </cell>
          <cell r="E1181"/>
          <cell r="F1181">
            <v>22</v>
          </cell>
          <cell r="G1181">
            <v>18.75</v>
          </cell>
          <cell r="H1181">
            <v>1.625</v>
          </cell>
          <cell r="I1181"/>
          <cell r="J1181">
            <v>120</v>
          </cell>
          <cell r="K1181"/>
          <cell r="L1181" t="str">
            <v>SA249 TP316L</v>
          </cell>
          <cell r="M1181"/>
          <cell r="N1181"/>
        </row>
        <row r="1182">
          <cell r="A1182" t="str">
            <v>P22 SCH-140 [SA249 TP316L]</v>
          </cell>
          <cell r="B1182">
            <v>22</v>
          </cell>
          <cell r="C1182">
            <v>140</v>
          </cell>
          <cell r="D1182" t="str">
            <v>SA249 TP316L</v>
          </cell>
          <cell r="E1182"/>
          <cell r="F1182">
            <v>22</v>
          </cell>
          <cell r="G1182">
            <v>18.25</v>
          </cell>
          <cell r="H1182">
            <v>1.875</v>
          </cell>
          <cell r="I1182"/>
          <cell r="J1182">
            <v>140</v>
          </cell>
          <cell r="K1182"/>
          <cell r="L1182" t="str">
            <v>SA249 TP316L</v>
          </cell>
          <cell r="M1182"/>
          <cell r="N1182"/>
        </row>
        <row r="1183">
          <cell r="A1183" t="str">
            <v>P22 SCH-160 [SA249 TP316L]</v>
          </cell>
          <cell r="B1183">
            <v>22</v>
          </cell>
          <cell r="C1183">
            <v>160</v>
          </cell>
          <cell r="D1183" t="str">
            <v>SA249 TP316L</v>
          </cell>
          <cell r="E1183"/>
          <cell r="F1183">
            <v>22</v>
          </cell>
          <cell r="G1183">
            <v>17.75</v>
          </cell>
          <cell r="H1183">
            <v>2.125</v>
          </cell>
          <cell r="I1183"/>
          <cell r="J1183">
            <v>160</v>
          </cell>
          <cell r="K1183"/>
          <cell r="L1183" t="str">
            <v>SA249 TP316L</v>
          </cell>
          <cell r="M1183"/>
          <cell r="N1183"/>
        </row>
        <row r="1184">
          <cell r="A1184" t="str">
            <v>P22 SCH-XH [SA249 TP316L]</v>
          </cell>
          <cell r="B1184">
            <v>22</v>
          </cell>
          <cell r="C1184" t="str">
            <v>XH</v>
          </cell>
          <cell r="D1184" t="str">
            <v>SA249 TP316L</v>
          </cell>
          <cell r="E1184"/>
          <cell r="F1184">
            <v>22</v>
          </cell>
          <cell r="G1184">
            <v>21</v>
          </cell>
          <cell r="H1184">
            <v>0.5</v>
          </cell>
          <cell r="I1184" t="str">
            <v>XH</v>
          </cell>
          <cell r="J1184">
            <v>2</v>
          </cell>
          <cell r="K1184"/>
          <cell r="L1184" t="str">
            <v>SA249 TP316L</v>
          </cell>
          <cell r="M1184"/>
          <cell r="N1184"/>
        </row>
        <row r="1185">
          <cell r="A1185" t="str">
            <v>P24 SCH-10 [SA249 TP316L]</v>
          </cell>
          <cell r="B1185">
            <v>24.000000000000004</v>
          </cell>
          <cell r="C1185">
            <v>10</v>
          </cell>
          <cell r="D1185" t="str">
            <v>SA249 TP316L</v>
          </cell>
          <cell r="E1185"/>
          <cell r="F1185">
            <v>24.000000000000004</v>
          </cell>
          <cell r="G1185">
            <v>23.500000000000004</v>
          </cell>
          <cell r="H1185">
            <v>0.25</v>
          </cell>
          <cell r="I1185"/>
          <cell r="J1185">
            <v>10</v>
          </cell>
          <cell r="K1185"/>
          <cell r="L1185" t="str">
            <v>SA249 TP316L</v>
          </cell>
          <cell r="M1185"/>
          <cell r="N1185"/>
        </row>
        <row r="1186">
          <cell r="A1186" t="str">
            <v>P24 SCH-20 [SA249 TP316L]</v>
          </cell>
          <cell r="B1186">
            <v>24.000000000000004</v>
          </cell>
          <cell r="C1186">
            <v>20</v>
          </cell>
          <cell r="D1186" t="str">
            <v>SA249 TP316L</v>
          </cell>
          <cell r="E1186"/>
          <cell r="F1186">
            <v>24.000000000000004</v>
          </cell>
          <cell r="G1186">
            <v>23.250000000000004</v>
          </cell>
          <cell r="H1186">
            <v>0.375</v>
          </cell>
          <cell r="I1186"/>
          <cell r="J1186">
            <v>20</v>
          </cell>
          <cell r="K1186"/>
          <cell r="L1186" t="str">
            <v>SA249 TP316L</v>
          </cell>
          <cell r="M1186"/>
          <cell r="N1186"/>
        </row>
        <row r="1187">
          <cell r="A1187" t="str">
            <v>P24 SCH-30 [SA249 TP316L]</v>
          </cell>
          <cell r="B1187">
            <v>24.000000000000004</v>
          </cell>
          <cell r="C1187">
            <v>30</v>
          </cell>
          <cell r="D1187" t="str">
            <v>SA249 TP316L</v>
          </cell>
          <cell r="E1187"/>
          <cell r="F1187">
            <v>24.000000000000004</v>
          </cell>
          <cell r="G1187">
            <v>22.876000000000005</v>
          </cell>
          <cell r="H1187">
            <v>0.56200000000000006</v>
          </cell>
          <cell r="I1187"/>
          <cell r="J1187">
            <v>30</v>
          </cell>
          <cell r="K1187"/>
          <cell r="L1187" t="str">
            <v>SA249 TP316L</v>
          </cell>
          <cell r="M1187"/>
          <cell r="N1187"/>
        </row>
        <row r="1188">
          <cell r="A1188" t="str">
            <v>P24 SCH-40 [SA249 TP316L]</v>
          </cell>
          <cell r="B1188">
            <v>24.000000000000004</v>
          </cell>
          <cell r="C1188">
            <v>40</v>
          </cell>
          <cell r="D1188" t="str">
            <v>SA249 TP316L</v>
          </cell>
          <cell r="E1188"/>
          <cell r="F1188">
            <v>24.000000000000004</v>
          </cell>
          <cell r="G1188">
            <v>22.626000000000005</v>
          </cell>
          <cell r="H1188">
            <v>0.68700000000000006</v>
          </cell>
          <cell r="I1188"/>
          <cell r="J1188">
            <v>40</v>
          </cell>
          <cell r="K1188"/>
          <cell r="L1188" t="str">
            <v>SA249 TP316L</v>
          </cell>
          <cell r="M1188"/>
          <cell r="N1188"/>
        </row>
        <row r="1189">
          <cell r="A1189" t="str">
            <v>P24 SCH-60 [SA249 TP316L]</v>
          </cell>
          <cell r="B1189">
            <v>24.000000000000004</v>
          </cell>
          <cell r="C1189">
            <v>60</v>
          </cell>
          <cell r="D1189" t="str">
            <v>SA249 TP316L</v>
          </cell>
          <cell r="E1189"/>
          <cell r="F1189">
            <v>24.000000000000004</v>
          </cell>
          <cell r="G1189">
            <v>22.062000000000005</v>
          </cell>
          <cell r="H1189">
            <v>0.96899999999999997</v>
          </cell>
          <cell r="I1189"/>
          <cell r="J1189">
            <v>60</v>
          </cell>
          <cell r="K1189"/>
          <cell r="L1189" t="str">
            <v>SA249 TP316L</v>
          </cell>
          <cell r="M1189"/>
          <cell r="N1189"/>
        </row>
        <row r="1190">
          <cell r="A1190" t="str">
            <v>P24 SCH-80 [SA249 TP316L]</v>
          </cell>
          <cell r="B1190">
            <v>24.000000000000004</v>
          </cell>
          <cell r="C1190">
            <v>80</v>
          </cell>
          <cell r="D1190" t="str">
            <v>SA249 TP316L</v>
          </cell>
          <cell r="E1190"/>
          <cell r="F1190">
            <v>24.000000000000004</v>
          </cell>
          <cell r="G1190">
            <v>21.564000000000004</v>
          </cell>
          <cell r="H1190">
            <v>1.218</v>
          </cell>
          <cell r="I1190"/>
          <cell r="J1190">
            <v>80</v>
          </cell>
          <cell r="K1190"/>
          <cell r="L1190" t="str">
            <v>SA249 TP316L</v>
          </cell>
          <cell r="M1190"/>
          <cell r="N1190"/>
        </row>
        <row r="1191">
          <cell r="A1191" t="str">
            <v>P24 SCH-100 [SA249 TP316L]</v>
          </cell>
          <cell r="B1191">
            <v>24.000000000000004</v>
          </cell>
          <cell r="C1191">
            <v>100</v>
          </cell>
          <cell r="D1191" t="str">
            <v>SA249 TP316L</v>
          </cell>
          <cell r="E1191"/>
          <cell r="F1191">
            <v>24.000000000000004</v>
          </cell>
          <cell r="G1191">
            <v>20.938000000000002</v>
          </cell>
          <cell r="H1191">
            <v>1.5309999999999999</v>
          </cell>
          <cell r="I1191"/>
          <cell r="J1191">
            <v>100</v>
          </cell>
          <cell r="K1191"/>
          <cell r="L1191" t="str">
            <v>SA249 TP316L</v>
          </cell>
          <cell r="M1191"/>
          <cell r="N1191"/>
        </row>
        <row r="1192">
          <cell r="A1192" t="str">
            <v>P24 SCH-120 [SA249 TP316L]</v>
          </cell>
          <cell r="B1192">
            <v>24.000000000000004</v>
          </cell>
          <cell r="C1192">
            <v>120</v>
          </cell>
          <cell r="D1192" t="str">
            <v>SA249 TP316L</v>
          </cell>
          <cell r="E1192"/>
          <cell r="F1192">
            <v>24.000000000000004</v>
          </cell>
          <cell r="G1192">
            <v>20.376000000000005</v>
          </cell>
          <cell r="H1192">
            <v>1.8120000000000001</v>
          </cell>
          <cell r="I1192"/>
          <cell r="J1192">
            <v>120</v>
          </cell>
          <cell r="K1192"/>
          <cell r="L1192" t="str">
            <v>SA249 TP316L</v>
          </cell>
          <cell r="M1192"/>
          <cell r="N1192"/>
        </row>
        <row r="1193">
          <cell r="A1193" t="str">
            <v>P24 SCH-140 [SA249 TP316L]</v>
          </cell>
          <cell r="B1193">
            <v>24.000000000000004</v>
          </cell>
          <cell r="C1193">
            <v>140</v>
          </cell>
          <cell r="D1193" t="str">
            <v>SA249 TP316L</v>
          </cell>
          <cell r="E1193"/>
          <cell r="F1193">
            <v>24.000000000000004</v>
          </cell>
          <cell r="G1193">
            <v>19.876000000000005</v>
          </cell>
          <cell r="H1193">
            <v>2.0619999999999998</v>
          </cell>
          <cell r="I1193"/>
          <cell r="J1193">
            <v>140</v>
          </cell>
          <cell r="K1193"/>
          <cell r="L1193" t="str">
            <v>SA249 TP316L</v>
          </cell>
          <cell r="M1193"/>
          <cell r="N1193"/>
        </row>
        <row r="1194">
          <cell r="A1194" t="str">
            <v>P24 SCH-160 [SA249 TP316L]</v>
          </cell>
          <cell r="B1194">
            <v>24.000000000000004</v>
          </cell>
          <cell r="C1194">
            <v>160</v>
          </cell>
          <cell r="D1194" t="str">
            <v>SA249 TP316L</v>
          </cell>
          <cell r="E1194"/>
          <cell r="F1194">
            <v>24.000000000000004</v>
          </cell>
          <cell r="G1194">
            <v>19.314000000000004</v>
          </cell>
          <cell r="H1194">
            <v>2.343</v>
          </cell>
          <cell r="I1194"/>
          <cell r="J1194">
            <v>160</v>
          </cell>
          <cell r="K1194"/>
          <cell r="L1194" t="str">
            <v>SA249 TP316L</v>
          </cell>
          <cell r="M1194"/>
          <cell r="N1194"/>
        </row>
        <row r="1195">
          <cell r="A1195" t="str">
            <v>P24 SCH-XH [SA249 TP316L]</v>
          </cell>
          <cell r="B1195">
            <v>24.000000000000004</v>
          </cell>
          <cell r="C1195" t="str">
            <v>XH</v>
          </cell>
          <cell r="D1195" t="str">
            <v>SA249 TP316L</v>
          </cell>
          <cell r="E1195"/>
          <cell r="F1195">
            <v>24.000000000000004</v>
          </cell>
          <cell r="G1195">
            <v>23.000000000000004</v>
          </cell>
          <cell r="H1195">
            <v>0.5</v>
          </cell>
          <cell r="I1195" t="str">
            <v>XH</v>
          </cell>
          <cell r="J1195">
            <v>2</v>
          </cell>
          <cell r="K1195"/>
          <cell r="L1195" t="str">
            <v>SA249 TP316L</v>
          </cell>
          <cell r="M1195"/>
          <cell r="N1195"/>
        </row>
        <row r="1196">
          <cell r="A1196" t="str">
            <v>P26 SCH-10 [SA249 TP316L]</v>
          </cell>
          <cell r="B1196">
            <v>26</v>
          </cell>
          <cell r="C1196">
            <v>10</v>
          </cell>
          <cell r="D1196" t="str">
            <v>SA249 TP316L</v>
          </cell>
          <cell r="E1196"/>
          <cell r="F1196">
            <v>26</v>
          </cell>
          <cell r="G1196">
            <v>25.376000000000001</v>
          </cell>
          <cell r="H1196">
            <v>0.312</v>
          </cell>
          <cell r="I1196"/>
          <cell r="J1196">
            <v>10</v>
          </cell>
          <cell r="K1196"/>
          <cell r="L1196" t="str">
            <v>SA249 TP316L</v>
          </cell>
          <cell r="M1196"/>
          <cell r="N1196"/>
        </row>
        <row r="1197">
          <cell r="A1197" t="str">
            <v>P26 SCH-20 [SA249 TP316L]</v>
          </cell>
          <cell r="B1197">
            <v>26</v>
          </cell>
          <cell r="C1197">
            <v>20</v>
          </cell>
          <cell r="D1197" t="str">
            <v>SA249 TP316L</v>
          </cell>
          <cell r="E1197"/>
          <cell r="F1197">
            <v>26</v>
          </cell>
          <cell r="G1197">
            <v>25</v>
          </cell>
          <cell r="H1197">
            <v>0.5</v>
          </cell>
          <cell r="I1197"/>
          <cell r="J1197">
            <v>20</v>
          </cell>
          <cell r="K1197"/>
          <cell r="L1197" t="str">
            <v>SA249 TP316L</v>
          </cell>
          <cell r="M1197"/>
          <cell r="N1197"/>
        </row>
        <row r="1198">
          <cell r="A1198" t="str">
            <v>P26 SCH-XH [SA249 TP316L]</v>
          </cell>
          <cell r="B1198">
            <v>26</v>
          </cell>
          <cell r="C1198" t="str">
            <v>XH</v>
          </cell>
          <cell r="D1198" t="str">
            <v>SA249 TP316L</v>
          </cell>
          <cell r="E1198"/>
          <cell r="F1198">
            <v>26</v>
          </cell>
          <cell r="G1198">
            <v>25</v>
          </cell>
          <cell r="H1198">
            <v>0.5</v>
          </cell>
          <cell r="I1198" t="str">
            <v>XH</v>
          </cell>
          <cell r="J1198">
            <v>2</v>
          </cell>
          <cell r="K1198"/>
          <cell r="L1198" t="str">
            <v>SA249 TP316L</v>
          </cell>
          <cell r="M1198"/>
          <cell r="N1198"/>
        </row>
        <row r="1199">
          <cell r="A1199" t="str">
            <v>P28 SCH-10 [SA249 TP316L]</v>
          </cell>
          <cell r="B1199">
            <v>28</v>
          </cell>
          <cell r="C1199">
            <v>10</v>
          </cell>
          <cell r="D1199" t="str">
            <v>SA249 TP316L</v>
          </cell>
          <cell r="E1199"/>
          <cell r="F1199">
            <v>28</v>
          </cell>
          <cell r="G1199">
            <v>27.376000000000001</v>
          </cell>
          <cell r="H1199">
            <v>0.312</v>
          </cell>
          <cell r="I1199"/>
          <cell r="J1199">
            <v>10</v>
          </cell>
          <cell r="K1199"/>
          <cell r="L1199" t="str">
            <v>SA249 TP316L</v>
          </cell>
          <cell r="M1199"/>
          <cell r="N1199"/>
        </row>
        <row r="1200">
          <cell r="A1200" t="str">
            <v>P28 SCH-20 [SA249 TP316L]</v>
          </cell>
          <cell r="B1200">
            <v>28</v>
          </cell>
          <cell r="C1200">
            <v>20</v>
          </cell>
          <cell r="D1200" t="str">
            <v>SA249 TP316L</v>
          </cell>
          <cell r="E1200"/>
          <cell r="F1200">
            <v>28</v>
          </cell>
          <cell r="G1200">
            <v>27</v>
          </cell>
          <cell r="H1200">
            <v>0.5</v>
          </cell>
          <cell r="I1200"/>
          <cell r="J1200">
            <v>20</v>
          </cell>
          <cell r="K1200"/>
          <cell r="L1200" t="str">
            <v>SA249 TP316L</v>
          </cell>
          <cell r="M1200"/>
          <cell r="N1200"/>
        </row>
        <row r="1201">
          <cell r="A1201" t="str">
            <v>P28 SCH-30 [SA249 TP316L]</v>
          </cell>
          <cell r="B1201">
            <v>28</v>
          </cell>
          <cell r="C1201">
            <v>30</v>
          </cell>
          <cell r="D1201" t="str">
            <v>SA249 TP316L</v>
          </cell>
          <cell r="E1201"/>
          <cell r="F1201">
            <v>28</v>
          </cell>
          <cell r="G1201">
            <v>26.75</v>
          </cell>
          <cell r="H1201">
            <v>0.625</v>
          </cell>
          <cell r="I1201"/>
          <cell r="J1201">
            <v>30</v>
          </cell>
          <cell r="K1201"/>
          <cell r="L1201" t="str">
            <v>SA249 TP316L</v>
          </cell>
          <cell r="M1201"/>
          <cell r="N1201"/>
        </row>
        <row r="1202">
          <cell r="A1202" t="str">
            <v>P28 SCH-XH [SA249 TP316L]</v>
          </cell>
          <cell r="B1202">
            <v>28</v>
          </cell>
          <cell r="C1202" t="str">
            <v>XH</v>
          </cell>
          <cell r="D1202" t="str">
            <v>SA249 TP316L</v>
          </cell>
          <cell r="E1202"/>
          <cell r="F1202">
            <v>28</v>
          </cell>
          <cell r="G1202">
            <v>27</v>
          </cell>
          <cell r="H1202">
            <v>0.5</v>
          </cell>
          <cell r="I1202" t="str">
            <v>XH</v>
          </cell>
          <cell r="J1202">
            <v>2</v>
          </cell>
          <cell r="K1202"/>
          <cell r="L1202" t="str">
            <v>SA249 TP316L</v>
          </cell>
          <cell r="M1202"/>
          <cell r="N1202"/>
        </row>
        <row r="1203">
          <cell r="A1203" t="str">
            <v>P30 SCH-10 [SA249 TP316L]</v>
          </cell>
          <cell r="B1203">
            <v>30</v>
          </cell>
          <cell r="C1203">
            <v>10</v>
          </cell>
          <cell r="D1203" t="str">
            <v>SA249 TP316L</v>
          </cell>
          <cell r="E1203"/>
          <cell r="F1203">
            <v>30</v>
          </cell>
          <cell r="G1203">
            <v>29.376000000000001</v>
          </cell>
          <cell r="H1203">
            <v>0.312</v>
          </cell>
          <cell r="I1203"/>
          <cell r="J1203">
            <v>10</v>
          </cell>
          <cell r="K1203"/>
          <cell r="L1203" t="str">
            <v>SA249 TP316L</v>
          </cell>
          <cell r="M1203"/>
          <cell r="N1203"/>
        </row>
        <row r="1204">
          <cell r="A1204" t="str">
            <v>P30 SCH-20 [SA249 TP316L]</v>
          </cell>
          <cell r="B1204">
            <v>30</v>
          </cell>
          <cell r="C1204">
            <v>20</v>
          </cell>
          <cell r="D1204" t="str">
            <v>SA249 TP316L</v>
          </cell>
          <cell r="E1204"/>
          <cell r="F1204">
            <v>30</v>
          </cell>
          <cell r="G1204">
            <v>29</v>
          </cell>
          <cell r="H1204">
            <v>0.5</v>
          </cell>
          <cell r="I1204"/>
          <cell r="J1204">
            <v>20</v>
          </cell>
          <cell r="K1204"/>
          <cell r="L1204" t="str">
            <v>SA249 TP316L</v>
          </cell>
          <cell r="M1204"/>
          <cell r="N1204"/>
        </row>
        <row r="1205">
          <cell r="A1205" t="str">
            <v>P30 SCH-30 [SA249 TP316L]</v>
          </cell>
          <cell r="B1205">
            <v>30</v>
          </cell>
          <cell r="C1205">
            <v>30</v>
          </cell>
          <cell r="D1205" t="str">
            <v>SA249 TP316L</v>
          </cell>
          <cell r="E1205"/>
          <cell r="F1205">
            <v>30</v>
          </cell>
          <cell r="G1205">
            <v>28.75</v>
          </cell>
          <cell r="H1205">
            <v>0.625</v>
          </cell>
          <cell r="I1205"/>
          <cell r="J1205">
            <v>30</v>
          </cell>
          <cell r="K1205"/>
          <cell r="L1205" t="str">
            <v>SA249 TP316L</v>
          </cell>
          <cell r="M1205"/>
          <cell r="N1205"/>
        </row>
        <row r="1206">
          <cell r="A1206" t="str">
            <v>P30 SCH-XH [SA249 TP316L]</v>
          </cell>
          <cell r="B1206">
            <v>30</v>
          </cell>
          <cell r="C1206" t="str">
            <v>XH</v>
          </cell>
          <cell r="D1206" t="str">
            <v>SA249 TP316L</v>
          </cell>
          <cell r="E1206"/>
          <cell r="F1206">
            <v>30</v>
          </cell>
          <cell r="G1206">
            <v>29</v>
          </cell>
          <cell r="H1206">
            <v>0.5</v>
          </cell>
          <cell r="I1206" t="str">
            <v>XH</v>
          </cell>
          <cell r="J1206">
            <v>2</v>
          </cell>
          <cell r="K1206"/>
          <cell r="L1206" t="str">
            <v>SA249 TP316L</v>
          </cell>
          <cell r="M1206"/>
          <cell r="N1206"/>
        </row>
        <row r="1207">
          <cell r="A1207" t="str">
            <v>P32 SCH-10 [SA249 TP316L]</v>
          </cell>
          <cell r="B1207">
            <v>32</v>
          </cell>
          <cell r="C1207">
            <v>10</v>
          </cell>
          <cell r="D1207" t="str">
            <v>SA249 TP316L</v>
          </cell>
          <cell r="E1207"/>
          <cell r="F1207">
            <v>32</v>
          </cell>
          <cell r="G1207">
            <v>31.376000000000001</v>
          </cell>
          <cell r="H1207">
            <v>0.312</v>
          </cell>
          <cell r="I1207"/>
          <cell r="J1207">
            <v>10</v>
          </cell>
          <cell r="K1207"/>
          <cell r="L1207" t="str">
            <v>SA249 TP316L</v>
          </cell>
          <cell r="M1207"/>
          <cell r="N1207"/>
        </row>
        <row r="1208">
          <cell r="A1208" t="str">
            <v>P32 SCH-20 [SA249 TP316L]</v>
          </cell>
          <cell r="B1208">
            <v>32</v>
          </cell>
          <cell r="C1208">
            <v>20</v>
          </cell>
          <cell r="D1208" t="str">
            <v>SA249 TP316L</v>
          </cell>
          <cell r="E1208"/>
          <cell r="F1208">
            <v>32</v>
          </cell>
          <cell r="G1208">
            <v>31</v>
          </cell>
          <cell r="H1208">
            <v>0.5</v>
          </cell>
          <cell r="I1208"/>
          <cell r="J1208">
            <v>20</v>
          </cell>
          <cell r="K1208"/>
          <cell r="L1208" t="str">
            <v>SA249 TP316L</v>
          </cell>
          <cell r="M1208"/>
          <cell r="N1208"/>
        </row>
        <row r="1209">
          <cell r="A1209" t="str">
            <v>P32 SCH-30 [SA249 TP316L]</v>
          </cell>
          <cell r="B1209">
            <v>32</v>
          </cell>
          <cell r="C1209">
            <v>30</v>
          </cell>
          <cell r="D1209" t="str">
            <v>SA249 TP316L</v>
          </cell>
          <cell r="E1209"/>
          <cell r="F1209">
            <v>32</v>
          </cell>
          <cell r="G1209">
            <v>30.75</v>
          </cell>
          <cell r="H1209">
            <v>0.625</v>
          </cell>
          <cell r="I1209"/>
          <cell r="J1209">
            <v>30</v>
          </cell>
          <cell r="K1209"/>
          <cell r="L1209" t="str">
            <v>SA249 TP316L</v>
          </cell>
          <cell r="M1209"/>
          <cell r="N1209"/>
        </row>
        <row r="1210">
          <cell r="A1210" t="str">
            <v>P32 SCH-40 [SA249 TP316L]</v>
          </cell>
          <cell r="B1210">
            <v>32</v>
          </cell>
          <cell r="C1210">
            <v>40</v>
          </cell>
          <cell r="D1210" t="str">
            <v>SA249 TP316L</v>
          </cell>
          <cell r="E1210"/>
          <cell r="F1210">
            <v>32</v>
          </cell>
          <cell r="G1210">
            <v>30.623999999999999</v>
          </cell>
          <cell r="H1210">
            <v>0.68799999999999994</v>
          </cell>
          <cell r="I1210"/>
          <cell r="J1210">
            <v>40</v>
          </cell>
          <cell r="K1210"/>
          <cell r="L1210" t="str">
            <v>SA249 TP316L</v>
          </cell>
          <cell r="M1210"/>
          <cell r="N1210"/>
        </row>
        <row r="1211">
          <cell r="A1211" t="str">
            <v>P32 SCH-XH [SA249 TP316L]</v>
          </cell>
          <cell r="B1211">
            <v>32</v>
          </cell>
          <cell r="C1211" t="str">
            <v>XH</v>
          </cell>
          <cell r="D1211" t="str">
            <v>SA249 TP316L</v>
          </cell>
          <cell r="E1211"/>
          <cell r="F1211">
            <v>32</v>
          </cell>
          <cell r="G1211">
            <v>31</v>
          </cell>
          <cell r="H1211">
            <v>0.5</v>
          </cell>
          <cell r="I1211" t="str">
            <v>XH</v>
          </cell>
          <cell r="J1211">
            <v>2</v>
          </cell>
          <cell r="K1211"/>
          <cell r="L1211" t="str">
            <v>SA249 TP316L</v>
          </cell>
          <cell r="M1211"/>
          <cell r="N1211"/>
        </row>
        <row r="1212">
          <cell r="A1212" t="str">
            <v>P34 SCH-10 [SA249 TP316L]</v>
          </cell>
          <cell r="B1212">
            <v>34</v>
          </cell>
          <cell r="C1212">
            <v>10</v>
          </cell>
          <cell r="D1212" t="str">
            <v>SA249 TP316L</v>
          </cell>
          <cell r="E1212"/>
          <cell r="F1212">
            <v>34</v>
          </cell>
          <cell r="G1212">
            <v>33.375999999999998</v>
          </cell>
          <cell r="H1212">
            <v>0.312</v>
          </cell>
          <cell r="I1212"/>
          <cell r="J1212">
            <v>10</v>
          </cell>
          <cell r="K1212"/>
          <cell r="L1212" t="str">
            <v>SA249 TP316L</v>
          </cell>
          <cell r="M1212"/>
          <cell r="N1212"/>
        </row>
        <row r="1213">
          <cell r="A1213" t="str">
            <v>P34 SCH-20 [SA249 TP316L]</v>
          </cell>
          <cell r="B1213">
            <v>34</v>
          </cell>
          <cell r="C1213">
            <v>20</v>
          </cell>
          <cell r="D1213" t="str">
            <v>SA249 TP316L</v>
          </cell>
          <cell r="E1213"/>
          <cell r="F1213">
            <v>34</v>
          </cell>
          <cell r="G1213">
            <v>33</v>
          </cell>
          <cell r="H1213">
            <v>0.5</v>
          </cell>
          <cell r="I1213"/>
          <cell r="J1213">
            <v>20</v>
          </cell>
          <cell r="K1213"/>
          <cell r="L1213" t="str">
            <v>SA249 TP316L</v>
          </cell>
          <cell r="M1213"/>
          <cell r="N1213"/>
        </row>
        <row r="1214">
          <cell r="A1214" t="str">
            <v>P34 SCH-30 [SA249 TP316L]</v>
          </cell>
          <cell r="B1214">
            <v>34</v>
          </cell>
          <cell r="C1214">
            <v>30</v>
          </cell>
          <cell r="D1214" t="str">
            <v>SA249 TP316L</v>
          </cell>
          <cell r="E1214"/>
          <cell r="F1214">
            <v>34</v>
          </cell>
          <cell r="G1214">
            <v>32.75</v>
          </cell>
          <cell r="H1214">
            <v>0.625</v>
          </cell>
          <cell r="I1214"/>
          <cell r="J1214">
            <v>30</v>
          </cell>
          <cell r="K1214"/>
          <cell r="L1214" t="str">
            <v>SA249 TP316L</v>
          </cell>
          <cell r="M1214"/>
          <cell r="N1214"/>
        </row>
        <row r="1215">
          <cell r="A1215" t="str">
            <v>P34 SCH-40 [SA249 TP316L]</v>
          </cell>
          <cell r="B1215">
            <v>34</v>
          </cell>
          <cell r="C1215">
            <v>40</v>
          </cell>
          <cell r="D1215" t="str">
            <v>SA249 TP316L</v>
          </cell>
          <cell r="E1215"/>
          <cell r="F1215">
            <v>34</v>
          </cell>
          <cell r="G1215">
            <v>32.624000000000002</v>
          </cell>
          <cell r="H1215">
            <v>0.68799999999999994</v>
          </cell>
          <cell r="I1215"/>
          <cell r="J1215">
            <v>40</v>
          </cell>
          <cell r="K1215"/>
          <cell r="L1215" t="str">
            <v>SA249 TP316L</v>
          </cell>
          <cell r="M1215"/>
          <cell r="N1215"/>
        </row>
        <row r="1216">
          <cell r="A1216" t="str">
            <v>P34 SCH-XH [SA249 TP316L]</v>
          </cell>
          <cell r="B1216">
            <v>34</v>
          </cell>
          <cell r="C1216" t="str">
            <v>XH</v>
          </cell>
          <cell r="D1216" t="str">
            <v>SA249 TP316L</v>
          </cell>
          <cell r="E1216"/>
          <cell r="F1216">
            <v>34</v>
          </cell>
          <cell r="G1216">
            <v>33</v>
          </cell>
          <cell r="H1216">
            <v>0.5</v>
          </cell>
          <cell r="I1216" t="str">
            <v>XH</v>
          </cell>
          <cell r="J1216">
            <v>2</v>
          </cell>
          <cell r="K1216"/>
          <cell r="L1216" t="str">
            <v>SA249 TP316L</v>
          </cell>
          <cell r="M1216"/>
          <cell r="N1216"/>
        </row>
        <row r="1217">
          <cell r="A1217" t="str">
            <v>P36 SCH-10 [SA249 TP316L]</v>
          </cell>
          <cell r="B1217">
            <v>36</v>
          </cell>
          <cell r="C1217">
            <v>10</v>
          </cell>
          <cell r="D1217" t="str">
            <v>SA249 TP316L</v>
          </cell>
          <cell r="E1217"/>
          <cell r="F1217">
            <v>36</v>
          </cell>
          <cell r="G1217">
            <v>35.375999999999998</v>
          </cell>
          <cell r="H1217">
            <v>0.312</v>
          </cell>
          <cell r="I1217"/>
          <cell r="J1217">
            <v>10</v>
          </cell>
          <cell r="K1217"/>
          <cell r="L1217" t="str">
            <v>SA249 TP316L</v>
          </cell>
          <cell r="M1217"/>
          <cell r="N1217"/>
        </row>
        <row r="1218">
          <cell r="A1218" t="str">
            <v>P36 SCH-20 [SA249 TP316L]</v>
          </cell>
          <cell r="B1218">
            <v>36</v>
          </cell>
          <cell r="C1218">
            <v>20</v>
          </cell>
          <cell r="D1218" t="str">
            <v>SA249 TP316L</v>
          </cell>
          <cell r="E1218"/>
          <cell r="F1218">
            <v>36</v>
          </cell>
          <cell r="G1218">
            <v>35</v>
          </cell>
          <cell r="H1218">
            <v>0.5</v>
          </cell>
          <cell r="I1218"/>
          <cell r="J1218">
            <v>20</v>
          </cell>
          <cell r="K1218"/>
          <cell r="L1218" t="str">
            <v>SA249 TP316L</v>
          </cell>
          <cell r="M1218"/>
          <cell r="N1218"/>
        </row>
        <row r="1219">
          <cell r="A1219" t="str">
            <v>P36 SCH-30 [SA249 TP316L]</v>
          </cell>
          <cell r="B1219">
            <v>36</v>
          </cell>
          <cell r="C1219">
            <v>30</v>
          </cell>
          <cell r="D1219" t="str">
            <v>SA249 TP316L</v>
          </cell>
          <cell r="E1219"/>
          <cell r="F1219">
            <v>36</v>
          </cell>
          <cell r="G1219">
            <v>34.75</v>
          </cell>
          <cell r="H1219">
            <v>0.625</v>
          </cell>
          <cell r="I1219"/>
          <cell r="J1219">
            <v>30</v>
          </cell>
          <cell r="K1219"/>
          <cell r="L1219" t="str">
            <v>SA249 TP316L</v>
          </cell>
          <cell r="M1219"/>
          <cell r="N1219"/>
        </row>
        <row r="1220">
          <cell r="A1220" t="str">
            <v>P36 SCH-40 [SA249 TP316L]</v>
          </cell>
          <cell r="B1220">
            <v>36</v>
          </cell>
          <cell r="C1220">
            <v>40</v>
          </cell>
          <cell r="D1220" t="str">
            <v>SA249 TP316L</v>
          </cell>
          <cell r="E1220"/>
          <cell r="F1220">
            <v>36</v>
          </cell>
          <cell r="G1220">
            <v>34.5</v>
          </cell>
          <cell r="H1220">
            <v>0.75</v>
          </cell>
          <cell r="I1220"/>
          <cell r="J1220">
            <v>40</v>
          </cell>
          <cell r="K1220"/>
          <cell r="L1220" t="str">
            <v>SA249 TP316L</v>
          </cell>
          <cell r="M1220"/>
          <cell r="N1220"/>
        </row>
        <row r="1221">
          <cell r="A1221" t="str">
            <v>P36 SCH-XH [SA249 TP316L]</v>
          </cell>
          <cell r="B1221">
            <v>36</v>
          </cell>
          <cell r="C1221" t="str">
            <v>XH</v>
          </cell>
          <cell r="D1221" t="str">
            <v>SA249 TP316L</v>
          </cell>
          <cell r="E1221"/>
          <cell r="F1221">
            <v>36</v>
          </cell>
          <cell r="G1221">
            <v>35</v>
          </cell>
          <cell r="H1221">
            <v>0.5</v>
          </cell>
          <cell r="I1221" t="str">
            <v>XH</v>
          </cell>
          <cell r="J1221">
            <v>2</v>
          </cell>
          <cell r="K1221"/>
          <cell r="L1221" t="str">
            <v>SA249 TP316L</v>
          </cell>
          <cell r="M1221"/>
          <cell r="N1221"/>
        </row>
        <row r="1222">
          <cell r="A1222" t="str">
            <v>P42 SCH-30 [SA249 TP316L]</v>
          </cell>
          <cell r="B1222">
            <v>42</v>
          </cell>
          <cell r="C1222">
            <v>30</v>
          </cell>
          <cell r="D1222" t="str">
            <v>SA249 TP316L</v>
          </cell>
          <cell r="E1222"/>
          <cell r="F1222">
            <v>42</v>
          </cell>
          <cell r="G1222">
            <v>41.25</v>
          </cell>
          <cell r="H1222">
            <v>0.375</v>
          </cell>
          <cell r="I1222"/>
          <cell r="J1222">
            <v>30</v>
          </cell>
          <cell r="K1222"/>
          <cell r="L1222" t="str">
            <v>SA249 TP316L</v>
          </cell>
          <cell r="M1222"/>
          <cell r="N1222"/>
        </row>
        <row r="1223">
          <cell r="A1223" t="str">
            <v>P42 SCH-60 [SA249 TP316L]</v>
          </cell>
          <cell r="B1223">
            <v>42</v>
          </cell>
          <cell r="C1223">
            <v>60</v>
          </cell>
          <cell r="D1223" t="str">
            <v>SA249 TP316L</v>
          </cell>
          <cell r="E1223"/>
          <cell r="F1223">
            <v>42</v>
          </cell>
          <cell r="G1223">
            <v>41</v>
          </cell>
          <cell r="H1223">
            <v>0.5</v>
          </cell>
          <cell r="I1223"/>
          <cell r="J1223">
            <v>60</v>
          </cell>
          <cell r="K1223"/>
          <cell r="L1223" t="str">
            <v>SA249 TP316L</v>
          </cell>
          <cell r="M1223"/>
          <cell r="N1223"/>
        </row>
        <row r="1224">
          <cell r="A1224" t="str">
            <v>P42 SCH-XH [SA249 TP316L]</v>
          </cell>
          <cell r="B1224">
            <v>42</v>
          </cell>
          <cell r="C1224" t="str">
            <v>XH</v>
          </cell>
          <cell r="D1224" t="str">
            <v>SA249 TP316L</v>
          </cell>
          <cell r="E1224"/>
          <cell r="F1224">
            <v>42</v>
          </cell>
          <cell r="G1224">
            <v>41</v>
          </cell>
          <cell r="H1224">
            <v>0.5</v>
          </cell>
          <cell r="I1224" t="str">
            <v>XH</v>
          </cell>
          <cell r="J1224">
            <v>2</v>
          </cell>
          <cell r="K1224"/>
          <cell r="L1224" t="str">
            <v>SA249 TP316L</v>
          </cell>
          <cell r="M1224"/>
          <cell r="N1224"/>
        </row>
        <row r="1225">
          <cell r="A1225" t="str">
            <v>P48 SCH-30 [SA249 TP316L]</v>
          </cell>
          <cell r="B1225">
            <v>48.000000000000007</v>
          </cell>
          <cell r="C1225">
            <v>30</v>
          </cell>
          <cell r="D1225" t="str">
            <v>SA249 TP316L</v>
          </cell>
          <cell r="E1225"/>
          <cell r="F1225">
            <v>48.000000000000007</v>
          </cell>
          <cell r="G1225">
            <v>47.250000000000007</v>
          </cell>
          <cell r="H1225">
            <v>0.375</v>
          </cell>
          <cell r="I1225"/>
          <cell r="J1225">
            <v>30</v>
          </cell>
          <cell r="K1225"/>
          <cell r="L1225" t="str">
            <v>SA249 TP316L</v>
          </cell>
          <cell r="M1225"/>
          <cell r="N1225"/>
        </row>
        <row r="1226">
          <cell r="A1226" t="str">
            <v>P48 SCH-60 [SA249 TP316L]</v>
          </cell>
          <cell r="B1226">
            <v>48.000000000000007</v>
          </cell>
          <cell r="C1226">
            <v>60</v>
          </cell>
          <cell r="D1226" t="str">
            <v>SA249 TP316L</v>
          </cell>
          <cell r="E1226"/>
          <cell r="F1226">
            <v>48.000000000000007</v>
          </cell>
          <cell r="G1226">
            <v>47.000000000000007</v>
          </cell>
          <cell r="H1226">
            <v>0.5</v>
          </cell>
          <cell r="I1226"/>
          <cell r="J1226">
            <v>60</v>
          </cell>
          <cell r="K1226"/>
          <cell r="L1226" t="str">
            <v>SA249 TP316L</v>
          </cell>
          <cell r="M1226"/>
          <cell r="N1226"/>
        </row>
        <row r="1227">
          <cell r="A1227" t="str">
            <v>P48 SCH-XH [SA249 TP316L]</v>
          </cell>
          <cell r="B1227">
            <v>48.000000000000007</v>
          </cell>
          <cell r="C1227" t="str">
            <v>XH</v>
          </cell>
          <cell r="D1227" t="str">
            <v>SA249 TP316L</v>
          </cell>
          <cell r="E1227"/>
          <cell r="F1227">
            <v>48.000000000000007</v>
          </cell>
          <cell r="G1227">
            <v>47.000000000000007</v>
          </cell>
          <cell r="H1227">
            <v>0.5</v>
          </cell>
          <cell r="I1227" t="str">
            <v>XH</v>
          </cell>
          <cell r="J1227">
            <v>2</v>
          </cell>
          <cell r="K1227"/>
          <cell r="L1227" t="str">
            <v>SA249 TP316L</v>
          </cell>
          <cell r="M1227"/>
          <cell r="N1227"/>
        </row>
        <row r="1228">
          <cell r="A1228" t="str">
            <v>SA312 F304L</v>
          </cell>
          <cell r="B1228">
            <v>0.125</v>
          </cell>
          <cell r="C1228">
            <v>5</v>
          </cell>
          <cell r="D1228" t="str">
            <v>SA312 F304L</v>
          </cell>
          <cell r="E1228"/>
          <cell r="F1228">
            <v>0.40500000000000003</v>
          </cell>
          <cell r="G1228">
            <v>0.33500000000000002</v>
          </cell>
          <cell r="H1228">
            <v>3.5000000000000003E-2</v>
          </cell>
          <cell r="I1228"/>
          <cell r="J1228">
            <v>5</v>
          </cell>
          <cell r="K1228"/>
          <cell r="L1228"/>
          <cell r="M1228"/>
          <cell r="N1228"/>
        </row>
        <row r="1229">
          <cell r="A1229" t="str">
            <v>P0.125 SCH-5 [SA312 F304L]</v>
          </cell>
          <cell r="B1229">
            <v>0.125</v>
          </cell>
          <cell r="C1229">
            <v>5</v>
          </cell>
          <cell r="D1229" t="str">
            <v>SA312 F304L</v>
          </cell>
          <cell r="E1229"/>
          <cell r="F1229">
            <v>0.40500000000000003</v>
          </cell>
          <cell r="G1229">
            <v>0.33500000000000002</v>
          </cell>
          <cell r="H1229">
            <v>3.5000000000000003E-2</v>
          </cell>
          <cell r="I1229"/>
          <cell r="J1229">
            <v>5</v>
          </cell>
          <cell r="K1229"/>
          <cell r="L1229" t="str">
            <v>SA312 F304L</v>
          </cell>
          <cell r="M1229"/>
          <cell r="N1229"/>
        </row>
        <row r="1230">
          <cell r="A1230" t="str">
            <v>P0.125 SCH-10 [SA312 F304L]</v>
          </cell>
          <cell r="B1230">
            <v>0.125</v>
          </cell>
          <cell r="C1230">
            <v>10</v>
          </cell>
          <cell r="D1230" t="str">
            <v>SA312 F304L</v>
          </cell>
          <cell r="E1230"/>
          <cell r="F1230">
            <v>0.40500000000000003</v>
          </cell>
          <cell r="G1230">
            <v>0.30700000000000005</v>
          </cell>
          <cell r="H1230">
            <v>4.9000000000000002E-2</v>
          </cell>
          <cell r="I1230"/>
          <cell r="J1230">
            <v>10</v>
          </cell>
          <cell r="K1230"/>
          <cell r="L1230" t="str">
            <v>SA312 F304L</v>
          </cell>
          <cell r="M1230"/>
          <cell r="N1230"/>
        </row>
        <row r="1231">
          <cell r="A1231" t="str">
            <v>P0.125 SCH-40 [SA312 F304L]</v>
          </cell>
          <cell r="B1231">
            <v>0.125</v>
          </cell>
          <cell r="C1231">
            <v>40</v>
          </cell>
          <cell r="D1231" t="str">
            <v>SA312 F304L</v>
          </cell>
          <cell r="E1231"/>
          <cell r="F1231">
            <v>0.40500000000000003</v>
          </cell>
          <cell r="G1231">
            <v>0.26900000000000002</v>
          </cell>
          <cell r="H1231">
            <v>6.8000000000000005E-2</v>
          </cell>
          <cell r="I1231"/>
          <cell r="J1231">
            <v>40</v>
          </cell>
          <cell r="K1231"/>
          <cell r="L1231" t="str">
            <v>SA312 F304L</v>
          </cell>
          <cell r="M1231"/>
          <cell r="N1231"/>
        </row>
        <row r="1232">
          <cell r="A1232" t="str">
            <v>P0.125 SCH-80 [SA312 F304L]</v>
          </cell>
          <cell r="B1232">
            <v>0.125</v>
          </cell>
          <cell r="C1232">
            <v>80</v>
          </cell>
          <cell r="D1232" t="str">
            <v>SA312 F304L</v>
          </cell>
          <cell r="E1232"/>
          <cell r="F1232">
            <v>0.40500000000000003</v>
          </cell>
          <cell r="G1232">
            <v>0.21500000000000002</v>
          </cell>
          <cell r="H1232">
            <v>9.5000000000000001E-2</v>
          </cell>
          <cell r="I1232"/>
          <cell r="J1232">
            <v>80</v>
          </cell>
          <cell r="K1232"/>
          <cell r="L1232" t="str">
            <v>SA312 F304L</v>
          </cell>
          <cell r="M1232"/>
          <cell r="N1232"/>
        </row>
        <row r="1233">
          <cell r="A1233" t="str">
            <v>P0.125 SCH-XH [SA312 F304L]</v>
          </cell>
          <cell r="B1233">
            <v>0.125</v>
          </cell>
          <cell r="C1233" t="str">
            <v>XH</v>
          </cell>
          <cell r="D1233" t="str">
            <v>SA312 F304L</v>
          </cell>
          <cell r="E1233"/>
          <cell r="F1233">
            <v>0.40500000000000003</v>
          </cell>
          <cell r="G1233">
            <v>0.21500000000000002</v>
          </cell>
          <cell r="H1233">
            <v>9.5000000000000001E-2</v>
          </cell>
          <cell r="I1233" t="str">
            <v>XH</v>
          </cell>
          <cell r="J1233">
            <v>2</v>
          </cell>
          <cell r="K1233"/>
          <cell r="L1233" t="str">
            <v>SA312 F304L</v>
          </cell>
          <cell r="M1233"/>
          <cell r="N1233"/>
        </row>
        <row r="1234">
          <cell r="A1234" t="str">
            <v>P0.25 SCH-5 [SA312 F304L]</v>
          </cell>
          <cell r="B1234">
            <v>0.25</v>
          </cell>
          <cell r="C1234">
            <v>5</v>
          </cell>
          <cell r="D1234" t="str">
            <v>SA312 F304L</v>
          </cell>
          <cell r="E1234"/>
          <cell r="F1234">
            <v>0.54</v>
          </cell>
          <cell r="G1234">
            <v>0.44200000000000006</v>
          </cell>
          <cell r="H1234">
            <v>4.9000000000000002E-2</v>
          </cell>
          <cell r="I1234"/>
          <cell r="J1234">
            <v>5</v>
          </cell>
          <cell r="K1234"/>
          <cell r="L1234" t="str">
            <v>SA312 F304L</v>
          </cell>
          <cell r="M1234"/>
          <cell r="N1234"/>
        </row>
        <row r="1235">
          <cell r="A1235" t="str">
            <v>P0.25 SCH-10 [SA312 F304L]</v>
          </cell>
          <cell r="B1235">
            <v>0.25</v>
          </cell>
          <cell r="C1235">
            <v>10</v>
          </cell>
          <cell r="D1235" t="str">
            <v>SA312 F304L</v>
          </cell>
          <cell r="E1235"/>
          <cell r="F1235">
            <v>0.54</v>
          </cell>
          <cell r="G1235">
            <v>0.41000000000000003</v>
          </cell>
          <cell r="H1235">
            <v>6.5000000000000002E-2</v>
          </cell>
          <cell r="I1235"/>
          <cell r="J1235">
            <v>10</v>
          </cell>
          <cell r="K1235"/>
          <cell r="L1235" t="str">
            <v>SA312 F304L</v>
          </cell>
          <cell r="M1235"/>
          <cell r="N1235"/>
        </row>
        <row r="1236">
          <cell r="A1236" t="str">
            <v>P0.25 SCH-40 [SA312 F304L]</v>
          </cell>
          <cell r="B1236">
            <v>0.25</v>
          </cell>
          <cell r="C1236">
            <v>40</v>
          </cell>
          <cell r="D1236" t="str">
            <v>SA312 F304L</v>
          </cell>
          <cell r="E1236"/>
          <cell r="F1236">
            <v>0.54</v>
          </cell>
          <cell r="G1236">
            <v>0.36400000000000005</v>
          </cell>
          <cell r="H1236">
            <v>8.7999999999999995E-2</v>
          </cell>
          <cell r="I1236"/>
          <cell r="J1236">
            <v>40</v>
          </cell>
          <cell r="K1236"/>
          <cell r="L1236" t="str">
            <v>SA312 F304L</v>
          </cell>
          <cell r="M1236"/>
          <cell r="N1236"/>
        </row>
        <row r="1237">
          <cell r="A1237" t="str">
            <v>P0.25 SCH-80 [SA312 F304L]</v>
          </cell>
          <cell r="B1237">
            <v>0.25</v>
          </cell>
          <cell r="C1237">
            <v>80</v>
          </cell>
          <cell r="D1237" t="str">
            <v>SA312 F304L</v>
          </cell>
          <cell r="E1237"/>
          <cell r="F1237">
            <v>0.54</v>
          </cell>
          <cell r="G1237">
            <v>0.30200000000000005</v>
          </cell>
          <cell r="H1237">
            <v>0.11899999999999999</v>
          </cell>
          <cell r="I1237"/>
          <cell r="J1237">
            <v>80</v>
          </cell>
          <cell r="K1237"/>
          <cell r="L1237" t="str">
            <v>SA312 F304L</v>
          </cell>
          <cell r="M1237"/>
          <cell r="N1237"/>
        </row>
        <row r="1238">
          <cell r="A1238" t="str">
            <v>P0.25 SCH-XH [SA312 F304L]</v>
          </cell>
          <cell r="B1238">
            <v>0.25</v>
          </cell>
          <cell r="C1238" t="str">
            <v>XH</v>
          </cell>
          <cell r="D1238" t="str">
            <v>SA312 F304L</v>
          </cell>
          <cell r="E1238"/>
          <cell r="F1238">
            <v>0.54</v>
          </cell>
          <cell r="G1238">
            <v>0.30200000000000005</v>
          </cell>
          <cell r="H1238">
            <v>0.11899999999999999</v>
          </cell>
          <cell r="I1238" t="str">
            <v>XH</v>
          </cell>
          <cell r="J1238">
            <v>2</v>
          </cell>
          <cell r="K1238"/>
          <cell r="L1238" t="str">
            <v>SA312 F304L</v>
          </cell>
          <cell r="M1238"/>
          <cell r="N1238"/>
        </row>
        <row r="1239">
          <cell r="A1239" t="str">
            <v>P0.375 SCH-5 [SA312 F304L]</v>
          </cell>
          <cell r="B1239">
            <v>0.37500000000000006</v>
          </cell>
          <cell r="C1239">
            <v>5</v>
          </cell>
          <cell r="D1239" t="str">
            <v>SA312 F304L</v>
          </cell>
          <cell r="E1239"/>
          <cell r="F1239">
            <v>0.67500000000000004</v>
          </cell>
          <cell r="G1239">
            <v>0.57700000000000007</v>
          </cell>
          <cell r="H1239">
            <v>4.9000000000000002E-2</v>
          </cell>
          <cell r="I1239"/>
          <cell r="J1239">
            <v>5</v>
          </cell>
          <cell r="K1239"/>
          <cell r="L1239" t="str">
            <v>SA312 F304L</v>
          </cell>
          <cell r="M1239"/>
          <cell r="N1239"/>
        </row>
        <row r="1240">
          <cell r="A1240" t="str">
            <v>P0.375 SCH-10 [SA312 F304L]</v>
          </cell>
          <cell r="B1240">
            <v>0.37500000000000006</v>
          </cell>
          <cell r="C1240">
            <v>10</v>
          </cell>
          <cell r="D1240" t="str">
            <v>SA312 F304L</v>
          </cell>
          <cell r="E1240"/>
          <cell r="F1240">
            <v>0.67500000000000004</v>
          </cell>
          <cell r="G1240">
            <v>0.54500000000000004</v>
          </cell>
          <cell r="H1240">
            <v>6.5000000000000002E-2</v>
          </cell>
          <cell r="I1240"/>
          <cell r="J1240">
            <v>10</v>
          </cell>
          <cell r="K1240"/>
          <cell r="L1240" t="str">
            <v>SA312 F304L</v>
          </cell>
          <cell r="M1240"/>
          <cell r="N1240"/>
        </row>
        <row r="1241">
          <cell r="A1241" t="str">
            <v>P0.375 SCH-40 [SA312 F304L]</v>
          </cell>
          <cell r="B1241">
            <v>0.37500000000000006</v>
          </cell>
          <cell r="C1241">
            <v>40</v>
          </cell>
          <cell r="D1241" t="str">
            <v>SA312 F304L</v>
          </cell>
          <cell r="E1241"/>
          <cell r="F1241">
            <v>0.67500000000000004</v>
          </cell>
          <cell r="G1241">
            <v>0.49300000000000005</v>
          </cell>
          <cell r="H1241">
            <v>9.0999999999999998E-2</v>
          </cell>
          <cell r="I1241"/>
          <cell r="J1241">
            <v>40</v>
          </cell>
          <cell r="K1241"/>
          <cell r="L1241" t="str">
            <v>SA312 F304L</v>
          </cell>
          <cell r="M1241"/>
          <cell r="N1241"/>
        </row>
        <row r="1242">
          <cell r="A1242" t="str">
            <v>P0.375 SCH-80 [SA312 F304L]</v>
          </cell>
          <cell r="B1242">
            <v>0.37500000000000006</v>
          </cell>
          <cell r="C1242">
            <v>80</v>
          </cell>
          <cell r="D1242" t="str">
            <v>SA312 F304L</v>
          </cell>
          <cell r="E1242"/>
          <cell r="F1242">
            <v>0.67500000000000004</v>
          </cell>
          <cell r="G1242">
            <v>0.42300000000000004</v>
          </cell>
          <cell r="H1242">
            <v>0.126</v>
          </cell>
          <cell r="I1242"/>
          <cell r="J1242">
            <v>80</v>
          </cell>
          <cell r="K1242"/>
          <cell r="L1242" t="str">
            <v>SA312 F304L</v>
          </cell>
          <cell r="M1242"/>
          <cell r="N1242"/>
        </row>
        <row r="1243">
          <cell r="A1243" t="str">
            <v>P0.375 SCH-XH [SA312 F304L]</v>
          </cell>
          <cell r="B1243">
            <v>0.37500000000000006</v>
          </cell>
          <cell r="C1243" t="str">
            <v>XH</v>
          </cell>
          <cell r="D1243" t="str">
            <v>SA312 F304L</v>
          </cell>
          <cell r="E1243"/>
          <cell r="F1243">
            <v>0.67500000000000004</v>
          </cell>
          <cell r="G1243">
            <v>0.42300000000000004</v>
          </cell>
          <cell r="H1243">
            <v>0.126</v>
          </cell>
          <cell r="I1243" t="str">
            <v>XH</v>
          </cell>
          <cell r="J1243">
            <v>2</v>
          </cell>
          <cell r="K1243"/>
          <cell r="L1243" t="str">
            <v>SA312 F304L</v>
          </cell>
          <cell r="M1243"/>
          <cell r="N1243"/>
        </row>
        <row r="1244">
          <cell r="A1244" t="str">
            <v>P0.5 SCH-5 [SA312 F304L]</v>
          </cell>
          <cell r="B1244">
            <v>0.5</v>
          </cell>
          <cell r="C1244">
            <v>5</v>
          </cell>
          <cell r="D1244" t="str">
            <v>SA312 F304L</v>
          </cell>
          <cell r="E1244"/>
          <cell r="F1244">
            <v>0.84</v>
          </cell>
          <cell r="G1244">
            <v>0.71</v>
          </cell>
          <cell r="H1244">
            <v>6.5000000000000002E-2</v>
          </cell>
          <cell r="I1244"/>
          <cell r="J1244">
            <v>5</v>
          </cell>
          <cell r="K1244"/>
          <cell r="L1244" t="str">
            <v>SA312 F304L</v>
          </cell>
          <cell r="M1244"/>
          <cell r="N1244"/>
        </row>
        <row r="1245">
          <cell r="A1245" t="str">
            <v>P0.5 SCH-10 [SA312 F304L]</v>
          </cell>
          <cell r="B1245">
            <v>0.5</v>
          </cell>
          <cell r="C1245">
            <v>10</v>
          </cell>
          <cell r="D1245" t="str">
            <v>SA312 F304L</v>
          </cell>
          <cell r="E1245"/>
          <cell r="F1245">
            <v>0.84</v>
          </cell>
          <cell r="G1245">
            <v>0.67399999999999993</v>
          </cell>
          <cell r="H1245">
            <v>8.3000000000000004E-2</v>
          </cell>
          <cell r="I1245"/>
          <cell r="J1245">
            <v>10</v>
          </cell>
          <cell r="K1245"/>
          <cell r="L1245" t="str">
            <v>SA312 F304L</v>
          </cell>
          <cell r="M1245"/>
          <cell r="N1245"/>
        </row>
        <row r="1246">
          <cell r="A1246" t="str">
            <v>P0.5 SCH-40 [SA312 F304L]</v>
          </cell>
          <cell r="B1246">
            <v>0.5</v>
          </cell>
          <cell r="C1246">
            <v>40</v>
          </cell>
          <cell r="D1246" t="str">
            <v>SA312 F304L</v>
          </cell>
          <cell r="E1246"/>
          <cell r="F1246">
            <v>0.84</v>
          </cell>
          <cell r="G1246">
            <v>0.622</v>
          </cell>
          <cell r="H1246">
            <v>0.109</v>
          </cell>
          <cell r="I1246"/>
          <cell r="J1246">
            <v>40</v>
          </cell>
          <cell r="K1246"/>
          <cell r="L1246" t="str">
            <v>SA312 F304L</v>
          </cell>
          <cell r="M1246"/>
          <cell r="N1246"/>
        </row>
        <row r="1247">
          <cell r="A1247" t="str">
            <v>P0.5 SCH-80 [SA312 F304L]</v>
          </cell>
          <cell r="B1247">
            <v>0.5</v>
          </cell>
          <cell r="C1247">
            <v>80</v>
          </cell>
          <cell r="D1247" t="str">
            <v>SA312 F304L</v>
          </cell>
          <cell r="E1247"/>
          <cell r="F1247">
            <v>0.84</v>
          </cell>
          <cell r="G1247">
            <v>0.54600000000000004</v>
          </cell>
          <cell r="H1247">
            <v>0.14699999999999999</v>
          </cell>
          <cell r="I1247"/>
          <cell r="J1247">
            <v>80</v>
          </cell>
          <cell r="K1247"/>
          <cell r="L1247" t="str">
            <v>SA312 F304L</v>
          </cell>
          <cell r="M1247"/>
          <cell r="N1247"/>
        </row>
        <row r="1248">
          <cell r="A1248" t="str">
            <v>P0.5 SCH-160 [SA312 F304L]</v>
          </cell>
          <cell r="B1248">
            <v>0.5</v>
          </cell>
          <cell r="C1248">
            <v>160</v>
          </cell>
          <cell r="D1248" t="str">
            <v>SA312 F304L</v>
          </cell>
          <cell r="E1248"/>
          <cell r="F1248">
            <v>0.84</v>
          </cell>
          <cell r="G1248">
            <v>0.46599999999999997</v>
          </cell>
          <cell r="H1248">
            <v>0.187</v>
          </cell>
          <cell r="I1248"/>
          <cell r="J1248">
            <v>160</v>
          </cell>
          <cell r="K1248"/>
          <cell r="L1248" t="str">
            <v>SA312 F304L</v>
          </cell>
          <cell r="M1248"/>
          <cell r="N1248"/>
        </row>
        <row r="1249">
          <cell r="A1249" t="str">
            <v>P0.5 SCH-XH [SA312 F304L]</v>
          </cell>
          <cell r="B1249">
            <v>0.5</v>
          </cell>
          <cell r="C1249" t="str">
            <v>XH</v>
          </cell>
          <cell r="D1249" t="str">
            <v>SA312 F304L</v>
          </cell>
          <cell r="E1249"/>
          <cell r="F1249">
            <v>0.84</v>
          </cell>
          <cell r="G1249">
            <v>0.54600000000000004</v>
          </cell>
          <cell r="H1249">
            <v>0.14699999999999999</v>
          </cell>
          <cell r="I1249" t="str">
            <v>XH</v>
          </cell>
          <cell r="J1249">
            <v>2</v>
          </cell>
          <cell r="K1249"/>
          <cell r="L1249" t="str">
            <v>SA312 F304L</v>
          </cell>
          <cell r="M1249"/>
          <cell r="N1249"/>
        </row>
        <row r="1250">
          <cell r="A1250" t="str">
            <v>P0.5 SCH-XXH [SA312 F304L]</v>
          </cell>
          <cell r="B1250">
            <v>0.5</v>
          </cell>
          <cell r="C1250" t="str">
            <v>XXH</v>
          </cell>
          <cell r="D1250" t="str">
            <v>SA312 F304L</v>
          </cell>
          <cell r="E1250"/>
          <cell r="F1250">
            <v>0.84</v>
          </cell>
          <cell r="G1250">
            <v>0.252</v>
          </cell>
          <cell r="H1250">
            <v>0.29399999999999998</v>
          </cell>
          <cell r="I1250" t="str">
            <v>XXH</v>
          </cell>
          <cell r="J1250">
            <v>4</v>
          </cell>
          <cell r="K1250"/>
          <cell r="L1250" t="str">
            <v>SA312 F304L</v>
          </cell>
          <cell r="M1250"/>
          <cell r="N1250"/>
        </row>
        <row r="1251">
          <cell r="A1251" t="str">
            <v>P0.75 SCH-5 [SA312 F304L]</v>
          </cell>
          <cell r="B1251">
            <v>0.75000000000000011</v>
          </cell>
          <cell r="C1251">
            <v>5</v>
          </cell>
          <cell r="D1251" t="str">
            <v>SA312 F304L</v>
          </cell>
          <cell r="E1251"/>
          <cell r="F1251">
            <v>1.05</v>
          </cell>
          <cell r="G1251">
            <v>0.92</v>
          </cell>
          <cell r="H1251">
            <v>6.5000000000000002E-2</v>
          </cell>
          <cell r="I1251"/>
          <cell r="J1251">
            <v>5</v>
          </cell>
          <cell r="K1251"/>
          <cell r="L1251" t="str">
            <v>SA312 F304L</v>
          </cell>
          <cell r="M1251"/>
          <cell r="N1251"/>
        </row>
        <row r="1252">
          <cell r="A1252" t="str">
            <v>P0.75 SCH-10 [SA312 F304L]</v>
          </cell>
          <cell r="B1252">
            <v>0.75000000000000011</v>
          </cell>
          <cell r="C1252">
            <v>10</v>
          </cell>
          <cell r="D1252" t="str">
            <v>SA312 F304L</v>
          </cell>
          <cell r="E1252"/>
          <cell r="F1252">
            <v>1.05</v>
          </cell>
          <cell r="G1252">
            <v>0.88400000000000001</v>
          </cell>
          <cell r="H1252">
            <v>8.3000000000000004E-2</v>
          </cell>
          <cell r="I1252"/>
          <cell r="J1252">
            <v>10</v>
          </cell>
          <cell r="K1252"/>
          <cell r="L1252" t="str">
            <v>SA312 F304L</v>
          </cell>
          <cell r="M1252"/>
          <cell r="N1252"/>
        </row>
        <row r="1253">
          <cell r="A1253" t="str">
            <v>P0.75 SCH-40 [SA312 F304L]</v>
          </cell>
          <cell r="B1253">
            <v>0.75000000000000011</v>
          </cell>
          <cell r="C1253">
            <v>40</v>
          </cell>
          <cell r="D1253" t="str">
            <v>SA312 F304L</v>
          </cell>
          <cell r="E1253"/>
          <cell r="F1253">
            <v>1.05</v>
          </cell>
          <cell r="G1253">
            <v>0.82400000000000007</v>
          </cell>
          <cell r="H1253">
            <v>0.113</v>
          </cell>
          <cell r="I1253"/>
          <cell r="J1253">
            <v>40</v>
          </cell>
          <cell r="K1253"/>
          <cell r="L1253" t="str">
            <v>SA312 F304L</v>
          </cell>
          <cell r="M1253"/>
          <cell r="N1253"/>
        </row>
        <row r="1254">
          <cell r="A1254" t="str">
            <v>P0.75 SCH-80 [SA312 F304L]</v>
          </cell>
          <cell r="B1254">
            <v>0.75000000000000011</v>
          </cell>
          <cell r="C1254">
            <v>80</v>
          </cell>
          <cell r="D1254" t="str">
            <v>SA312 F304L</v>
          </cell>
          <cell r="E1254"/>
          <cell r="F1254">
            <v>1.05</v>
          </cell>
          <cell r="G1254">
            <v>0.74199999999999999</v>
          </cell>
          <cell r="H1254">
            <v>0.154</v>
          </cell>
          <cell r="I1254"/>
          <cell r="J1254">
            <v>80</v>
          </cell>
          <cell r="K1254"/>
          <cell r="L1254" t="str">
            <v>SA312 F304L</v>
          </cell>
          <cell r="M1254"/>
          <cell r="N1254"/>
        </row>
        <row r="1255">
          <cell r="A1255" t="str">
            <v>P0.75 SCH-160 [SA312 F304L]</v>
          </cell>
          <cell r="B1255">
            <v>0.75000000000000011</v>
          </cell>
          <cell r="C1255">
            <v>160</v>
          </cell>
          <cell r="D1255" t="str">
            <v>SA312 F304L</v>
          </cell>
          <cell r="E1255"/>
          <cell r="F1255">
            <v>1.05</v>
          </cell>
          <cell r="G1255">
            <v>0.6140000000000001</v>
          </cell>
          <cell r="H1255">
            <v>0.218</v>
          </cell>
          <cell r="I1255"/>
          <cell r="J1255">
            <v>160</v>
          </cell>
          <cell r="K1255"/>
          <cell r="L1255" t="str">
            <v>SA312 F304L</v>
          </cell>
          <cell r="M1255"/>
          <cell r="N1255"/>
        </row>
        <row r="1256">
          <cell r="A1256" t="str">
            <v>P0.75 SCH-XH [SA312 F304L]</v>
          </cell>
          <cell r="B1256">
            <v>0.75000000000000011</v>
          </cell>
          <cell r="C1256" t="str">
            <v>XH</v>
          </cell>
          <cell r="D1256" t="str">
            <v>SA312 F304L</v>
          </cell>
          <cell r="E1256"/>
          <cell r="F1256">
            <v>1.05</v>
          </cell>
          <cell r="G1256">
            <v>0.74199999999999999</v>
          </cell>
          <cell r="H1256">
            <v>0.154</v>
          </cell>
          <cell r="I1256" t="str">
            <v>XH</v>
          </cell>
          <cell r="J1256">
            <v>2</v>
          </cell>
          <cell r="K1256"/>
          <cell r="L1256" t="str">
            <v>SA312 F304L</v>
          </cell>
          <cell r="M1256"/>
          <cell r="N1256"/>
        </row>
        <row r="1257">
          <cell r="A1257" t="str">
            <v>P0.75 SCH-XXH [SA312 F304L]</v>
          </cell>
          <cell r="B1257">
            <v>0.75000000000000011</v>
          </cell>
          <cell r="C1257" t="str">
            <v>XXH</v>
          </cell>
          <cell r="D1257" t="str">
            <v>SA312 F304L</v>
          </cell>
          <cell r="E1257"/>
          <cell r="F1257">
            <v>1.05</v>
          </cell>
          <cell r="G1257">
            <v>0.43400000000000005</v>
          </cell>
          <cell r="H1257">
            <v>0.308</v>
          </cell>
          <cell r="I1257" t="str">
            <v>XXH</v>
          </cell>
          <cell r="J1257">
            <v>4</v>
          </cell>
          <cell r="K1257"/>
          <cell r="L1257" t="str">
            <v>SA312 F304L</v>
          </cell>
          <cell r="M1257"/>
          <cell r="N1257"/>
        </row>
        <row r="1258">
          <cell r="A1258" t="str">
            <v>P1 SCH-5 [SA312 F304L]</v>
          </cell>
          <cell r="B1258">
            <v>1</v>
          </cell>
          <cell r="C1258">
            <v>5</v>
          </cell>
          <cell r="D1258" t="str">
            <v>SA312 F304L</v>
          </cell>
          <cell r="E1258"/>
          <cell r="F1258">
            <v>1.3149999999999999</v>
          </cell>
          <cell r="G1258">
            <v>1.1850000000000001</v>
          </cell>
          <cell r="H1258">
            <v>6.5000000000000002E-2</v>
          </cell>
          <cell r="I1258"/>
          <cell r="J1258">
            <v>5</v>
          </cell>
          <cell r="K1258"/>
          <cell r="L1258" t="str">
            <v>SA312 F304L</v>
          </cell>
          <cell r="M1258"/>
          <cell r="N1258"/>
        </row>
        <row r="1259">
          <cell r="A1259" t="str">
            <v>P1 SCH-10 [SA312 F304L]</v>
          </cell>
          <cell r="B1259">
            <v>1</v>
          </cell>
          <cell r="C1259">
            <v>10</v>
          </cell>
          <cell r="D1259" t="str">
            <v>SA312 F304L</v>
          </cell>
          <cell r="E1259"/>
          <cell r="F1259">
            <v>1.3149999999999999</v>
          </cell>
          <cell r="G1259">
            <v>1.097</v>
          </cell>
          <cell r="H1259">
            <v>0.109</v>
          </cell>
          <cell r="I1259"/>
          <cell r="J1259">
            <v>10</v>
          </cell>
          <cell r="K1259"/>
          <cell r="L1259" t="str">
            <v>SA312 F304L</v>
          </cell>
          <cell r="M1259"/>
          <cell r="N1259"/>
        </row>
        <row r="1260">
          <cell r="A1260" t="str">
            <v>P1 SCH-40 [SA312 F304L]</v>
          </cell>
          <cell r="B1260">
            <v>1</v>
          </cell>
          <cell r="C1260">
            <v>40</v>
          </cell>
          <cell r="D1260" t="str">
            <v>SA312 F304L</v>
          </cell>
          <cell r="E1260"/>
          <cell r="F1260">
            <v>1.3149999999999999</v>
          </cell>
          <cell r="G1260">
            <v>1.0489999999999999</v>
          </cell>
          <cell r="H1260">
            <v>0.13300000000000001</v>
          </cell>
          <cell r="I1260"/>
          <cell r="J1260">
            <v>40</v>
          </cell>
          <cell r="K1260"/>
          <cell r="L1260" t="str">
            <v>SA312 F304L</v>
          </cell>
          <cell r="M1260"/>
          <cell r="N1260"/>
        </row>
        <row r="1261">
          <cell r="A1261" t="str">
            <v>P1 SCH-80 [SA312 F304L]</v>
          </cell>
          <cell r="B1261">
            <v>1</v>
          </cell>
          <cell r="C1261">
            <v>80</v>
          </cell>
          <cell r="D1261" t="str">
            <v>SA312 F304L</v>
          </cell>
          <cell r="E1261"/>
          <cell r="F1261">
            <v>1.3149999999999999</v>
          </cell>
          <cell r="G1261">
            <v>0.95699999999999996</v>
          </cell>
          <cell r="H1261">
            <v>0.17899999999999999</v>
          </cell>
          <cell r="I1261"/>
          <cell r="J1261">
            <v>80</v>
          </cell>
          <cell r="K1261"/>
          <cell r="L1261" t="str">
            <v>SA312 F304L</v>
          </cell>
          <cell r="M1261"/>
          <cell r="N1261"/>
        </row>
        <row r="1262">
          <cell r="A1262" t="str">
            <v>P1 SCH-160 [SA312 F304L]</v>
          </cell>
          <cell r="B1262">
            <v>1</v>
          </cell>
          <cell r="C1262">
            <v>160</v>
          </cell>
          <cell r="D1262" t="str">
            <v>SA312 F304L</v>
          </cell>
          <cell r="E1262"/>
          <cell r="F1262">
            <v>1.3149999999999999</v>
          </cell>
          <cell r="G1262">
            <v>0.81499999999999995</v>
          </cell>
          <cell r="H1262">
            <v>0.25</v>
          </cell>
          <cell r="I1262"/>
          <cell r="J1262">
            <v>160</v>
          </cell>
          <cell r="K1262"/>
          <cell r="L1262" t="str">
            <v>SA312 F304L</v>
          </cell>
          <cell r="M1262"/>
          <cell r="N1262"/>
        </row>
        <row r="1263">
          <cell r="A1263" t="str">
            <v>P1 SCH-XH [SA312 F304L]</v>
          </cell>
          <cell r="B1263">
            <v>1</v>
          </cell>
          <cell r="C1263" t="str">
            <v>XH</v>
          </cell>
          <cell r="D1263" t="str">
            <v>SA312 F304L</v>
          </cell>
          <cell r="E1263"/>
          <cell r="F1263">
            <v>1.3149999999999999</v>
          </cell>
          <cell r="G1263">
            <v>0.95699999999999996</v>
          </cell>
          <cell r="H1263">
            <v>0.17899999999999999</v>
          </cell>
          <cell r="I1263" t="str">
            <v>XH</v>
          </cell>
          <cell r="J1263">
            <v>2</v>
          </cell>
          <cell r="K1263"/>
          <cell r="L1263" t="str">
            <v>SA312 F304L</v>
          </cell>
          <cell r="M1263"/>
          <cell r="N1263"/>
        </row>
        <row r="1264">
          <cell r="A1264" t="str">
            <v>P1 SCH-XXH [SA312 F304L]</v>
          </cell>
          <cell r="B1264">
            <v>1</v>
          </cell>
          <cell r="C1264" t="str">
            <v>XXH</v>
          </cell>
          <cell r="D1264" t="str">
            <v>SA312 F304L</v>
          </cell>
          <cell r="E1264"/>
          <cell r="F1264">
            <v>1.3149999999999999</v>
          </cell>
          <cell r="G1264">
            <v>0.59899999999999998</v>
          </cell>
          <cell r="H1264">
            <v>0.35799999999999998</v>
          </cell>
          <cell r="I1264" t="str">
            <v>XXH</v>
          </cell>
          <cell r="J1264">
            <v>4</v>
          </cell>
          <cell r="K1264"/>
          <cell r="L1264" t="str">
            <v>SA312 F304L</v>
          </cell>
          <cell r="M1264"/>
          <cell r="N1264"/>
        </row>
        <row r="1265">
          <cell r="A1265" t="str">
            <v>P1.25 SCH-5 [SA312 F304L]</v>
          </cell>
          <cell r="B1265">
            <v>1.25</v>
          </cell>
          <cell r="C1265">
            <v>5</v>
          </cell>
          <cell r="D1265" t="str">
            <v>SA312 F304L</v>
          </cell>
          <cell r="E1265"/>
          <cell r="F1265">
            <v>1.6600000000000001</v>
          </cell>
          <cell r="G1265">
            <v>1.5300000000000002</v>
          </cell>
          <cell r="H1265">
            <v>6.5000000000000002E-2</v>
          </cell>
          <cell r="I1265"/>
          <cell r="J1265">
            <v>5</v>
          </cell>
          <cell r="K1265"/>
          <cell r="L1265" t="str">
            <v>SA312 F304L</v>
          </cell>
          <cell r="M1265"/>
          <cell r="N1265"/>
        </row>
        <row r="1266">
          <cell r="A1266" t="str">
            <v>P1.25 SCH-10 [SA312 F304L]</v>
          </cell>
          <cell r="B1266">
            <v>1.25</v>
          </cell>
          <cell r="C1266">
            <v>10</v>
          </cell>
          <cell r="D1266" t="str">
            <v>SA312 F304L</v>
          </cell>
          <cell r="E1266"/>
          <cell r="F1266">
            <v>1.6600000000000001</v>
          </cell>
          <cell r="G1266">
            <v>1.4420000000000002</v>
          </cell>
          <cell r="H1266">
            <v>0.109</v>
          </cell>
          <cell r="I1266"/>
          <cell r="J1266">
            <v>10</v>
          </cell>
          <cell r="K1266"/>
          <cell r="L1266" t="str">
            <v>SA312 F304L</v>
          </cell>
          <cell r="M1266"/>
          <cell r="N1266"/>
        </row>
        <row r="1267">
          <cell r="A1267" t="str">
            <v>P1.25 SCH-40 [SA312 F304L]</v>
          </cell>
          <cell r="B1267">
            <v>1.25</v>
          </cell>
          <cell r="C1267">
            <v>40</v>
          </cell>
          <cell r="D1267" t="str">
            <v>SA312 F304L</v>
          </cell>
          <cell r="E1267"/>
          <cell r="F1267">
            <v>1.6600000000000001</v>
          </cell>
          <cell r="G1267">
            <v>1.3800000000000001</v>
          </cell>
          <cell r="H1267">
            <v>0.14000000000000001</v>
          </cell>
          <cell r="I1267"/>
          <cell r="J1267">
            <v>40</v>
          </cell>
          <cell r="K1267"/>
          <cell r="L1267" t="str">
            <v>SA312 F304L</v>
          </cell>
          <cell r="M1267"/>
          <cell r="N1267"/>
        </row>
        <row r="1268">
          <cell r="A1268" t="str">
            <v>P1.25 SCH-80 [SA312 F304L]</v>
          </cell>
          <cell r="B1268">
            <v>1.25</v>
          </cell>
          <cell r="C1268">
            <v>80</v>
          </cell>
          <cell r="D1268" t="str">
            <v>SA312 F304L</v>
          </cell>
          <cell r="E1268"/>
          <cell r="F1268">
            <v>1.6600000000000001</v>
          </cell>
          <cell r="G1268">
            <v>1.278</v>
          </cell>
          <cell r="H1268">
            <v>0.191</v>
          </cell>
          <cell r="I1268"/>
          <cell r="J1268">
            <v>80</v>
          </cell>
          <cell r="K1268"/>
          <cell r="L1268" t="str">
            <v>SA312 F304L</v>
          </cell>
          <cell r="M1268"/>
          <cell r="N1268"/>
        </row>
        <row r="1269">
          <cell r="A1269" t="str">
            <v>P1.25 SCH-160 [SA312 F304L]</v>
          </cell>
          <cell r="B1269">
            <v>1.25</v>
          </cell>
          <cell r="C1269">
            <v>160</v>
          </cell>
          <cell r="D1269" t="str">
            <v>SA312 F304L</v>
          </cell>
          <cell r="E1269"/>
          <cell r="F1269">
            <v>1.6600000000000001</v>
          </cell>
          <cell r="G1269">
            <v>1.1600000000000001</v>
          </cell>
          <cell r="H1269">
            <v>0.25</v>
          </cell>
          <cell r="I1269"/>
          <cell r="J1269">
            <v>160</v>
          </cell>
          <cell r="K1269"/>
          <cell r="L1269" t="str">
            <v>SA312 F304L</v>
          </cell>
          <cell r="M1269"/>
          <cell r="N1269"/>
        </row>
        <row r="1270">
          <cell r="A1270" t="str">
            <v>P1.25 SCH-XH [SA312 F304L]</v>
          </cell>
          <cell r="B1270">
            <v>1.25</v>
          </cell>
          <cell r="C1270" t="str">
            <v>XH</v>
          </cell>
          <cell r="D1270" t="str">
            <v>SA312 F304L</v>
          </cell>
          <cell r="E1270"/>
          <cell r="F1270">
            <v>1.6600000000000001</v>
          </cell>
          <cell r="G1270">
            <v>1.278</v>
          </cell>
          <cell r="H1270">
            <v>0.191</v>
          </cell>
          <cell r="I1270" t="str">
            <v>XH</v>
          </cell>
          <cell r="J1270">
            <v>2</v>
          </cell>
          <cell r="K1270"/>
          <cell r="L1270" t="str">
            <v>SA312 F304L</v>
          </cell>
          <cell r="M1270"/>
          <cell r="N1270"/>
        </row>
        <row r="1271">
          <cell r="A1271" t="str">
            <v>P1.25 SCH-XXH [SA312 F304L]</v>
          </cell>
          <cell r="B1271">
            <v>1.25</v>
          </cell>
          <cell r="C1271" t="str">
            <v>XXH</v>
          </cell>
          <cell r="D1271" t="str">
            <v>SA312 F304L</v>
          </cell>
          <cell r="E1271"/>
          <cell r="F1271">
            <v>1.6600000000000001</v>
          </cell>
          <cell r="G1271">
            <v>0.89600000000000013</v>
          </cell>
          <cell r="H1271">
            <v>0.38200000000000001</v>
          </cell>
          <cell r="I1271" t="str">
            <v>XXH</v>
          </cell>
          <cell r="J1271">
            <v>4</v>
          </cell>
          <cell r="K1271"/>
          <cell r="L1271" t="str">
            <v>SA312 F304L</v>
          </cell>
          <cell r="M1271"/>
          <cell r="N1271"/>
        </row>
        <row r="1272">
          <cell r="A1272" t="str">
            <v>P1.5 SCH-5 [SA312 F304L]</v>
          </cell>
          <cell r="B1272">
            <v>1.5000000000000002</v>
          </cell>
          <cell r="C1272">
            <v>5</v>
          </cell>
          <cell r="D1272" t="str">
            <v>SA312 F304L</v>
          </cell>
          <cell r="E1272"/>
          <cell r="F1272">
            <v>1.9</v>
          </cell>
          <cell r="G1272">
            <v>1.77</v>
          </cell>
          <cell r="H1272">
            <v>6.5000000000000002E-2</v>
          </cell>
          <cell r="I1272"/>
          <cell r="J1272">
            <v>5</v>
          </cell>
          <cell r="K1272"/>
          <cell r="L1272" t="str">
            <v>SA312 F304L</v>
          </cell>
          <cell r="M1272"/>
          <cell r="N1272"/>
        </row>
        <row r="1273">
          <cell r="A1273" t="str">
            <v>P1.5 SCH-10 [SA312 F304L]</v>
          </cell>
          <cell r="B1273">
            <v>1.5000000000000002</v>
          </cell>
          <cell r="C1273">
            <v>10</v>
          </cell>
          <cell r="D1273" t="str">
            <v>SA312 F304L</v>
          </cell>
          <cell r="E1273"/>
          <cell r="F1273">
            <v>1.9</v>
          </cell>
          <cell r="G1273">
            <v>1.6819999999999999</v>
          </cell>
          <cell r="H1273">
            <v>0.109</v>
          </cell>
          <cell r="I1273"/>
          <cell r="J1273">
            <v>10</v>
          </cell>
          <cell r="K1273"/>
          <cell r="L1273" t="str">
            <v>SA312 F304L</v>
          </cell>
          <cell r="M1273"/>
          <cell r="N1273"/>
        </row>
        <row r="1274">
          <cell r="A1274" t="str">
            <v>P1.5 SCH-40 [SA312 F304L]</v>
          </cell>
          <cell r="B1274">
            <v>1.5000000000000002</v>
          </cell>
          <cell r="C1274">
            <v>40</v>
          </cell>
          <cell r="D1274" t="str">
            <v>SA312 F304L</v>
          </cell>
          <cell r="E1274"/>
          <cell r="F1274">
            <v>1.9</v>
          </cell>
          <cell r="G1274">
            <v>1.6099999999999999</v>
          </cell>
          <cell r="H1274">
            <v>0.14499999999999999</v>
          </cell>
          <cell r="I1274"/>
          <cell r="J1274">
            <v>40</v>
          </cell>
          <cell r="K1274"/>
          <cell r="L1274" t="str">
            <v>SA312 F304L</v>
          </cell>
          <cell r="M1274"/>
          <cell r="N1274"/>
        </row>
        <row r="1275">
          <cell r="A1275" t="str">
            <v>P1.5 SCH-80 [SA312 F304L]</v>
          </cell>
          <cell r="B1275">
            <v>1.5000000000000002</v>
          </cell>
          <cell r="C1275">
            <v>80</v>
          </cell>
          <cell r="D1275" t="str">
            <v>SA312 F304L</v>
          </cell>
          <cell r="E1275"/>
          <cell r="F1275">
            <v>1.9</v>
          </cell>
          <cell r="G1275">
            <v>1.5</v>
          </cell>
          <cell r="H1275">
            <v>0.2</v>
          </cell>
          <cell r="I1275"/>
          <cell r="J1275">
            <v>80</v>
          </cell>
          <cell r="K1275"/>
          <cell r="L1275" t="str">
            <v>SA312 F304L</v>
          </cell>
          <cell r="M1275"/>
          <cell r="N1275"/>
        </row>
        <row r="1276">
          <cell r="A1276" t="str">
            <v>P1.5 SCH-160 [SA312 F304L]</v>
          </cell>
          <cell r="B1276">
            <v>1.5000000000000002</v>
          </cell>
          <cell r="C1276">
            <v>160</v>
          </cell>
          <cell r="D1276" t="str">
            <v>SA312 F304L</v>
          </cell>
          <cell r="E1276"/>
          <cell r="F1276">
            <v>1.9</v>
          </cell>
          <cell r="G1276">
            <v>1.3379999999999999</v>
          </cell>
          <cell r="H1276">
            <v>0.28100000000000003</v>
          </cell>
          <cell r="I1276"/>
          <cell r="J1276">
            <v>160</v>
          </cell>
          <cell r="K1276"/>
          <cell r="L1276" t="str">
            <v>SA312 F304L</v>
          </cell>
          <cell r="M1276"/>
          <cell r="N1276"/>
        </row>
        <row r="1277">
          <cell r="A1277" t="str">
            <v>P1.5 SCH-XH [SA312 F304L]</v>
          </cell>
          <cell r="B1277">
            <v>1.5000000000000002</v>
          </cell>
          <cell r="C1277" t="str">
            <v>XH</v>
          </cell>
          <cell r="D1277" t="str">
            <v>SA312 F304L</v>
          </cell>
          <cell r="E1277"/>
          <cell r="F1277">
            <v>1.9</v>
          </cell>
          <cell r="G1277">
            <v>1.5</v>
          </cell>
          <cell r="H1277">
            <v>0.2</v>
          </cell>
          <cell r="I1277" t="str">
            <v>XH</v>
          </cell>
          <cell r="J1277">
            <v>2</v>
          </cell>
          <cell r="K1277"/>
          <cell r="L1277" t="str">
            <v>SA312 F304L</v>
          </cell>
          <cell r="M1277"/>
          <cell r="N1277"/>
        </row>
        <row r="1278">
          <cell r="A1278" t="str">
            <v>P1.5 SCH-XXH [SA312 F304L]</v>
          </cell>
          <cell r="B1278">
            <v>1.5000000000000002</v>
          </cell>
          <cell r="C1278" t="str">
            <v>XXH</v>
          </cell>
          <cell r="D1278" t="str">
            <v>SA312 F304L</v>
          </cell>
          <cell r="E1278"/>
          <cell r="F1278">
            <v>1.9</v>
          </cell>
          <cell r="G1278">
            <v>1.0999999999999999</v>
          </cell>
          <cell r="H1278">
            <v>0.4</v>
          </cell>
          <cell r="I1278" t="str">
            <v>XXH</v>
          </cell>
          <cell r="J1278">
            <v>4</v>
          </cell>
          <cell r="K1278"/>
          <cell r="L1278" t="str">
            <v>SA312 F304L</v>
          </cell>
          <cell r="M1278"/>
          <cell r="N1278"/>
        </row>
        <row r="1279">
          <cell r="A1279" t="str">
            <v>P2 SCH-5 [SA312 F304L]</v>
          </cell>
          <cell r="B1279">
            <v>2</v>
          </cell>
          <cell r="C1279">
            <v>5</v>
          </cell>
          <cell r="D1279" t="str">
            <v>SA312 F304L</v>
          </cell>
          <cell r="E1279"/>
          <cell r="F1279">
            <v>2.375</v>
          </cell>
          <cell r="G1279">
            <v>2.2450000000000001</v>
          </cell>
          <cell r="H1279">
            <v>6.5000000000000002E-2</v>
          </cell>
          <cell r="I1279"/>
          <cell r="J1279">
            <v>5</v>
          </cell>
          <cell r="K1279"/>
          <cell r="L1279" t="str">
            <v>SA312 F304L</v>
          </cell>
          <cell r="M1279"/>
          <cell r="N1279"/>
        </row>
        <row r="1280">
          <cell r="A1280" t="str">
            <v>P2 SCH-10 [SA312 F304L]</v>
          </cell>
          <cell r="B1280">
            <v>2</v>
          </cell>
          <cell r="C1280">
            <v>10</v>
          </cell>
          <cell r="D1280" t="str">
            <v>SA312 F304L</v>
          </cell>
          <cell r="E1280"/>
          <cell r="F1280">
            <v>2.375</v>
          </cell>
          <cell r="G1280">
            <v>2.157</v>
          </cell>
          <cell r="H1280">
            <v>0.109</v>
          </cell>
          <cell r="I1280"/>
          <cell r="J1280">
            <v>10</v>
          </cell>
          <cell r="K1280"/>
          <cell r="L1280" t="str">
            <v>SA312 F304L</v>
          </cell>
          <cell r="M1280"/>
          <cell r="N1280"/>
        </row>
        <row r="1281">
          <cell r="A1281" t="str">
            <v>P2 SCH-40 [SA312 F304L]</v>
          </cell>
          <cell r="B1281">
            <v>2</v>
          </cell>
          <cell r="C1281">
            <v>40</v>
          </cell>
          <cell r="D1281" t="str">
            <v>SA312 F304L</v>
          </cell>
          <cell r="E1281"/>
          <cell r="F1281">
            <v>2.375</v>
          </cell>
          <cell r="G1281">
            <v>2.0670000000000002</v>
          </cell>
          <cell r="H1281">
            <v>0.154</v>
          </cell>
          <cell r="I1281"/>
          <cell r="J1281">
            <v>40</v>
          </cell>
          <cell r="K1281"/>
          <cell r="L1281" t="str">
            <v>SA312 F304L</v>
          </cell>
          <cell r="M1281"/>
          <cell r="N1281"/>
        </row>
        <row r="1282">
          <cell r="A1282" t="str">
            <v>P2 SCH-80 [SA312 F304L]</v>
          </cell>
          <cell r="B1282">
            <v>2</v>
          </cell>
          <cell r="C1282">
            <v>80</v>
          </cell>
          <cell r="D1282" t="str">
            <v>SA312 F304L</v>
          </cell>
          <cell r="E1282"/>
          <cell r="F1282">
            <v>2.375</v>
          </cell>
          <cell r="G1282">
            <v>1.9390000000000001</v>
          </cell>
          <cell r="H1282">
            <v>0.218</v>
          </cell>
          <cell r="I1282"/>
          <cell r="J1282">
            <v>80</v>
          </cell>
          <cell r="K1282"/>
          <cell r="L1282" t="str">
            <v>SA312 F304L</v>
          </cell>
          <cell r="M1282"/>
          <cell r="N1282"/>
        </row>
        <row r="1283">
          <cell r="A1283" t="str">
            <v>P2 SCH-160 [SA312 F304L]</v>
          </cell>
          <cell r="B1283">
            <v>2</v>
          </cell>
          <cell r="C1283">
            <v>160</v>
          </cell>
          <cell r="D1283" t="str">
            <v>SA312 F304L</v>
          </cell>
          <cell r="E1283" t="str">
            <v>PI1022</v>
          </cell>
          <cell r="F1283">
            <v>2.375</v>
          </cell>
          <cell r="G1283">
            <v>1.6890000000000001</v>
          </cell>
          <cell r="H1283">
            <v>0.34300000000000003</v>
          </cell>
          <cell r="I1283"/>
          <cell r="J1283">
            <v>160</v>
          </cell>
          <cell r="K1283"/>
          <cell r="L1283" t="str">
            <v>SA312 F304L</v>
          </cell>
          <cell r="M1283"/>
          <cell r="N1283"/>
        </row>
        <row r="1284">
          <cell r="A1284" t="str">
            <v>P2 SCH-XH [SA312 F304L]</v>
          </cell>
          <cell r="B1284">
            <v>2</v>
          </cell>
          <cell r="C1284" t="str">
            <v>XH</v>
          </cell>
          <cell r="D1284" t="str">
            <v>SA312 F304L</v>
          </cell>
          <cell r="E1284"/>
          <cell r="F1284">
            <v>2.375</v>
          </cell>
          <cell r="G1284">
            <v>1.9390000000000001</v>
          </cell>
          <cell r="H1284">
            <v>0.218</v>
          </cell>
          <cell r="I1284" t="str">
            <v>XH</v>
          </cell>
          <cell r="J1284">
            <v>2</v>
          </cell>
          <cell r="K1284"/>
          <cell r="L1284" t="str">
            <v>SA312 F304L</v>
          </cell>
          <cell r="M1284"/>
          <cell r="N1284"/>
        </row>
        <row r="1285">
          <cell r="A1285" t="str">
            <v>P2 SCH-XXH [SA312 F304L]</v>
          </cell>
          <cell r="B1285">
            <v>2</v>
          </cell>
          <cell r="C1285" t="str">
            <v>XXH</v>
          </cell>
          <cell r="D1285" t="str">
            <v>SA312 F304L</v>
          </cell>
          <cell r="E1285"/>
          <cell r="F1285">
            <v>2.375</v>
          </cell>
          <cell r="G1285">
            <v>1.5030000000000001</v>
          </cell>
          <cell r="H1285">
            <v>0.436</v>
          </cell>
          <cell r="I1285" t="str">
            <v>XXH</v>
          </cell>
          <cell r="J1285">
            <v>4</v>
          </cell>
          <cell r="K1285"/>
          <cell r="L1285" t="str">
            <v>SA312 F304L</v>
          </cell>
          <cell r="M1285"/>
          <cell r="N1285"/>
        </row>
        <row r="1286">
          <cell r="A1286" t="str">
            <v>P2.5 SCH-5 [SA312 F304L]</v>
          </cell>
          <cell r="B1286">
            <v>2.5</v>
          </cell>
          <cell r="C1286">
            <v>5</v>
          </cell>
          <cell r="D1286" t="str">
            <v>SA312 F304L</v>
          </cell>
          <cell r="E1286"/>
          <cell r="F1286">
            <v>2.875</v>
          </cell>
          <cell r="G1286">
            <v>2.7090000000000001</v>
          </cell>
          <cell r="H1286">
            <v>8.3000000000000004E-2</v>
          </cell>
          <cell r="I1286"/>
          <cell r="J1286">
            <v>5</v>
          </cell>
          <cell r="K1286"/>
          <cell r="L1286" t="str">
            <v>SA312 F304L</v>
          </cell>
          <cell r="M1286"/>
          <cell r="N1286"/>
        </row>
        <row r="1287">
          <cell r="A1287" t="str">
            <v>P2.5 SCH-10 [SA312 F304L]</v>
          </cell>
          <cell r="B1287">
            <v>2.5</v>
          </cell>
          <cell r="C1287">
            <v>10</v>
          </cell>
          <cell r="D1287" t="str">
            <v>SA312 F304L</v>
          </cell>
          <cell r="E1287"/>
          <cell r="F1287">
            <v>2.875</v>
          </cell>
          <cell r="G1287">
            <v>2.6349999999999998</v>
          </cell>
          <cell r="H1287">
            <v>0.12</v>
          </cell>
          <cell r="I1287"/>
          <cell r="J1287">
            <v>10</v>
          </cell>
          <cell r="K1287"/>
          <cell r="L1287" t="str">
            <v>SA312 F304L</v>
          </cell>
          <cell r="M1287"/>
          <cell r="N1287"/>
        </row>
        <row r="1288">
          <cell r="A1288" t="str">
            <v>P2.5 SCH-40 [SA312 F304L]</v>
          </cell>
          <cell r="B1288">
            <v>2.5</v>
          </cell>
          <cell r="C1288">
            <v>40</v>
          </cell>
          <cell r="D1288" t="str">
            <v>SA312 F304L</v>
          </cell>
          <cell r="E1288"/>
          <cell r="F1288">
            <v>2.875</v>
          </cell>
          <cell r="G1288">
            <v>2.4689999999999999</v>
          </cell>
          <cell r="H1288">
            <v>0.20300000000000001</v>
          </cell>
          <cell r="I1288"/>
          <cell r="J1288">
            <v>40</v>
          </cell>
          <cell r="K1288"/>
          <cell r="L1288" t="str">
            <v>SA312 F304L</v>
          </cell>
          <cell r="M1288"/>
          <cell r="N1288"/>
        </row>
        <row r="1289">
          <cell r="A1289" t="str">
            <v>P2.5 SCH-80 [SA312 F304L]</v>
          </cell>
          <cell r="B1289">
            <v>2.5</v>
          </cell>
          <cell r="C1289">
            <v>80</v>
          </cell>
          <cell r="D1289" t="str">
            <v>SA312 F304L</v>
          </cell>
          <cell r="E1289"/>
          <cell r="F1289">
            <v>2.875</v>
          </cell>
          <cell r="G1289">
            <v>2.323</v>
          </cell>
          <cell r="H1289">
            <v>0.27600000000000002</v>
          </cell>
          <cell r="I1289"/>
          <cell r="J1289">
            <v>80</v>
          </cell>
          <cell r="K1289"/>
          <cell r="L1289" t="str">
            <v>SA312 F304L</v>
          </cell>
          <cell r="M1289"/>
          <cell r="N1289"/>
        </row>
        <row r="1290">
          <cell r="A1290" t="str">
            <v>P2.5 SCH-160 [SA312 F304L]</v>
          </cell>
          <cell r="B1290">
            <v>2.5</v>
          </cell>
          <cell r="C1290">
            <v>160</v>
          </cell>
          <cell r="D1290" t="str">
            <v>SA312 F304L</v>
          </cell>
          <cell r="E1290"/>
          <cell r="F1290">
            <v>2.875</v>
          </cell>
          <cell r="G1290">
            <v>2.125</v>
          </cell>
          <cell r="H1290">
            <v>0.375</v>
          </cell>
          <cell r="I1290"/>
          <cell r="J1290">
            <v>160</v>
          </cell>
          <cell r="K1290"/>
          <cell r="L1290" t="str">
            <v>SA312 F304L</v>
          </cell>
          <cell r="M1290"/>
          <cell r="N1290"/>
        </row>
        <row r="1291">
          <cell r="A1291" t="str">
            <v>P2.5 SCH-XH [SA312 F304L]</v>
          </cell>
          <cell r="B1291">
            <v>2.5</v>
          </cell>
          <cell r="C1291" t="str">
            <v>XH</v>
          </cell>
          <cell r="D1291" t="str">
            <v>SA312 F304L</v>
          </cell>
          <cell r="E1291"/>
          <cell r="F1291">
            <v>2.875</v>
          </cell>
          <cell r="G1291">
            <v>2.323</v>
          </cell>
          <cell r="H1291">
            <v>0.27600000000000002</v>
          </cell>
          <cell r="I1291" t="str">
            <v>XH</v>
          </cell>
          <cell r="J1291">
            <v>2</v>
          </cell>
          <cell r="K1291"/>
          <cell r="L1291" t="str">
            <v>SA312 F304L</v>
          </cell>
          <cell r="M1291"/>
          <cell r="N1291"/>
        </row>
        <row r="1292">
          <cell r="A1292" t="str">
            <v>P2.5 SCH-XXH [SA312 F304L]</v>
          </cell>
          <cell r="B1292">
            <v>2.5</v>
          </cell>
          <cell r="C1292" t="str">
            <v>XXH</v>
          </cell>
          <cell r="D1292" t="str">
            <v>SA312 F304L</v>
          </cell>
          <cell r="E1292"/>
          <cell r="F1292">
            <v>2.875</v>
          </cell>
          <cell r="G1292">
            <v>1.7709999999999999</v>
          </cell>
          <cell r="H1292">
            <v>0.55200000000000005</v>
          </cell>
          <cell r="I1292" t="str">
            <v>XXH</v>
          </cell>
          <cell r="J1292">
            <v>4</v>
          </cell>
          <cell r="K1292"/>
          <cell r="L1292" t="str">
            <v>SA312 F304L</v>
          </cell>
          <cell r="M1292"/>
          <cell r="N1292"/>
        </row>
        <row r="1293">
          <cell r="A1293" t="str">
            <v>P3 SCH-5 [SA312 F304L]</v>
          </cell>
          <cell r="B1293">
            <v>3.0000000000000004</v>
          </cell>
          <cell r="C1293">
            <v>5</v>
          </cell>
          <cell r="D1293" t="str">
            <v>SA312 F304L</v>
          </cell>
          <cell r="E1293"/>
          <cell r="F1293">
            <v>3.5</v>
          </cell>
          <cell r="G1293">
            <v>3.3340000000000001</v>
          </cell>
          <cell r="H1293">
            <v>8.3000000000000004E-2</v>
          </cell>
          <cell r="I1293"/>
          <cell r="J1293">
            <v>5</v>
          </cell>
          <cell r="K1293"/>
          <cell r="L1293" t="str">
            <v>SA312 F304L</v>
          </cell>
          <cell r="M1293"/>
          <cell r="N1293"/>
        </row>
        <row r="1294">
          <cell r="A1294" t="str">
            <v>P3 SCH-10 [SA312 F304L]</v>
          </cell>
          <cell r="B1294">
            <v>3.0000000000000004</v>
          </cell>
          <cell r="C1294">
            <v>10</v>
          </cell>
          <cell r="D1294" t="str">
            <v>SA312 F304L</v>
          </cell>
          <cell r="E1294"/>
          <cell r="F1294">
            <v>3.5</v>
          </cell>
          <cell r="G1294">
            <v>3.26</v>
          </cell>
          <cell r="H1294">
            <v>0.12</v>
          </cell>
          <cell r="I1294"/>
          <cell r="J1294">
            <v>10</v>
          </cell>
          <cell r="K1294"/>
          <cell r="L1294" t="str">
            <v>SA312 F304L</v>
          </cell>
          <cell r="M1294"/>
          <cell r="N1294"/>
        </row>
        <row r="1295">
          <cell r="A1295" t="str">
            <v>P3 SCH-40 [SA312 F304L]</v>
          </cell>
          <cell r="B1295">
            <v>3.0000000000000004</v>
          </cell>
          <cell r="C1295">
            <v>40</v>
          </cell>
          <cell r="D1295" t="str">
            <v>SA312 F304L</v>
          </cell>
          <cell r="E1295"/>
          <cell r="F1295">
            <v>3.5</v>
          </cell>
          <cell r="G1295">
            <v>3.0680000000000001</v>
          </cell>
          <cell r="H1295">
            <v>0.216</v>
          </cell>
          <cell r="I1295"/>
          <cell r="J1295">
            <v>40</v>
          </cell>
          <cell r="K1295"/>
          <cell r="L1295" t="str">
            <v>SA312 F304L</v>
          </cell>
          <cell r="M1295"/>
          <cell r="N1295"/>
        </row>
        <row r="1296">
          <cell r="A1296" t="str">
            <v>P3 SCH-80 [SA312 F304L]</v>
          </cell>
          <cell r="B1296">
            <v>3.0000000000000004</v>
          </cell>
          <cell r="C1296">
            <v>80</v>
          </cell>
          <cell r="D1296" t="str">
            <v>SA312 F304L</v>
          </cell>
          <cell r="E1296"/>
          <cell r="F1296">
            <v>3.5</v>
          </cell>
          <cell r="G1296">
            <v>2.9</v>
          </cell>
          <cell r="H1296">
            <v>0.3</v>
          </cell>
          <cell r="I1296"/>
          <cell r="J1296">
            <v>80</v>
          </cell>
          <cell r="K1296"/>
          <cell r="L1296" t="str">
            <v>SA312 F304L</v>
          </cell>
          <cell r="M1296"/>
          <cell r="N1296"/>
        </row>
        <row r="1297">
          <cell r="A1297" t="str">
            <v>P3 SCH-160 [SA312 F304L]</v>
          </cell>
          <cell r="B1297">
            <v>3.0000000000000004</v>
          </cell>
          <cell r="C1297">
            <v>160</v>
          </cell>
          <cell r="D1297" t="str">
            <v>SA312 F304L</v>
          </cell>
          <cell r="E1297"/>
          <cell r="F1297">
            <v>3.5</v>
          </cell>
          <cell r="G1297">
            <v>2.6259999999999999</v>
          </cell>
          <cell r="H1297">
            <v>0.437</v>
          </cell>
          <cell r="I1297"/>
          <cell r="J1297">
            <v>160</v>
          </cell>
          <cell r="K1297"/>
          <cell r="L1297" t="str">
            <v>SA312 F304L</v>
          </cell>
          <cell r="M1297"/>
          <cell r="N1297"/>
        </row>
        <row r="1298">
          <cell r="A1298" t="str">
            <v>P3 SCH-XH [SA312 F304L]</v>
          </cell>
          <cell r="B1298">
            <v>3.0000000000000004</v>
          </cell>
          <cell r="C1298" t="str">
            <v>XH</v>
          </cell>
          <cell r="D1298" t="str">
            <v>SA312 F304L</v>
          </cell>
          <cell r="E1298"/>
          <cell r="F1298">
            <v>3.5</v>
          </cell>
          <cell r="G1298">
            <v>2.9</v>
          </cell>
          <cell r="H1298">
            <v>0.3</v>
          </cell>
          <cell r="I1298" t="str">
            <v>XH</v>
          </cell>
          <cell r="J1298">
            <v>2</v>
          </cell>
          <cell r="K1298"/>
          <cell r="L1298" t="str">
            <v>SA312 F304L</v>
          </cell>
          <cell r="M1298"/>
          <cell r="N1298"/>
        </row>
        <row r="1299">
          <cell r="A1299" t="str">
            <v>P3 SCH-XXH [SA312 F304L]</v>
          </cell>
          <cell r="B1299">
            <v>3.0000000000000004</v>
          </cell>
          <cell r="C1299" t="str">
            <v>XXH</v>
          </cell>
          <cell r="D1299" t="str">
            <v>SA312 F304L</v>
          </cell>
          <cell r="E1299"/>
          <cell r="F1299">
            <v>3.5</v>
          </cell>
          <cell r="G1299">
            <v>2.2999999999999998</v>
          </cell>
          <cell r="H1299">
            <v>0.6</v>
          </cell>
          <cell r="I1299" t="str">
            <v>XXH</v>
          </cell>
          <cell r="J1299">
            <v>4</v>
          </cell>
          <cell r="K1299"/>
          <cell r="L1299" t="str">
            <v>SA312 F304L</v>
          </cell>
          <cell r="M1299"/>
          <cell r="N1299"/>
        </row>
        <row r="1300">
          <cell r="A1300" t="str">
            <v>P3.5 SCH-5 [SA312 F304L]</v>
          </cell>
          <cell r="B1300">
            <v>3.5</v>
          </cell>
          <cell r="C1300">
            <v>5</v>
          </cell>
          <cell r="D1300" t="str">
            <v>SA312 F304L</v>
          </cell>
          <cell r="E1300"/>
          <cell r="F1300">
            <v>4</v>
          </cell>
          <cell r="G1300">
            <v>3.8340000000000001</v>
          </cell>
          <cell r="H1300">
            <v>8.3000000000000004E-2</v>
          </cell>
          <cell r="I1300"/>
          <cell r="J1300">
            <v>5</v>
          </cell>
          <cell r="K1300"/>
          <cell r="L1300" t="str">
            <v>SA312 F304L</v>
          </cell>
          <cell r="M1300"/>
          <cell r="N1300"/>
        </row>
        <row r="1301">
          <cell r="A1301" t="str">
            <v>P3.5 SCH-10 [SA312 F304L]</v>
          </cell>
          <cell r="B1301">
            <v>3.5</v>
          </cell>
          <cell r="C1301">
            <v>10</v>
          </cell>
          <cell r="D1301" t="str">
            <v>SA312 F304L</v>
          </cell>
          <cell r="E1301"/>
          <cell r="F1301">
            <v>4</v>
          </cell>
          <cell r="G1301">
            <v>3.76</v>
          </cell>
          <cell r="H1301">
            <v>0.12</v>
          </cell>
          <cell r="I1301"/>
          <cell r="J1301">
            <v>10</v>
          </cell>
          <cell r="K1301"/>
          <cell r="L1301" t="str">
            <v>SA312 F304L</v>
          </cell>
          <cell r="M1301"/>
          <cell r="N1301"/>
        </row>
        <row r="1302">
          <cell r="A1302" t="str">
            <v>P3.5 SCH-40 [SA312 F304L]</v>
          </cell>
          <cell r="B1302">
            <v>3.5</v>
          </cell>
          <cell r="C1302">
            <v>40</v>
          </cell>
          <cell r="D1302" t="str">
            <v>SA312 F304L</v>
          </cell>
          <cell r="E1302"/>
          <cell r="F1302">
            <v>4</v>
          </cell>
          <cell r="G1302">
            <v>3.548</v>
          </cell>
          <cell r="H1302">
            <v>0.22600000000000001</v>
          </cell>
          <cell r="I1302"/>
          <cell r="J1302">
            <v>40</v>
          </cell>
          <cell r="K1302"/>
          <cell r="L1302" t="str">
            <v>SA312 F304L</v>
          </cell>
          <cell r="M1302"/>
          <cell r="N1302"/>
        </row>
        <row r="1303">
          <cell r="A1303" t="str">
            <v>P3.5 SCH-80 [SA312 F304L]</v>
          </cell>
          <cell r="B1303">
            <v>3.5</v>
          </cell>
          <cell r="C1303">
            <v>80</v>
          </cell>
          <cell r="D1303" t="str">
            <v>SA312 F304L</v>
          </cell>
          <cell r="E1303"/>
          <cell r="F1303">
            <v>4</v>
          </cell>
          <cell r="G1303">
            <v>3.3639999999999999</v>
          </cell>
          <cell r="H1303">
            <v>0.318</v>
          </cell>
          <cell r="I1303"/>
          <cell r="J1303">
            <v>80</v>
          </cell>
          <cell r="K1303"/>
          <cell r="L1303" t="str">
            <v>SA312 F304L</v>
          </cell>
          <cell r="M1303"/>
          <cell r="N1303"/>
        </row>
        <row r="1304">
          <cell r="A1304" t="str">
            <v>P3.5 SCH-XH [SA312 F304L]</v>
          </cell>
          <cell r="B1304">
            <v>3.5</v>
          </cell>
          <cell r="C1304" t="str">
            <v>XH</v>
          </cell>
          <cell r="D1304" t="str">
            <v>SA312 F304L</v>
          </cell>
          <cell r="E1304"/>
          <cell r="F1304">
            <v>4</v>
          </cell>
          <cell r="G1304">
            <v>3.3639999999999999</v>
          </cell>
          <cell r="H1304">
            <v>0.318</v>
          </cell>
          <cell r="I1304" t="str">
            <v>XH</v>
          </cell>
          <cell r="J1304">
            <v>2</v>
          </cell>
          <cell r="K1304"/>
          <cell r="L1304" t="str">
            <v>SA312 F304L</v>
          </cell>
          <cell r="M1304"/>
          <cell r="N1304"/>
        </row>
        <row r="1305">
          <cell r="A1305" t="str">
            <v>P3.5 SCH-XXH [SA312 F304L]</v>
          </cell>
          <cell r="B1305">
            <v>3.5</v>
          </cell>
          <cell r="C1305" t="str">
            <v>XXH</v>
          </cell>
          <cell r="D1305" t="str">
            <v>SA312 F304L</v>
          </cell>
          <cell r="E1305"/>
          <cell r="F1305">
            <v>4</v>
          </cell>
          <cell r="G1305">
            <v>2.7279999999999998</v>
          </cell>
          <cell r="H1305">
            <v>0.63600000000000001</v>
          </cell>
          <cell r="I1305" t="str">
            <v>XXH</v>
          </cell>
          <cell r="J1305">
            <v>4</v>
          </cell>
          <cell r="K1305"/>
          <cell r="L1305" t="str">
            <v>SA312 F304L</v>
          </cell>
          <cell r="M1305"/>
          <cell r="N1305"/>
        </row>
        <row r="1306">
          <cell r="A1306" t="str">
            <v>P4 SCH-5 [SA312 F304L]</v>
          </cell>
          <cell r="B1306">
            <v>4</v>
          </cell>
          <cell r="C1306">
            <v>5</v>
          </cell>
          <cell r="D1306" t="str">
            <v>SA312 F304L</v>
          </cell>
          <cell r="E1306"/>
          <cell r="F1306">
            <v>4.5</v>
          </cell>
          <cell r="G1306">
            <v>4.3339999999999996</v>
          </cell>
          <cell r="H1306">
            <v>8.3000000000000004E-2</v>
          </cell>
          <cell r="I1306"/>
          <cell r="J1306">
            <v>5</v>
          </cell>
          <cell r="K1306"/>
          <cell r="L1306" t="str">
            <v>SA312 F304L</v>
          </cell>
          <cell r="M1306"/>
          <cell r="N1306"/>
        </row>
        <row r="1307">
          <cell r="A1307" t="str">
            <v>P4 SCH-10 [SA312 F304L]</v>
          </cell>
          <cell r="B1307">
            <v>4</v>
          </cell>
          <cell r="C1307">
            <v>10</v>
          </cell>
          <cell r="D1307" t="str">
            <v>SA312 F304L</v>
          </cell>
          <cell r="E1307"/>
          <cell r="F1307">
            <v>4.5</v>
          </cell>
          <cell r="G1307">
            <v>4.26</v>
          </cell>
          <cell r="H1307">
            <v>0.12</v>
          </cell>
          <cell r="I1307"/>
          <cell r="J1307">
            <v>10</v>
          </cell>
          <cell r="K1307"/>
          <cell r="L1307" t="str">
            <v>SA312 F304L</v>
          </cell>
          <cell r="M1307"/>
          <cell r="N1307"/>
        </row>
        <row r="1308">
          <cell r="A1308" t="str">
            <v>P4 SCH-40 [SA312 F304L]</v>
          </cell>
          <cell r="B1308">
            <v>4</v>
          </cell>
          <cell r="C1308">
            <v>40</v>
          </cell>
          <cell r="D1308" t="str">
            <v>SA312 F304L</v>
          </cell>
          <cell r="E1308"/>
          <cell r="F1308">
            <v>4.5</v>
          </cell>
          <cell r="G1308">
            <v>4.0259999999999998</v>
          </cell>
          <cell r="H1308">
            <v>0.23699999999999999</v>
          </cell>
          <cell r="I1308"/>
          <cell r="J1308">
            <v>40</v>
          </cell>
          <cell r="K1308"/>
          <cell r="L1308" t="str">
            <v>SA312 F304L</v>
          </cell>
          <cell r="M1308"/>
          <cell r="N1308"/>
        </row>
        <row r="1309">
          <cell r="A1309" t="str">
            <v>P4 SCH-60 [SA312 F304L]</v>
          </cell>
          <cell r="B1309">
            <v>4</v>
          </cell>
          <cell r="C1309">
            <v>60</v>
          </cell>
          <cell r="D1309" t="str">
            <v>SA312 F304L</v>
          </cell>
          <cell r="E1309"/>
          <cell r="F1309">
            <v>4.5</v>
          </cell>
          <cell r="G1309">
            <v>3.9379999999999997</v>
          </cell>
          <cell r="H1309">
            <v>0.28100000000000003</v>
          </cell>
          <cell r="I1309"/>
          <cell r="J1309">
            <v>60</v>
          </cell>
          <cell r="K1309"/>
          <cell r="L1309" t="str">
            <v>SA312 F304L</v>
          </cell>
          <cell r="M1309"/>
          <cell r="N1309"/>
        </row>
        <row r="1310">
          <cell r="A1310" t="str">
            <v>P4 SCH-80 [SA312 F304L]</v>
          </cell>
          <cell r="B1310">
            <v>4</v>
          </cell>
          <cell r="C1310">
            <v>80</v>
          </cell>
          <cell r="D1310" t="str">
            <v>SA312 F304L</v>
          </cell>
          <cell r="E1310"/>
          <cell r="F1310">
            <v>4.5</v>
          </cell>
          <cell r="G1310">
            <v>3.8260000000000001</v>
          </cell>
          <cell r="H1310">
            <v>0.33700000000000002</v>
          </cell>
          <cell r="I1310"/>
          <cell r="J1310">
            <v>80</v>
          </cell>
          <cell r="K1310"/>
          <cell r="L1310" t="str">
            <v>SA312 F304L</v>
          </cell>
          <cell r="M1310"/>
          <cell r="N1310"/>
        </row>
        <row r="1311">
          <cell r="A1311" t="str">
            <v>P4 SCH-120 [SA312 F304L]</v>
          </cell>
          <cell r="B1311">
            <v>4</v>
          </cell>
          <cell r="C1311">
            <v>120</v>
          </cell>
          <cell r="D1311" t="str">
            <v>SA312 F304L</v>
          </cell>
          <cell r="E1311"/>
          <cell r="F1311">
            <v>4.5</v>
          </cell>
          <cell r="G1311">
            <v>3.6259999999999999</v>
          </cell>
          <cell r="H1311">
            <v>0.437</v>
          </cell>
          <cell r="I1311"/>
          <cell r="J1311">
            <v>120</v>
          </cell>
          <cell r="K1311"/>
          <cell r="L1311" t="str">
            <v>SA312 F304L</v>
          </cell>
          <cell r="M1311"/>
          <cell r="N1311"/>
        </row>
        <row r="1312">
          <cell r="A1312" t="str">
            <v>P4 SCH-160 [SA312 F304L]</v>
          </cell>
          <cell r="B1312">
            <v>4</v>
          </cell>
          <cell r="C1312">
            <v>160</v>
          </cell>
          <cell r="D1312" t="str">
            <v>SA312 F304L</v>
          </cell>
          <cell r="E1312"/>
          <cell r="F1312">
            <v>4.5</v>
          </cell>
          <cell r="G1312">
            <v>3.4379999999999997</v>
          </cell>
          <cell r="H1312">
            <v>0.53100000000000003</v>
          </cell>
          <cell r="I1312"/>
          <cell r="J1312">
            <v>160</v>
          </cell>
          <cell r="K1312"/>
          <cell r="L1312" t="str">
            <v>SA312 F304L</v>
          </cell>
          <cell r="M1312"/>
          <cell r="N1312"/>
        </row>
        <row r="1313">
          <cell r="A1313" t="str">
            <v>P4 SCH-XH [SA312 F304L]</v>
          </cell>
          <cell r="B1313">
            <v>4</v>
          </cell>
          <cell r="C1313" t="str">
            <v>XH</v>
          </cell>
          <cell r="D1313" t="str">
            <v>SA312 F304L</v>
          </cell>
          <cell r="E1313"/>
          <cell r="F1313">
            <v>4.5</v>
          </cell>
          <cell r="G1313">
            <v>3.8260000000000001</v>
          </cell>
          <cell r="H1313">
            <v>0.33700000000000002</v>
          </cell>
          <cell r="I1313" t="str">
            <v>XH</v>
          </cell>
          <cell r="J1313">
            <v>2</v>
          </cell>
          <cell r="K1313"/>
          <cell r="L1313" t="str">
            <v>SA312 F304L</v>
          </cell>
          <cell r="M1313"/>
          <cell r="N1313"/>
        </row>
        <row r="1314">
          <cell r="A1314" t="str">
            <v>P4 SCH-XXH [SA312 F304L]</v>
          </cell>
          <cell r="B1314">
            <v>4</v>
          </cell>
          <cell r="C1314" t="str">
            <v>XXH</v>
          </cell>
          <cell r="D1314" t="str">
            <v>SA312 F304L</v>
          </cell>
          <cell r="E1314"/>
          <cell r="F1314">
            <v>4.5</v>
          </cell>
          <cell r="G1314">
            <v>3.1520000000000001</v>
          </cell>
          <cell r="H1314">
            <v>0.67400000000000004</v>
          </cell>
          <cell r="I1314" t="str">
            <v>XXH</v>
          </cell>
          <cell r="J1314">
            <v>4</v>
          </cell>
          <cell r="K1314"/>
          <cell r="L1314" t="str">
            <v>SA312 F304L</v>
          </cell>
          <cell r="M1314"/>
          <cell r="N1314"/>
        </row>
        <row r="1315">
          <cell r="A1315" t="str">
            <v>P4.5 SCH-XH [SA312 F304L]</v>
          </cell>
          <cell r="B1315">
            <v>4.5</v>
          </cell>
          <cell r="C1315" t="str">
            <v>XH</v>
          </cell>
          <cell r="D1315" t="str">
            <v>SA312 F304L</v>
          </cell>
          <cell r="E1315"/>
          <cell r="F1315">
            <v>5</v>
          </cell>
          <cell r="G1315">
            <v>4.29</v>
          </cell>
          <cell r="H1315">
            <v>0.35499999999999998</v>
          </cell>
          <cell r="I1315" t="str">
            <v>XH</v>
          </cell>
          <cell r="J1315">
            <v>2</v>
          </cell>
          <cell r="K1315"/>
          <cell r="L1315" t="str">
            <v>SA312 F304L</v>
          </cell>
          <cell r="M1315"/>
          <cell r="N1315"/>
        </row>
        <row r="1316">
          <cell r="A1316" t="str">
            <v>P4.5 SCH-XXH [SA312 F304L]</v>
          </cell>
          <cell r="B1316">
            <v>4.5</v>
          </cell>
          <cell r="C1316" t="str">
            <v>XXH</v>
          </cell>
          <cell r="D1316" t="str">
            <v>SA312 F304L</v>
          </cell>
          <cell r="E1316"/>
          <cell r="F1316">
            <v>5</v>
          </cell>
          <cell r="G1316">
            <v>3.58</v>
          </cell>
          <cell r="H1316">
            <v>0.71</v>
          </cell>
          <cell r="I1316" t="str">
            <v>XXH</v>
          </cell>
          <cell r="J1316">
            <v>4</v>
          </cell>
          <cell r="K1316"/>
          <cell r="L1316" t="str">
            <v>SA312 F304L</v>
          </cell>
          <cell r="M1316"/>
          <cell r="N1316"/>
        </row>
        <row r="1317">
          <cell r="A1317" t="str">
            <v>P5 SCH-5 [SA312 F304L]</v>
          </cell>
          <cell r="B1317">
            <v>5</v>
          </cell>
          <cell r="C1317">
            <v>5</v>
          </cell>
          <cell r="D1317" t="str">
            <v>SA312 F304L</v>
          </cell>
          <cell r="E1317"/>
          <cell r="F1317">
            <v>5.5629999999999997</v>
          </cell>
          <cell r="G1317">
            <v>5.3449999999999998</v>
          </cell>
          <cell r="H1317">
            <v>0.109</v>
          </cell>
          <cell r="I1317"/>
          <cell r="J1317">
            <v>5</v>
          </cell>
          <cell r="K1317"/>
          <cell r="L1317" t="str">
            <v>SA312 F304L</v>
          </cell>
          <cell r="M1317"/>
          <cell r="N1317"/>
        </row>
        <row r="1318">
          <cell r="A1318" t="str">
            <v>P5 SCH-10 [SA312 F304L]</v>
          </cell>
          <cell r="B1318">
            <v>5</v>
          </cell>
          <cell r="C1318">
            <v>10</v>
          </cell>
          <cell r="D1318" t="str">
            <v>SA312 F304L</v>
          </cell>
          <cell r="E1318"/>
          <cell r="F1318">
            <v>5.5629999999999997</v>
          </cell>
          <cell r="G1318">
            <v>5.2949999999999999</v>
          </cell>
          <cell r="H1318">
            <v>0.13400000000000001</v>
          </cell>
          <cell r="I1318"/>
          <cell r="J1318">
            <v>10</v>
          </cell>
          <cell r="K1318"/>
          <cell r="L1318" t="str">
            <v>SA312 F304L</v>
          </cell>
          <cell r="M1318"/>
          <cell r="N1318"/>
        </row>
        <row r="1319">
          <cell r="A1319" t="str">
            <v>P5 SCH-20 [SA312 F304L]</v>
          </cell>
          <cell r="B1319">
            <v>5</v>
          </cell>
          <cell r="C1319">
            <v>20</v>
          </cell>
          <cell r="D1319" t="str">
            <v>SA312 F304L</v>
          </cell>
          <cell r="E1319"/>
          <cell r="F1319">
            <v>5.5629999999999997</v>
          </cell>
          <cell r="G1319">
            <v>5.157</v>
          </cell>
          <cell r="H1319">
            <v>0.20300000000000001</v>
          </cell>
          <cell r="I1319"/>
          <cell r="J1319">
            <v>20</v>
          </cell>
          <cell r="K1319"/>
          <cell r="L1319" t="str">
            <v>SA312 F304L</v>
          </cell>
          <cell r="M1319"/>
          <cell r="N1319"/>
        </row>
        <row r="1320">
          <cell r="A1320" t="str">
            <v>P5 SCH-40 [SA312 F304L]</v>
          </cell>
          <cell r="B1320">
            <v>5</v>
          </cell>
          <cell r="C1320">
            <v>40</v>
          </cell>
          <cell r="D1320" t="str">
            <v>SA312 F304L</v>
          </cell>
          <cell r="E1320"/>
          <cell r="F1320">
            <v>5.5629999999999997</v>
          </cell>
          <cell r="G1320">
            <v>5.0469999999999997</v>
          </cell>
          <cell r="H1320">
            <v>0.25800000000000001</v>
          </cell>
          <cell r="I1320"/>
          <cell r="J1320">
            <v>40</v>
          </cell>
          <cell r="K1320"/>
          <cell r="L1320" t="str">
            <v>SA312 F304L</v>
          </cell>
          <cell r="M1320"/>
          <cell r="N1320"/>
        </row>
        <row r="1321">
          <cell r="A1321" t="str">
            <v>P5 SCH-80 [SA312 F304L]</v>
          </cell>
          <cell r="B1321">
            <v>5</v>
          </cell>
          <cell r="C1321">
            <v>80</v>
          </cell>
          <cell r="D1321" t="str">
            <v>SA312 F304L</v>
          </cell>
          <cell r="E1321"/>
          <cell r="F1321">
            <v>5.5629999999999997</v>
          </cell>
          <cell r="G1321">
            <v>4.8129999999999997</v>
          </cell>
          <cell r="H1321">
            <v>0.375</v>
          </cell>
          <cell r="I1321"/>
          <cell r="J1321">
            <v>80</v>
          </cell>
          <cell r="K1321"/>
          <cell r="L1321" t="str">
            <v>SA312 F304L</v>
          </cell>
          <cell r="M1321"/>
          <cell r="N1321"/>
        </row>
        <row r="1322">
          <cell r="A1322" t="str">
            <v>P5 SCH-120 [SA312 F304L]</v>
          </cell>
          <cell r="B1322">
            <v>5</v>
          </cell>
          <cell r="C1322">
            <v>120</v>
          </cell>
          <cell r="D1322" t="str">
            <v>SA312 F304L</v>
          </cell>
          <cell r="E1322"/>
          <cell r="F1322">
            <v>5.5629999999999997</v>
          </cell>
          <cell r="G1322">
            <v>4.5629999999999997</v>
          </cell>
          <cell r="H1322">
            <v>0.5</v>
          </cell>
          <cell r="I1322"/>
          <cell r="J1322">
            <v>120</v>
          </cell>
          <cell r="K1322"/>
          <cell r="L1322" t="str">
            <v>SA312 F304L</v>
          </cell>
          <cell r="M1322"/>
          <cell r="N1322"/>
        </row>
        <row r="1323">
          <cell r="A1323" t="str">
            <v>P5 SCH-160 [SA312 F304L]</v>
          </cell>
          <cell r="B1323">
            <v>5</v>
          </cell>
          <cell r="C1323">
            <v>160</v>
          </cell>
          <cell r="D1323" t="str">
            <v>SA312 F304L</v>
          </cell>
          <cell r="E1323"/>
          <cell r="F1323">
            <v>5.5629999999999997</v>
          </cell>
          <cell r="G1323">
            <v>4.3129999999999997</v>
          </cell>
          <cell r="H1323">
            <v>0.625</v>
          </cell>
          <cell r="I1323"/>
          <cell r="J1323">
            <v>160</v>
          </cell>
          <cell r="K1323"/>
          <cell r="L1323" t="str">
            <v>SA312 F304L</v>
          </cell>
          <cell r="M1323"/>
          <cell r="N1323"/>
        </row>
        <row r="1324">
          <cell r="A1324" t="str">
            <v>P5 SCH-XH [SA312 F304L]</v>
          </cell>
          <cell r="B1324">
            <v>5</v>
          </cell>
          <cell r="C1324" t="str">
            <v>XH</v>
          </cell>
          <cell r="D1324" t="str">
            <v>SA312 F304L</v>
          </cell>
          <cell r="E1324"/>
          <cell r="F1324">
            <v>5.5629999999999997</v>
          </cell>
          <cell r="G1324">
            <v>4.8129999999999997</v>
          </cell>
          <cell r="H1324">
            <v>0.375</v>
          </cell>
          <cell r="I1324" t="str">
            <v>XH</v>
          </cell>
          <cell r="J1324">
            <v>2</v>
          </cell>
          <cell r="K1324"/>
          <cell r="L1324" t="str">
            <v>SA312 F304L</v>
          </cell>
          <cell r="M1324"/>
          <cell r="N1324"/>
        </row>
        <row r="1325">
          <cell r="A1325" t="str">
            <v>P5 SCH-XXH [SA312 F304L]</v>
          </cell>
          <cell r="B1325">
            <v>5</v>
          </cell>
          <cell r="C1325" t="str">
            <v>XXH</v>
          </cell>
          <cell r="D1325" t="str">
            <v>SA312 F304L</v>
          </cell>
          <cell r="E1325"/>
          <cell r="F1325">
            <v>5.5629999999999997</v>
          </cell>
          <cell r="G1325">
            <v>4.0629999999999997</v>
          </cell>
          <cell r="H1325">
            <v>0.75</v>
          </cell>
          <cell r="I1325" t="str">
            <v>XXH</v>
          </cell>
          <cell r="J1325">
            <v>4</v>
          </cell>
          <cell r="K1325"/>
          <cell r="L1325" t="str">
            <v>SA312 F304L</v>
          </cell>
          <cell r="M1325"/>
          <cell r="N1325"/>
        </row>
        <row r="1326">
          <cell r="A1326" t="str">
            <v>P6 SCH-5 [SA312 F304L]</v>
          </cell>
          <cell r="B1326">
            <v>6.0000000000000009</v>
          </cell>
          <cell r="C1326">
            <v>5</v>
          </cell>
          <cell r="D1326" t="str">
            <v>SA312 F304L</v>
          </cell>
          <cell r="E1326"/>
          <cell r="F1326">
            <v>6.6250000000000009</v>
          </cell>
          <cell r="G1326">
            <v>6.4070000000000009</v>
          </cell>
          <cell r="H1326">
            <v>0.109</v>
          </cell>
          <cell r="I1326"/>
          <cell r="J1326">
            <v>5</v>
          </cell>
          <cell r="K1326"/>
          <cell r="L1326" t="str">
            <v>SA312 F304L</v>
          </cell>
          <cell r="M1326"/>
          <cell r="N1326"/>
        </row>
        <row r="1327">
          <cell r="A1327" t="str">
            <v>P6 SCH-10 [SA312 F304L]</v>
          </cell>
          <cell r="B1327">
            <v>6.0000000000000009</v>
          </cell>
          <cell r="C1327">
            <v>10</v>
          </cell>
          <cell r="D1327" t="str">
            <v>SA312 F304L</v>
          </cell>
          <cell r="E1327"/>
          <cell r="F1327">
            <v>6.6250000000000009</v>
          </cell>
          <cell r="G1327">
            <v>6.3570000000000011</v>
          </cell>
          <cell r="H1327">
            <v>0.13400000000000001</v>
          </cell>
          <cell r="I1327"/>
          <cell r="J1327">
            <v>10</v>
          </cell>
          <cell r="K1327"/>
          <cell r="L1327" t="str">
            <v>SA312 F304L</v>
          </cell>
          <cell r="M1327"/>
          <cell r="N1327"/>
        </row>
        <row r="1328">
          <cell r="A1328" t="str">
            <v>P6 SCH-20 [SA312 F304L]</v>
          </cell>
          <cell r="B1328">
            <v>6.0000000000000009</v>
          </cell>
          <cell r="C1328">
            <v>20</v>
          </cell>
          <cell r="D1328" t="str">
            <v>SA312 F304L</v>
          </cell>
          <cell r="E1328"/>
          <cell r="F1328">
            <v>6.6250000000000009</v>
          </cell>
          <cell r="G1328">
            <v>6.2190000000000012</v>
          </cell>
          <cell r="H1328">
            <v>0.20300000000000001</v>
          </cell>
          <cell r="I1328"/>
          <cell r="J1328">
            <v>20</v>
          </cell>
          <cell r="K1328"/>
          <cell r="L1328" t="str">
            <v>SA312 F304L</v>
          </cell>
          <cell r="M1328"/>
          <cell r="N1328"/>
        </row>
        <row r="1329">
          <cell r="A1329" t="str">
            <v>P6 SCH-40 [SA312 F304L]</v>
          </cell>
          <cell r="B1329">
            <v>6.0000000000000009</v>
          </cell>
          <cell r="C1329">
            <v>40</v>
          </cell>
          <cell r="D1329" t="str">
            <v>SA312 F304L</v>
          </cell>
          <cell r="E1329"/>
          <cell r="F1329">
            <v>6.6250000000000009</v>
          </cell>
          <cell r="G1329">
            <v>6.0650000000000013</v>
          </cell>
          <cell r="H1329">
            <v>0.28000000000000003</v>
          </cell>
          <cell r="I1329"/>
          <cell r="J1329">
            <v>40</v>
          </cell>
          <cell r="K1329"/>
          <cell r="L1329" t="str">
            <v>SA312 F304L</v>
          </cell>
          <cell r="M1329"/>
          <cell r="N1329"/>
        </row>
        <row r="1330">
          <cell r="A1330" t="str">
            <v>P6 SCH-80 [SA312 F304L]</v>
          </cell>
          <cell r="B1330">
            <v>6.0000000000000009</v>
          </cell>
          <cell r="C1330">
            <v>80</v>
          </cell>
          <cell r="D1330" t="str">
            <v>SA312 F304L</v>
          </cell>
          <cell r="E1330"/>
          <cell r="F1330">
            <v>6.6250000000000009</v>
          </cell>
          <cell r="G1330">
            <v>5.761000000000001</v>
          </cell>
          <cell r="H1330">
            <v>0.432</v>
          </cell>
          <cell r="I1330"/>
          <cell r="J1330">
            <v>80</v>
          </cell>
          <cell r="K1330"/>
          <cell r="L1330" t="str">
            <v>SA312 F304L</v>
          </cell>
          <cell r="M1330"/>
          <cell r="N1330"/>
        </row>
        <row r="1331">
          <cell r="A1331" t="str">
            <v>P6 SCH-120 [SA312 F304L]</v>
          </cell>
          <cell r="B1331">
            <v>6.0000000000000009</v>
          </cell>
          <cell r="C1331">
            <v>120</v>
          </cell>
          <cell r="D1331" t="str">
            <v>SA312 F304L</v>
          </cell>
          <cell r="E1331"/>
          <cell r="F1331">
            <v>6.6250000000000009</v>
          </cell>
          <cell r="G1331">
            <v>5.5010000000000012</v>
          </cell>
          <cell r="H1331">
            <v>0.56200000000000006</v>
          </cell>
          <cell r="I1331"/>
          <cell r="J1331">
            <v>120</v>
          </cell>
          <cell r="K1331"/>
          <cell r="L1331" t="str">
            <v>SA312 F304L</v>
          </cell>
          <cell r="M1331"/>
          <cell r="N1331"/>
        </row>
        <row r="1332">
          <cell r="A1332" t="str">
            <v>P6 SCH-160 [SA312 F304L]</v>
          </cell>
          <cell r="B1332">
            <v>6.0000000000000009</v>
          </cell>
          <cell r="C1332">
            <v>160</v>
          </cell>
          <cell r="D1332" t="str">
            <v>SA312 F304L</v>
          </cell>
          <cell r="E1332"/>
          <cell r="F1332">
            <v>6.6250000000000009</v>
          </cell>
          <cell r="G1332">
            <v>5.1890000000000009</v>
          </cell>
          <cell r="H1332">
            <v>0.71799999999999997</v>
          </cell>
          <cell r="I1332"/>
          <cell r="J1332">
            <v>160</v>
          </cell>
          <cell r="K1332"/>
          <cell r="L1332" t="str">
            <v>SA312 F304L</v>
          </cell>
          <cell r="M1332"/>
          <cell r="N1332"/>
        </row>
        <row r="1333">
          <cell r="A1333" t="str">
            <v>P6 SCH-XH [SA312 F304L]</v>
          </cell>
          <cell r="B1333">
            <v>6.0000000000000009</v>
          </cell>
          <cell r="C1333" t="str">
            <v>XH</v>
          </cell>
          <cell r="D1333" t="str">
            <v>SA312 F304L</v>
          </cell>
          <cell r="E1333"/>
          <cell r="F1333">
            <v>6.6250000000000009</v>
          </cell>
          <cell r="G1333">
            <v>5.761000000000001</v>
          </cell>
          <cell r="H1333">
            <v>0.432</v>
          </cell>
          <cell r="I1333" t="str">
            <v>XH</v>
          </cell>
          <cell r="J1333">
            <v>2</v>
          </cell>
          <cell r="K1333"/>
          <cell r="L1333" t="str">
            <v>SA312 F304L</v>
          </cell>
          <cell r="M1333"/>
          <cell r="N1333"/>
        </row>
        <row r="1334">
          <cell r="A1334" t="str">
            <v>P6 SCH-XXH [SA312 F304L]</v>
          </cell>
          <cell r="B1334">
            <v>6.0000000000000009</v>
          </cell>
          <cell r="C1334" t="str">
            <v>XXH</v>
          </cell>
          <cell r="D1334" t="str">
            <v>SA312 F304L</v>
          </cell>
          <cell r="E1334"/>
          <cell r="F1334">
            <v>6.6250000000000009</v>
          </cell>
          <cell r="G1334">
            <v>4.8970000000000011</v>
          </cell>
          <cell r="H1334">
            <v>0.86399999999999999</v>
          </cell>
          <cell r="I1334" t="str">
            <v>XXH</v>
          </cell>
          <cell r="J1334">
            <v>4</v>
          </cell>
          <cell r="K1334"/>
          <cell r="L1334" t="str">
            <v>SA312 F304L</v>
          </cell>
          <cell r="M1334"/>
          <cell r="N1334"/>
        </row>
        <row r="1335">
          <cell r="A1335" t="str">
            <v>P7 SCH-XH [SA312 F304L]</v>
          </cell>
          <cell r="B1335">
            <v>7</v>
          </cell>
          <cell r="C1335" t="str">
            <v>XH</v>
          </cell>
          <cell r="D1335" t="str">
            <v>SA312 F304L</v>
          </cell>
          <cell r="E1335"/>
          <cell r="F1335">
            <v>7.625</v>
          </cell>
          <cell r="G1335">
            <v>6.625</v>
          </cell>
          <cell r="H1335">
            <v>0.5</v>
          </cell>
          <cell r="I1335" t="str">
            <v>XH</v>
          </cell>
          <cell r="J1335">
            <v>2</v>
          </cell>
          <cell r="K1335"/>
          <cell r="L1335" t="str">
            <v>SA312 F304L</v>
          </cell>
          <cell r="M1335"/>
          <cell r="N1335"/>
        </row>
        <row r="1336">
          <cell r="A1336" t="str">
            <v>P7 SCH-XXH [SA312 F304L]</v>
          </cell>
          <cell r="B1336">
            <v>7</v>
          </cell>
          <cell r="C1336" t="str">
            <v>XXH</v>
          </cell>
          <cell r="D1336" t="str">
            <v>SA312 F304L</v>
          </cell>
          <cell r="E1336"/>
          <cell r="F1336">
            <v>7.625</v>
          </cell>
          <cell r="G1336">
            <v>5.875</v>
          </cell>
          <cell r="H1336">
            <v>0.875</v>
          </cell>
          <cell r="I1336" t="str">
            <v>XXH</v>
          </cell>
          <cell r="J1336">
            <v>4</v>
          </cell>
          <cell r="K1336"/>
          <cell r="L1336" t="str">
            <v>SA312 F304L</v>
          </cell>
          <cell r="M1336"/>
          <cell r="N1336"/>
        </row>
        <row r="1337">
          <cell r="A1337" t="str">
            <v>P8 SCH-5 [SA312 F304L]</v>
          </cell>
          <cell r="B1337">
            <v>8</v>
          </cell>
          <cell r="C1337">
            <v>5</v>
          </cell>
          <cell r="D1337" t="str">
            <v>SA312 F304L</v>
          </cell>
          <cell r="E1337"/>
          <cell r="F1337">
            <v>8.625</v>
          </cell>
          <cell r="G1337">
            <v>8.407</v>
          </cell>
          <cell r="H1337">
            <v>0.109</v>
          </cell>
          <cell r="I1337"/>
          <cell r="J1337">
            <v>5</v>
          </cell>
          <cell r="K1337"/>
          <cell r="L1337" t="str">
            <v>SA312 F304L</v>
          </cell>
          <cell r="M1337"/>
          <cell r="N1337"/>
        </row>
        <row r="1338">
          <cell r="A1338" t="str">
            <v>P8 SCH-10 [SA312 F304L]</v>
          </cell>
          <cell r="B1338">
            <v>8</v>
          </cell>
          <cell r="C1338">
            <v>10</v>
          </cell>
          <cell r="D1338" t="str">
            <v>SA312 F304L</v>
          </cell>
          <cell r="E1338"/>
          <cell r="F1338">
            <v>8.625</v>
          </cell>
          <cell r="G1338">
            <v>8.3290000000000006</v>
          </cell>
          <cell r="H1338">
            <v>0.14799999999999999</v>
          </cell>
          <cell r="I1338"/>
          <cell r="J1338">
            <v>10</v>
          </cell>
          <cell r="K1338"/>
          <cell r="L1338" t="str">
            <v>SA312 F304L</v>
          </cell>
          <cell r="M1338"/>
          <cell r="N1338"/>
        </row>
        <row r="1339">
          <cell r="A1339" t="str">
            <v>P8 SCH-20 [SA312 F304L]</v>
          </cell>
          <cell r="B1339">
            <v>8</v>
          </cell>
          <cell r="C1339">
            <v>20</v>
          </cell>
          <cell r="D1339" t="str">
            <v>SA312 F304L</v>
          </cell>
          <cell r="E1339"/>
          <cell r="F1339">
            <v>8.625</v>
          </cell>
          <cell r="G1339">
            <v>8.125</v>
          </cell>
          <cell r="H1339">
            <v>0.25</v>
          </cell>
          <cell r="I1339"/>
          <cell r="J1339">
            <v>20</v>
          </cell>
          <cell r="K1339"/>
          <cell r="L1339" t="str">
            <v>SA312 F304L</v>
          </cell>
          <cell r="M1339"/>
          <cell r="N1339"/>
        </row>
        <row r="1340">
          <cell r="A1340" t="str">
            <v>P8 SCH-30 [SA312 F304L]</v>
          </cell>
          <cell r="B1340">
            <v>8</v>
          </cell>
          <cell r="C1340">
            <v>30</v>
          </cell>
          <cell r="D1340" t="str">
            <v>SA312 F304L</v>
          </cell>
          <cell r="E1340"/>
          <cell r="F1340">
            <v>8.625</v>
          </cell>
          <cell r="G1340">
            <v>8.0709999999999997</v>
          </cell>
          <cell r="H1340">
            <v>0.27700000000000002</v>
          </cell>
          <cell r="I1340"/>
          <cell r="J1340">
            <v>30</v>
          </cell>
          <cell r="K1340"/>
          <cell r="L1340" t="str">
            <v>SA312 F304L</v>
          </cell>
          <cell r="M1340"/>
          <cell r="N1340"/>
        </row>
        <row r="1341">
          <cell r="A1341" t="str">
            <v>P8 SCH-40 [SA312 F304L]</v>
          </cell>
          <cell r="B1341">
            <v>8</v>
          </cell>
          <cell r="C1341">
            <v>40</v>
          </cell>
          <cell r="D1341" t="str">
            <v>SA312 F304L</v>
          </cell>
          <cell r="E1341"/>
          <cell r="F1341">
            <v>8.625</v>
          </cell>
          <cell r="G1341">
            <v>7.9809999999999999</v>
          </cell>
          <cell r="H1341">
            <v>0.32200000000000001</v>
          </cell>
          <cell r="I1341"/>
          <cell r="J1341">
            <v>40</v>
          </cell>
          <cell r="K1341"/>
          <cell r="L1341" t="str">
            <v>SA312 F304L</v>
          </cell>
          <cell r="M1341"/>
          <cell r="N1341"/>
        </row>
        <row r="1342">
          <cell r="A1342" t="str">
            <v>P8 SCH-60 [SA312 F304L]</v>
          </cell>
          <cell r="B1342">
            <v>8</v>
          </cell>
          <cell r="C1342">
            <v>60</v>
          </cell>
          <cell r="D1342" t="str">
            <v>SA312 F304L</v>
          </cell>
          <cell r="E1342"/>
          <cell r="F1342">
            <v>8.625</v>
          </cell>
          <cell r="G1342">
            <v>7.8129999999999997</v>
          </cell>
          <cell r="H1342">
            <v>0.40600000000000003</v>
          </cell>
          <cell r="I1342"/>
          <cell r="J1342">
            <v>60</v>
          </cell>
          <cell r="K1342"/>
          <cell r="L1342" t="str">
            <v>SA312 F304L</v>
          </cell>
          <cell r="M1342"/>
          <cell r="N1342"/>
        </row>
        <row r="1343">
          <cell r="A1343" t="str">
            <v>P8 SCH-80 [SA312 F304L]</v>
          </cell>
          <cell r="B1343">
            <v>8</v>
          </cell>
          <cell r="C1343">
            <v>80</v>
          </cell>
          <cell r="D1343" t="str">
            <v>SA312 F304L</v>
          </cell>
          <cell r="E1343"/>
          <cell r="F1343">
            <v>8.625</v>
          </cell>
          <cell r="G1343">
            <v>7.625</v>
          </cell>
          <cell r="H1343">
            <v>0.5</v>
          </cell>
          <cell r="I1343"/>
          <cell r="J1343">
            <v>80</v>
          </cell>
          <cell r="K1343"/>
          <cell r="L1343" t="str">
            <v>SA312 F304L</v>
          </cell>
          <cell r="M1343"/>
          <cell r="N1343"/>
        </row>
        <row r="1344">
          <cell r="A1344" t="str">
            <v>P8 SCH-100 [SA312 F304L]</v>
          </cell>
          <cell r="B1344">
            <v>8</v>
          </cell>
          <cell r="C1344">
            <v>100</v>
          </cell>
          <cell r="D1344" t="str">
            <v>SA312 F304L</v>
          </cell>
          <cell r="E1344"/>
          <cell r="F1344">
            <v>8.625</v>
          </cell>
          <cell r="G1344">
            <v>7.4390000000000001</v>
          </cell>
          <cell r="H1344">
            <v>0.59299999999999997</v>
          </cell>
          <cell r="I1344"/>
          <cell r="J1344">
            <v>100</v>
          </cell>
          <cell r="K1344"/>
          <cell r="L1344" t="str">
            <v>SA312 F304L</v>
          </cell>
          <cell r="M1344"/>
          <cell r="N1344"/>
        </row>
        <row r="1345">
          <cell r="A1345" t="str">
            <v>P8 SCH-120 [SA312 F304L]</v>
          </cell>
          <cell r="B1345">
            <v>8</v>
          </cell>
          <cell r="C1345">
            <v>120</v>
          </cell>
          <cell r="D1345" t="str">
            <v>SA312 F304L</v>
          </cell>
          <cell r="E1345"/>
          <cell r="F1345">
            <v>8.625</v>
          </cell>
          <cell r="G1345">
            <v>7.1890000000000001</v>
          </cell>
          <cell r="H1345">
            <v>0.71799999999999997</v>
          </cell>
          <cell r="I1345"/>
          <cell r="J1345">
            <v>120</v>
          </cell>
          <cell r="K1345"/>
          <cell r="L1345" t="str">
            <v>SA312 F304L</v>
          </cell>
          <cell r="M1345"/>
          <cell r="N1345"/>
        </row>
        <row r="1346">
          <cell r="A1346" t="str">
            <v>P8 SCH-140 [SA312 F304L]</v>
          </cell>
          <cell r="B1346">
            <v>8</v>
          </cell>
          <cell r="C1346">
            <v>140</v>
          </cell>
          <cell r="D1346" t="str">
            <v>SA312 F304L</v>
          </cell>
          <cell r="E1346"/>
          <cell r="F1346">
            <v>8.625</v>
          </cell>
          <cell r="G1346">
            <v>7.0009999999999994</v>
          </cell>
          <cell r="H1346">
            <v>0.81200000000000006</v>
          </cell>
          <cell r="I1346"/>
          <cell r="J1346">
            <v>140</v>
          </cell>
          <cell r="K1346"/>
          <cell r="L1346" t="str">
            <v>SA312 F304L</v>
          </cell>
          <cell r="M1346"/>
          <cell r="N1346"/>
        </row>
        <row r="1347">
          <cell r="A1347" t="str">
            <v>P8 SCH-160 [SA312 F304L]</v>
          </cell>
          <cell r="B1347">
            <v>8</v>
          </cell>
          <cell r="C1347">
            <v>160</v>
          </cell>
          <cell r="D1347" t="str">
            <v>SA312 F304L</v>
          </cell>
          <cell r="E1347"/>
          <cell r="F1347">
            <v>8.625</v>
          </cell>
          <cell r="G1347">
            <v>6.8129999999999997</v>
          </cell>
          <cell r="H1347">
            <v>0.90600000000000003</v>
          </cell>
          <cell r="I1347"/>
          <cell r="J1347">
            <v>160</v>
          </cell>
          <cell r="K1347"/>
          <cell r="L1347" t="str">
            <v>SA312 F304L</v>
          </cell>
          <cell r="M1347"/>
          <cell r="N1347"/>
        </row>
        <row r="1348">
          <cell r="A1348" t="str">
            <v>P8 SCH-XH [SA312 F304L]</v>
          </cell>
          <cell r="B1348">
            <v>8</v>
          </cell>
          <cell r="C1348" t="str">
            <v>XH</v>
          </cell>
          <cell r="D1348" t="str">
            <v>SA312 F304L</v>
          </cell>
          <cell r="E1348"/>
          <cell r="F1348">
            <v>8.625</v>
          </cell>
          <cell r="G1348">
            <v>7.625</v>
          </cell>
          <cell r="H1348">
            <v>0.5</v>
          </cell>
          <cell r="I1348" t="str">
            <v>XH</v>
          </cell>
          <cell r="J1348">
            <v>2</v>
          </cell>
          <cell r="K1348"/>
          <cell r="L1348" t="str">
            <v>SA312 F304L</v>
          </cell>
          <cell r="M1348"/>
          <cell r="N1348"/>
        </row>
        <row r="1349">
          <cell r="A1349" t="str">
            <v>P8 SCH-XXH [SA312 F304L]</v>
          </cell>
          <cell r="B1349">
            <v>8</v>
          </cell>
          <cell r="C1349" t="str">
            <v>XXH</v>
          </cell>
          <cell r="D1349" t="str">
            <v>SA312 F304L</v>
          </cell>
          <cell r="E1349"/>
          <cell r="F1349">
            <v>8.625</v>
          </cell>
          <cell r="G1349">
            <v>6.875</v>
          </cell>
          <cell r="H1349">
            <v>0.875</v>
          </cell>
          <cell r="I1349" t="str">
            <v>XXH</v>
          </cell>
          <cell r="J1349">
            <v>4</v>
          </cell>
          <cell r="K1349"/>
          <cell r="L1349" t="str">
            <v>SA312 F304L</v>
          </cell>
          <cell r="M1349"/>
          <cell r="N1349"/>
        </row>
        <row r="1350">
          <cell r="A1350" t="str">
            <v>P9 SCH-XH [SA312 F304L]</v>
          </cell>
          <cell r="B1350">
            <v>9</v>
          </cell>
          <cell r="C1350" t="str">
            <v>XH</v>
          </cell>
          <cell r="D1350" t="str">
            <v>SA312 F304L</v>
          </cell>
          <cell r="E1350"/>
          <cell r="F1350">
            <v>9.625</v>
          </cell>
          <cell r="G1350">
            <v>8.625</v>
          </cell>
          <cell r="H1350">
            <v>0.5</v>
          </cell>
          <cell r="I1350" t="str">
            <v>XH</v>
          </cell>
          <cell r="J1350">
            <v>2</v>
          </cell>
          <cell r="K1350"/>
          <cell r="L1350" t="str">
            <v>SA312 F304L</v>
          </cell>
          <cell r="M1350"/>
          <cell r="N1350"/>
        </row>
        <row r="1351">
          <cell r="A1351" t="str">
            <v>P10 SCH-5 [SA312 F304L]</v>
          </cell>
          <cell r="B1351">
            <v>10</v>
          </cell>
          <cell r="C1351">
            <v>5</v>
          </cell>
          <cell r="D1351" t="str">
            <v>SA312 F304L</v>
          </cell>
          <cell r="E1351"/>
          <cell r="F1351">
            <v>10.750000000000002</v>
          </cell>
          <cell r="G1351">
            <v>10.482000000000001</v>
          </cell>
          <cell r="H1351">
            <v>0.13400000000000001</v>
          </cell>
          <cell r="I1351"/>
          <cell r="J1351">
            <v>5</v>
          </cell>
          <cell r="K1351"/>
          <cell r="L1351" t="str">
            <v>SA312 F304L</v>
          </cell>
          <cell r="M1351"/>
          <cell r="N1351"/>
        </row>
        <row r="1352">
          <cell r="A1352" t="str">
            <v>P10 SCH-10 [SA312 F304L]</v>
          </cell>
          <cell r="B1352">
            <v>10</v>
          </cell>
          <cell r="C1352">
            <v>10</v>
          </cell>
          <cell r="D1352" t="str">
            <v>SA312 F304L</v>
          </cell>
          <cell r="E1352"/>
          <cell r="F1352">
            <v>10.750000000000002</v>
          </cell>
          <cell r="G1352">
            <v>10.420000000000002</v>
          </cell>
          <cell r="H1352">
            <v>0.16500000000000001</v>
          </cell>
          <cell r="I1352"/>
          <cell r="J1352">
            <v>10</v>
          </cell>
          <cell r="K1352"/>
          <cell r="L1352" t="str">
            <v>SA312 F304L</v>
          </cell>
          <cell r="M1352"/>
          <cell r="N1352"/>
        </row>
        <row r="1353">
          <cell r="A1353" t="str">
            <v>P10 SCH-20 [SA312 F304L]</v>
          </cell>
          <cell r="B1353">
            <v>10</v>
          </cell>
          <cell r="C1353">
            <v>20</v>
          </cell>
          <cell r="D1353" t="str">
            <v>SA312 F304L</v>
          </cell>
          <cell r="E1353"/>
          <cell r="F1353">
            <v>10.750000000000002</v>
          </cell>
          <cell r="G1353">
            <v>10.250000000000002</v>
          </cell>
          <cell r="H1353">
            <v>0.25</v>
          </cell>
          <cell r="I1353"/>
          <cell r="J1353">
            <v>20</v>
          </cell>
          <cell r="K1353"/>
          <cell r="L1353" t="str">
            <v>SA312 F304L</v>
          </cell>
          <cell r="M1353"/>
          <cell r="N1353"/>
        </row>
        <row r="1354">
          <cell r="A1354" t="str">
            <v>P10 SCH-30 [SA312 F304L]</v>
          </cell>
          <cell r="B1354">
            <v>10</v>
          </cell>
          <cell r="C1354">
            <v>30</v>
          </cell>
          <cell r="D1354" t="str">
            <v>SA312 F304L</v>
          </cell>
          <cell r="E1354"/>
          <cell r="F1354">
            <v>10.750000000000002</v>
          </cell>
          <cell r="G1354">
            <v>10.136000000000001</v>
          </cell>
          <cell r="H1354">
            <v>0.307</v>
          </cell>
          <cell r="I1354"/>
          <cell r="J1354">
            <v>30</v>
          </cell>
          <cell r="K1354"/>
          <cell r="L1354" t="str">
            <v>SA312 F304L</v>
          </cell>
          <cell r="M1354"/>
          <cell r="N1354"/>
        </row>
        <row r="1355">
          <cell r="A1355" t="str">
            <v>P10 SCH-40 [SA312 F304L]</v>
          </cell>
          <cell r="B1355">
            <v>10</v>
          </cell>
          <cell r="C1355">
            <v>40</v>
          </cell>
          <cell r="D1355" t="str">
            <v>SA312 F304L</v>
          </cell>
          <cell r="E1355"/>
          <cell r="F1355">
            <v>10.750000000000002</v>
          </cell>
          <cell r="G1355">
            <v>10.020000000000001</v>
          </cell>
          <cell r="H1355">
            <v>0.36499999999999999</v>
          </cell>
          <cell r="I1355"/>
          <cell r="J1355">
            <v>40</v>
          </cell>
          <cell r="K1355"/>
          <cell r="L1355" t="str">
            <v>SA312 F304L</v>
          </cell>
          <cell r="M1355"/>
          <cell r="N1355"/>
        </row>
        <row r="1356">
          <cell r="A1356" t="str">
            <v>P10 SCH-60 [SA312 F304L]</v>
          </cell>
          <cell r="B1356">
            <v>10</v>
          </cell>
          <cell r="C1356">
            <v>60</v>
          </cell>
          <cell r="D1356" t="str">
            <v>SA312 F304L</v>
          </cell>
          <cell r="E1356"/>
          <cell r="F1356">
            <v>10.750000000000002</v>
          </cell>
          <cell r="G1356">
            <v>9.7500000000000018</v>
          </cell>
          <cell r="H1356">
            <v>0.5</v>
          </cell>
          <cell r="I1356"/>
          <cell r="J1356">
            <v>60</v>
          </cell>
          <cell r="K1356"/>
          <cell r="L1356" t="str">
            <v>SA312 F304L</v>
          </cell>
          <cell r="M1356"/>
          <cell r="N1356"/>
        </row>
        <row r="1357">
          <cell r="A1357" t="str">
            <v>P10 SCH-80 [SA312 F304L]</v>
          </cell>
          <cell r="B1357">
            <v>10</v>
          </cell>
          <cell r="C1357">
            <v>80</v>
          </cell>
          <cell r="D1357" t="str">
            <v>SA312 F304L</v>
          </cell>
          <cell r="E1357"/>
          <cell r="F1357">
            <v>10.750000000000002</v>
          </cell>
          <cell r="G1357">
            <v>9.5640000000000018</v>
          </cell>
          <cell r="H1357">
            <v>0.59299999999999997</v>
          </cell>
          <cell r="I1357"/>
          <cell r="J1357">
            <v>80</v>
          </cell>
          <cell r="K1357"/>
          <cell r="L1357" t="str">
            <v>SA312 F304L</v>
          </cell>
          <cell r="M1357"/>
          <cell r="N1357"/>
        </row>
        <row r="1358">
          <cell r="A1358" t="str">
            <v>P10 SCH-100 [SA312 F304L]</v>
          </cell>
          <cell r="B1358">
            <v>10</v>
          </cell>
          <cell r="C1358">
            <v>100</v>
          </cell>
          <cell r="D1358" t="str">
            <v>SA312 F304L</v>
          </cell>
          <cell r="E1358"/>
          <cell r="F1358">
            <v>10.750000000000002</v>
          </cell>
          <cell r="G1358">
            <v>9.3140000000000018</v>
          </cell>
          <cell r="H1358">
            <v>0.71799999999999997</v>
          </cell>
          <cell r="I1358"/>
          <cell r="J1358">
            <v>100</v>
          </cell>
          <cell r="K1358"/>
          <cell r="L1358" t="str">
            <v>SA312 F304L</v>
          </cell>
          <cell r="M1358"/>
          <cell r="N1358"/>
        </row>
        <row r="1359">
          <cell r="A1359" t="str">
            <v>P10 SCH-120 [SA312 F304L]</v>
          </cell>
          <cell r="B1359">
            <v>10</v>
          </cell>
          <cell r="C1359">
            <v>120</v>
          </cell>
          <cell r="D1359" t="str">
            <v>SA312 F304L</v>
          </cell>
          <cell r="E1359"/>
          <cell r="F1359">
            <v>10.750000000000002</v>
          </cell>
          <cell r="G1359">
            <v>9.0640000000000018</v>
          </cell>
          <cell r="H1359">
            <v>0.84299999999999997</v>
          </cell>
          <cell r="I1359"/>
          <cell r="J1359">
            <v>120</v>
          </cell>
          <cell r="K1359"/>
          <cell r="L1359" t="str">
            <v>SA312 F304L</v>
          </cell>
          <cell r="M1359"/>
          <cell r="N1359"/>
        </row>
        <row r="1360">
          <cell r="A1360" t="str">
            <v>P10 SCH-140 [SA312 F304L]</v>
          </cell>
          <cell r="B1360">
            <v>10</v>
          </cell>
          <cell r="C1360">
            <v>140</v>
          </cell>
          <cell r="D1360" t="str">
            <v>SA312 F304L</v>
          </cell>
          <cell r="E1360"/>
          <cell r="F1360">
            <v>10.750000000000002</v>
          </cell>
          <cell r="G1360">
            <v>8.7500000000000018</v>
          </cell>
          <cell r="H1360">
            <v>1</v>
          </cell>
          <cell r="I1360"/>
          <cell r="J1360">
            <v>140</v>
          </cell>
          <cell r="K1360"/>
          <cell r="L1360" t="str">
            <v>SA312 F304L</v>
          </cell>
          <cell r="M1360"/>
          <cell r="N1360"/>
        </row>
        <row r="1361">
          <cell r="A1361" t="str">
            <v>P10 SCH-160 [SA312 F304L]</v>
          </cell>
          <cell r="B1361">
            <v>10</v>
          </cell>
          <cell r="C1361">
            <v>160</v>
          </cell>
          <cell r="D1361" t="str">
            <v>SA312 F304L</v>
          </cell>
          <cell r="E1361"/>
          <cell r="F1361">
            <v>10.750000000000002</v>
          </cell>
          <cell r="G1361">
            <v>8.5000000000000018</v>
          </cell>
          <cell r="H1361">
            <v>1.125</v>
          </cell>
          <cell r="I1361"/>
          <cell r="J1361">
            <v>160</v>
          </cell>
          <cell r="K1361"/>
          <cell r="L1361" t="str">
            <v>SA312 F304L</v>
          </cell>
          <cell r="M1361"/>
          <cell r="N1361"/>
        </row>
        <row r="1362">
          <cell r="A1362" t="str">
            <v>P10 SCH-XH [SA312 F304L]</v>
          </cell>
          <cell r="B1362">
            <v>10</v>
          </cell>
          <cell r="C1362" t="str">
            <v>XH</v>
          </cell>
          <cell r="D1362" t="str">
            <v>SA312 F304L</v>
          </cell>
          <cell r="E1362"/>
          <cell r="F1362">
            <v>10.750000000000002</v>
          </cell>
          <cell r="G1362">
            <v>9.7500000000000018</v>
          </cell>
          <cell r="H1362">
            <v>0.5</v>
          </cell>
          <cell r="I1362" t="str">
            <v>XH</v>
          </cell>
          <cell r="J1362">
            <v>2</v>
          </cell>
          <cell r="K1362"/>
          <cell r="L1362" t="str">
            <v>SA312 F304L</v>
          </cell>
          <cell r="M1362"/>
          <cell r="N1362"/>
        </row>
        <row r="1363">
          <cell r="A1363" t="str">
            <v>P11 SCH-XH [SA312 F304L]</v>
          </cell>
          <cell r="B1363">
            <v>11</v>
          </cell>
          <cell r="C1363" t="str">
            <v>XH</v>
          </cell>
          <cell r="D1363" t="str">
            <v>SA312 F304L</v>
          </cell>
          <cell r="E1363"/>
          <cell r="F1363">
            <v>11.75</v>
          </cell>
          <cell r="G1363">
            <v>10.75</v>
          </cell>
          <cell r="H1363">
            <v>0.5</v>
          </cell>
          <cell r="I1363" t="str">
            <v>XH</v>
          </cell>
          <cell r="J1363">
            <v>2</v>
          </cell>
          <cell r="K1363"/>
          <cell r="L1363" t="str">
            <v>SA312 F304L</v>
          </cell>
          <cell r="M1363"/>
          <cell r="N1363"/>
        </row>
        <row r="1364">
          <cell r="A1364" t="str">
            <v>P12 SCH-5 [SA312 F304L]</v>
          </cell>
          <cell r="B1364">
            <v>12.000000000000002</v>
          </cell>
          <cell r="C1364">
            <v>5</v>
          </cell>
          <cell r="D1364" t="str">
            <v>SA312 F304L</v>
          </cell>
          <cell r="E1364"/>
          <cell r="F1364">
            <v>12.75</v>
          </cell>
          <cell r="G1364">
            <v>12.42</v>
          </cell>
          <cell r="H1364">
            <v>0.16500000000000001</v>
          </cell>
          <cell r="I1364"/>
          <cell r="J1364">
            <v>5</v>
          </cell>
          <cell r="K1364"/>
          <cell r="L1364" t="str">
            <v>SA312 F304L</v>
          </cell>
          <cell r="M1364"/>
          <cell r="N1364"/>
        </row>
        <row r="1365">
          <cell r="A1365" t="str">
            <v>P12 SCH-10 [SA312 F304L]</v>
          </cell>
          <cell r="B1365">
            <v>12.000000000000002</v>
          </cell>
          <cell r="C1365">
            <v>10</v>
          </cell>
          <cell r="D1365" t="str">
            <v>SA312 F304L</v>
          </cell>
          <cell r="E1365"/>
          <cell r="F1365">
            <v>12.75</v>
          </cell>
          <cell r="G1365">
            <v>12.39</v>
          </cell>
          <cell r="H1365">
            <v>0.18</v>
          </cell>
          <cell r="I1365"/>
          <cell r="J1365">
            <v>10</v>
          </cell>
          <cell r="K1365"/>
          <cell r="L1365" t="str">
            <v>SA312 F304L</v>
          </cell>
          <cell r="M1365"/>
          <cell r="N1365"/>
        </row>
        <row r="1366">
          <cell r="A1366" t="str">
            <v>P12 SCH-20 [SA312 F304L]</v>
          </cell>
          <cell r="B1366">
            <v>12.000000000000002</v>
          </cell>
          <cell r="C1366">
            <v>20</v>
          </cell>
          <cell r="D1366" t="str">
            <v>SA312 F304L</v>
          </cell>
          <cell r="E1366"/>
          <cell r="F1366">
            <v>12.75</v>
          </cell>
          <cell r="G1366">
            <v>12.25</v>
          </cell>
          <cell r="H1366">
            <v>0.25</v>
          </cell>
          <cell r="I1366"/>
          <cell r="J1366">
            <v>20</v>
          </cell>
          <cell r="K1366"/>
          <cell r="L1366" t="str">
            <v>SA312 F304L</v>
          </cell>
          <cell r="M1366"/>
          <cell r="N1366"/>
        </row>
        <row r="1367">
          <cell r="A1367" t="str">
            <v>P12 SCH-30 [SA312 F304L]</v>
          </cell>
          <cell r="B1367">
            <v>12.000000000000002</v>
          </cell>
          <cell r="C1367">
            <v>30</v>
          </cell>
          <cell r="D1367" t="str">
            <v>SA312 F304L</v>
          </cell>
          <cell r="E1367"/>
          <cell r="F1367">
            <v>12.75</v>
          </cell>
          <cell r="G1367">
            <v>12.09</v>
          </cell>
          <cell r="H1367">
            <v>0.33</v>
          </cell>
          <cell r="I1367"/>
          <cell r="J1367">
            <v>30</v>
          </cell>
          <cell r="K1367"/>
          <cell r="L1367" t="str">
            <v>SA312 F304L</v>
          </cell>
          <cell r="M1367"/>
          <cell r="N1367"/>
        </row>
        <row r="1368">
          <cell r="A1368" t="str">
            <v>P12 SCH-40 [SA312 F304L]</v>
          </cell>
          <cell r="B1368">
            <v>12.000000000000002</v>
          </cell>
          <cell r="C1368">
            <v>40</v>
          </cell>
          <cell r="D1368" t="str">
            <v>SA312 F304L</v>
          </cell>
          <cell r="E1368"/>
          <cell r="F1368">
            <v>12.75</v>
          </cell>
          <cell r="G1368">
            <v>11.938000000000001</v>
          </cell>
          <cell r="H1368">
            <v>0.40600000000000003</v>
          </cell>
          <cell r="I1368"/>
          <cell r="J1368">
            <v>40</v>
          </cell>
          <cell r="K1368"/>
          <cell r="L1368" t="str">
            <v>SA312 F304L</v>
          </cell>
          <cell r="M1368"/>
          <cell r="N1368"/>
        </row>
        <row r="1369">
          <cell r="A1369" t="str">
            <v>P12 SCH-60 [SA312 F304L]</v>
          </cell>
          <cell r="B1369">
            <v>12.000000000000002</v>
          </cell>
          <cell r="C1369">
            <v>60</v>
          </cell>
          <cell r="D1369" t="str">
            <v>SA312 F304L</v>
          </cell>
          <cell r="E1369"/>
          <cell r="F1369">
            <v>12.75</v>
          </cell>
          <cell r="G1369">
            <v>11.625999999999999</v>
          </cell>
          <cell r="H1369">
            <v>0.56200000000000006</v>
          </cell>
          <cell r="I1369"/>
          <cell r="J1369">
            <v>60</v>
          </cell>
          <cell r="K1369"/>
          <cell r="L1369" t="str">
            <v>SA312 F304L</v>
          </cell>
          <cell r="M1369"/>
          <cell r="N1369"/>
        </row>
        <row r="1370">
          <cell r="A1370" t="str">
            <v>P12 SCH-80 [SA312 F304L]</v>
          </cell>
          <cell r="B1370">
            <v>12.000000000000002</v>
          </cell>
          <cell r="C1370">
            <v>80</v>
          </cell>
          <cell r="D1370" t="str">
            <v>SA312 F304L</v>
          </cell>
          <cell r="E1370"/>
          <cell r="F1370">
            <v>12.75</v>
          </cell>
          <cell r="G1370">
            <v>11.375999999999999</v>
          </cell>
          <cell r="H1370">
            <v>0.68700000000000006</v>
          </cell>
          <cell r="I1370"/>
          <cell r="J1370">
            <v>80</v>
          </cell>
          <cell r="K1370"/>
          <cell r="L1370" t="str">
            <v>SA312 F304L</v>
          </cell>
          <cell r="M1370"/>
          <cell r="N1370"/>
        </row>
        <row r="1371">
          <cell r="A1371" t="str">
            <v>P12 SCH-100 [SA312 F304L]</v>
          </cell>
          <cell r="B1371">
            <v>12.000000000000002</v>
          </cell>
          <cell r="C1371">
            <v>100</v>
          </cell>
          <cell r="D1371" t="str">
            <v>SA312 F304L</v>
          </cell>
          <cell r="E1371"/>
          <cell r="F1371">
            <v>12.75</v>
          </cell>
          <cell r="G1371">
            <v>11.064</v>
          </cell>
          <cell r="H1371">
            <v>0.84299999999999997</v>
          </cell>
          <cell r="I1371"/>
          <cell r="J1371">
            <v>100</v>
          </cell>
          <cell r="K1371"/>
          <cell r="L1371" t="str">
            <v>SA312 F304L</v>
          </cell>
          <cell r="M1371"/>
          <cell r="N1371"/>
        </row>
        <row r="1372">
          <cell r="A1372" t="str">
            <v>P12 SCH-120 [SA312 F304L]</v>
          </cell>
          <cell r="B1372">
            <v>12.000000000000002</v>
          </cell>
          <cell r="C1372">
            <v>120</v>
          </cell>
          <cell r="D1372" t="str">
            <v>SA312 F304L</v>
          </cell>
          <cell r="E1372"/>
          <cell r="F1372">
            <v>12.75</v>
          </cell>
          <cell r="G1372">
            <v>10.75</v>
          </cell>
          <cell r="H1372">
            <v>1</v>
          </cell>
          <cell r="I1372"/>
          <cell r="J1372">
            <v>120</v>
          </cell>
          <cell r="K1372"/>
          <cell r="L1372" t="str">
            <v>SA312 F304L</v>
          </cell>
          <cell r="M1372"/>
          <cell r="N1372"/>
        </row>
        <row r="1373">
          <cell r="A1373" t="str">
            <v>P12 SCH-140 [SA312 F304L]</v>
          </cell>
          <cell r="B1373">
            <v>12.000000000000002</v>
          </cell>
          <cell r="C1373">
            <v>140</v>
          </cell>
          <cell r="D1373" t="str">
            <v>SA312 F304L</v>
          </cell>
          <cell r="E1373"/>
          <cell r="F1373">
            <v>12.75</v>
          </cell>
          <cell r="G1373">
            <v>10.5</v>
          </cell>
          <cell r="H1373">
            <v>1.125</v>
          </cell>
          <cell r="I1373"/>
          <cell r="J1373">
            <v>140</v>
          </cell>
          <cell r="K1373"/>
          <cell r="L1373" t="str">
            <v>SA312 F304L</v>
          </cell>
          <cell r="M1373"/>
          <cell r="N1373"/>
        </row>
        <row r="1374">
          <cell r="A1374" t="str">
            <v>P12 SCH-160 [SA312 F304L]</v>
          </cell>
          <cell r="B1374">
            <v>12.000000000000002</v>
          </cell>
          <cell r="C1374">
            <v>160</v>
          </cell>
          <cell r="D1374" t="str">
            <v>SA312 F304L</v>
          </cell>
          <cell r="E1374"/>
          <cell r="F1374">
            <v>12.75</v>
          </cell>
          <cell r="G1374">
            <v>10.125999999999999</v>
          </cell>
          <cell r="H1374">
            <v>1.3120000000000001</v>
          </cell>
          <cell r="I1374"/>
          <cell r="J1374">
            <v>160</v>
          </cell>
          <cell r="K1374"/>
          <cell r="L1374" t="str">
            <v>SA312 F304L</v>
          </cell>
          <cell r="M1374"/>
          <cell r="N1374"/>
        </row>
        <row r="1375">
          <cell r="A1375" t="str">
            <v>P12 SCH-XH [SA312 F304L]</v>
          </cell>
          <cell r="B1375">
            <v>12.000000000000002</v>
          </cell>
          <cell r="C1375" t="str">
            <v>XH</v>
          </cell>
          <cell r="D1375" t="str">
            <v>SA312 F304L</v>
          </cell>
          <cell r="E1375"/>
          <cell r="F1375">
            <v>12.75</v>
          </cell>
          <cell r="G1375">
            <v>11.75</v>
          </cell>
          <cell r="H1375">
            <v>0.5</v>
          </cell>
          <cell r="I1375" t="str">
            <v>XH</v>
          </cell>
          <cell r="J1375">
            <v>2</v>
          </cell>
          <cell r="K1375"/>
          <cell r="L1375" t="str">
            <v>SA312 F304L</v>
          </cell>
          <cell r="M1375"/>
          <cell r="N1375"/>
        </row>
        <row r="1376">
          <cell r="A1376" t="str">
            <v>P14 SCH-10 [SA312 F304L]</v>
          </cell>
          <cell r="B1376">
            <v>14</v>
          </cell>
          <cell r="C1376">
            <v>10</v>
          </cell>
          <cell r="D1376" t="str">
            <v>SA312 F304L</v>
          </cell>
          <cell r="E1376"/>
          <cell r="F1376">
            <v>14</v>
          </cell>
          <cell r="G1376">
            <v>13.5</v>
          </cell>
          <cell r="H1376">
            <v>0.25</v>
          </cell>
          <cell r="I1376"/>
          <cell r="J1376">
            <v>10</v>
          </cell>
          <cell r="K1376"/>
          <cell r="L1376" t="str">
            <v>SA312 F304L</v>
          </cell>
          <cell r="M1376"/>
          <cell r="N1376"/>
        </row>
        <row r="1377">
          <cell r="A1377" t="str">
            <v>P14 SCH-20 [SA312 F304L]</v>
          </cell>
          <cell r="B1377">
            <v>14</v>
          </cell>
          <cell r="C1377">
            <v>20</v>
          </cell>
          <cell r="D1377" t="str">
            <v>SA312 F304L</v>
          </cell>
          <cell r="E1377"/>
          <cell r="F1377">
            <v>14</v>
          </cell>
          <cell r="G1377">
            <v>13.375999999999999</v>
          </cell>
          <cell r="H1377">
            <v>0.312</v>
          </cell>
          <cell r="I1377"/>
          <cell r="J1377">
            <v>20</v>
          </cell>
          <cell r="K1377"/>
          <cell r="L1377" t="str">
            <v>SA312 F304L</v>
          </cell>
          <cell r="M1377"/>
          <cell r="N1377"/>
        </row>
        <row r="1378">
          <cell r="A1378" t="str">
            <v>P14 SCH-30 [SA312 F304L]</v>
          </cell>
          <cell r="B1378">
            <v>14</v>
          </cell>
          <cell r="C1378">
            <v>30</v>
          </cell>
          <cell r="D1378" t="str">
            <v>SA312 F304L</v>
          </cell>
          <cell r="E1378"/>
          <cell r="F1378">
            <v>14</v>
          </cell>
          <cell r="G1378">
            <v>13.25</v>
          </cell>
          <cell r="H1378">
            <v>0.375</v>
          </cell>
          <cell r="I1378"/>
          <cell r="J1378">
            <v>30</v>
          </cell>
          <cell r="K1378"/>
          <cell r="L1378" t="str">
            <v>SA312 F304L</v>
          </cell>
          <cell r="M1378"/>
          <cell r="N1378"/>
        </row>
        <row r="1379">
          <cell r="A1379" t="str">
            <v>P14 SCH-40 [SA312 F304L]</v>
          </cell>
          <cell r="B1379">
            <v>14</v>
          </cell>
          <cell r="C1379">
            <v>40</v>
          </cell>
          <cell r="D1379" t="str">
            <v>SA312 F304L</v>
          </cell>
          <cell r="E1379"/>
          <cell r="F1379">
            <v>14</v>
          </cell>
          <cell r="G1379">
            <v>13.125999999999999</v>
          </cell>
          <cell r="H1379">
            <v>0.437</v>
          </cell>
          <cell r="I1379"/>
          <cell r="J1379">
            <v>40</v>
          </cell>
          <cell r="K1379"/>
          <cell r="L1379" t="str">
            <v>SA312 F304L</v>
          </cell>
          <cell r="M1379"/>
          <cell r="N1379"/>
        </row>
        <row r="1380">
          <cell r="A1380" t="str">
            <v>P14 SCH-60 [SA312 F304L]</v>
          </cell>
          <cell r="B1380">
            <v>14</v>
          </cell>
          <cell r="C1380">
            <v>60</v>
          </cell>
          <cell r="D1380" t="str">
            <v>SA312 F304L</v>
          </cell>
          <cell r="E1380"/>
          <cell r="F1380">
            <v>14</v>
          </cell>
          <cell r="G1380">
            <v>12.811999999999999</v>
          </cell>
          <cell r="H1380">
            <v>0.59399999999999997</v>
          </cell>
          <cell r="I1380"/>
          <cell r="J1380">
            <v>60</v>
          </cell>
          <cell r="K1380"/>
          <cell r="L1380" t="str">
            <v>SA312 F304L</v>
          </cell>
          <cell r="M1380"/>
          <cell r="N1380"/>
        </row>
        <row r="1381">
          <cell r="A1381" t="str">
            <v>P14 SCH-80 [SA312 F304L]</v>
          </cell>
          <cell r="B1381">
            <v>14</v>
          </cell>
          <cell r="C1381">
            <v>80</v>
          </cell>
          <cell r="D1381" t="str">
            <v>SA312 F304L</v>
          </cell>
          <cell r="E1381"/>
          <cell r="F1381">
            <v>14</v>
          </cell>
          <cell r="G1381">
            <v>12.5</v>
          </cell>
          <cell r="H1381">
            <v>0.75</v>
          </cell>
          <cell r="I1381"/>
          <cell r="J1381">
            <v>80</v>
          </cell>
          <cell r="K1381"/>
          <cell r="L1381" t="str">
            <v>SA312 F304L</v>
          </cell>
          <cell r="M1381"/>
          <cell r="N1381"/>
        </row>
        <row r="1382">
          <cell r="A1382" t="str">
            <v>P14 SCH-100 [SA312 F304L]</v>
          </cell>
          <cell r="B1382">
            <v>14</v>
          </cell>
          <cell r="C1382">
            <v>100</v>
          </cell>
          <cell r="D1382" t="str">
            <v>SA312 F304L</v>
          </cell>
          <cell r="E1382"/>
          <cell r="F1382">
            <v>14</v>
          </cell>
          <cell r="G1382">
            <v>12.125999999999999</v>
          </cell>
          <cell r="H1382">
            <v>0.93700000000000006</v>
          </cell>
          <cell r="I1382"/>
          <cell r="J1382">
            <v>100</v>
          </cell>
          <cell r="K1382"/>
          <cell r="L1382" t="str">
            <v>SA312 F304L</v>
          </cell>
          <cell r="M1382"/>
          <cell r="N1382"/>
        </row>
        <row r="1383">
          <cell r="A1383" t="str">
            <v>P14 SCH-120 [SA312 F304L]</v>
          </cell>
          <cell r="B1383">
            <v>14</v>
          </cell>
          <cell r="C1383">
            <v>120</v>
          </cell>
          <cell r="D1383" t="str">
            <v>SA312 F304L</v>
          </cell>
          <cell r="E1383"/>
          <cell r="F1383">
            <v>14</v>
          </cell>
          <cell r="G1383">
            <v>11.814</v>
          </cell>
          <cell r="H1383">
            <v>1.093</v>
          </cell>
          <cell r="I1383"/>
          <cell r="J1383">
            <v>120</v>
          </cell>
          <cell r="K1383"/>
          <cell r="L1383" t="str">
            <v>SA312 F304L</v>
          </cell>
          <cell r="M1383"/>
          <cell r="N1383"/>
        </row>
        <row r="1384">
          <cell r="A1384" t="str">
            <v>P14 SCH-140 [SA312 F304L]</v>
          </cell>
          <cell r="B1384">
            <v>14</v>
          </cell>
          <cell r="C1384">
            <v>140</v>
          </cell>
          <cell r="D1384" t="str">
            <v>SA312 F304L</v>
          </cell>
          <cell r="E1384"/>
          <cell r="F1384">
            <v>14</v>
          </cell>
          <cell r="G1384">
            <v>11.5</v>
          </cell>
          <cell r="H1384">
            <v>1.25</v>
          </cell>
          <cell r="I1384"/>
          <cell r="J1384">
            <v>140</v>
          </cell>
          <cell r="K1384"/>
          <cell r="L1384" t="str">
            <v>SA312 F304L</v>
          </cell>
          <cell r="M1384"/>
          <cell r="N1384"/>
        </row>
        <row r="1385">
          <cell r="A1385" t="str">
            <v>P14 SCH-160 [SA312 F304L]</v>
          </cell>
          <cell r="B1385">
            <v>14</v>
          </cell>
          <cell r="C1385">
            <v>160</v>
          </cell>
          <cell r="D1385" t="str">
            <v>SA312 F304L</v>
          </cell>
          <cell r="E1385"/>
          <cell r="F1385">
            <v>14</v>
          </cell>
          <cell r="G1385">
            <v>11.188000000000001</v>
          </cell>
          <cell r="H1385">
            <v>1.4059999999999999</v>
          </cell>
          <cell r="I1385"/>
          <cell r="J1385">
            <v>160</v>
          </cell>
          <cell r="K1385"/>
          <cell r="L1385" t="str">
            <v>SA312 F304L</v>
          </cell>
          <cell r="M1385"/>
          <cell r="N1385"/>
        </row>
        <row r="1386">
          <cell r="A1386" t="str">
            <v>P14 SCH-XH [SA312 F304L]</v>
          </cell>
          <cell r="B1386">
            <v>14</v>
          </cell>
          <cell r="C1386" t="str">
            <v>XH</v>
          </cell>
          <cell r="D1386" t="str">
            <v>SA312 F304L</v>
          </cell>
          <cell r="E1386"/>
          <cell r="F1386">
            <v>14</v>
          </cell>
          <cell r="G1386">
            <v>13</v>
          </cell>
          <cell r="H1386">
            <v>0.5</v>
          </cell>
          <cell r="I1386" t="str">
            <v>XH</v>
          </cell>
          <cell r="J1386">
            <v>2</v>
          </cell>
          <cell r="K1386"/>
          <cell r="L1386" t="str">
            <v>SA312 F304L</v>
          </cell>
          <cell r="M1386"/>
          <cell r="N1386"/>
        </row>
        <row r="1387">
          <cell r="A1387" t="str">
            <v>P16 SCH-10 [SA312 F304L]</v>
          </cell>
          <cell r="B1387">
            <v>16</v>
          </cell>
          <cell r="C1387">
            <v>10</v>
          </cell>
          <cell r="D1387" t="str">
            <v>SA312 F304L</v>
          </cell>
          <cell r="E1387"/>
          <cell r="F1387">
            <v>16</v>
          </cell>
          <cell r="G1387">
            <v>15.5</v>
          </cell>
          <cell r="H1387">
            <v>0.25</v>
          </cell>
          <cell r="I1387"/>
          <cell r="J1387">
            <v>10</v>
          </cell>
          <cell r="K1387"/>
          <cell r="L1387" t="str">
            <v>SA312 F304L</v>
          </cell>
          <cell r="M1387"/>
          <cell r="N1387"/>
        </row>
        <row r="1388">
          <cell r="A1388" t="str">
            <v>P16 SCH-20 [SA312 F304L]</v>
          </cell>
          <cell r="B1388">
            <v>16</v>
          </cell>
          <cell r="C1388">
            <v>20</v>
          </cell>
          <cell r="D1388" t="str">
            <v>SA312 F304L</v>
          </cell>
          <cell r="E1388"/>
          <cell r="F1388">
            <v>16</v>
          </cell>
          <cell r="G1388">
            <v>15.375999999999999</v>
          </cell>
          <cell r="H1388">
            <v>0.312</v>
          </cell>
          <cell r="I1388"/>
          <cell r="J1388">
            <v>20</v>
          </cell>
          <cell r="K1388"/>
          <cell r="L1388" t="str">
            <v>SA312 F304L</v>
          </cell>
          <cell r="M1388"/>
          <cell r="N1388"/>
        </row>
        <row r="1389">
          <cell r="A1389" t="str">
            <v>P16 SCH-30 [SA312 F304L]</v>
          </cell>
          <cell r="B1389">
            <v>16</v>
          </cell>
          <cell r="C1389">
            <v>30</v>
          </cell>
          <cell r="D1389" t="str">
            <v>SA312 F304L</v>
          </cell>
          <cell r="E1389"/>
          <cell r="F1389">
            <v>16</v>
          </cell>
          <cell r="G1389">
            <v>15.25</v>
          </cell>
          <cell r="H1389">
            <v>0.375</v>
          </cell>
          <cell r="I1389"/>
          <cell r="J1389">
            <v>30</v>
          </cell>
          <cell r="K1389"/>
          <cell r="L1389" t="str">
            <v>SA312 F304L</v>
          </cell>
          <cell r="M1389"/>
          <cell r="N1389"/>
        </row>
        <row r="1390">
          <cell r="A1390" t="str">
            <v>P16 SCH-40 [SA312 F304L]</v>
          </cell>
          <cell r="B1390">
            <v>16</v>
          </cell>
          <cell r="C1390">
            <v>40</v>
          </cell>
          <cell r="D1390" t="str">
            <v>SA312 F304L</v>
          </cell>
          <cell r="E1390"/>
          <cell r="F1390">
            <v>16</v>
          </cell>
          <cell r="G1390">
            <v>15</v>
          </cell>
          <cell r="H1390">
            <v>0.5</v>
          </cell>
          <cell r="I1390"/>
          <cell r="J1390">
            <v>40</v>
          </cell>
          <cell r="K1390"/>
          <cell r="L1390" t="str">
            <v>SA312 F304L</v>
          </cell>
          <cell r="M1390"/>
          <cell r="N1390"/>
        </row>
        <row r="1391">
          <cell r="A1391" t="str">
            <v>P16 SCH-60 [SA312 F304L]</v>
          </cell>
          <cell r="B1391">
            <v>16</v>
          </cell>
          <cell r="C1391">
            <v>60</v>
          </cell>
          <cell r="D1391" t="str">
            <v>SA312 F304L</v>
          </cell>
          <cell r="E1391"/>
          <cell r="F1391">
            <v>16</v>
          </cell>
          <cell r="G1391">
            <v>14.688000000000001</v>
          </cell>
          <cell r="H1391">
            <v>0.65600000000000003</v>
          </cell>
          <cell r="I1391"/>
          <cell r="J1391">
            <v>60</v>
          </cell>
          <cell r="K1391"/>
          <cell r="L1391" t="str">
            <v>SA312 F304L</v>
          </cell>
          <cell r="M1391"/>
          <cell r="N1391"/>
        </row>
        <row r="1392">
          <cell r="A1392" t="str">
            <v>P16 SCH-80 [SA312 F304L]</v>
          </cell>
          <cell r="B1392">
            <v>16</v>
          </cell>
          <cell r="C1392">
            <v>80</v>
          </cell>
          <cell r="D1392" t="str">
            <v>SA312 F304L</v>
          </cell>
          <cell r="E1392"/>
          <cell r="F1392">
            <v>16</v>
          </cell>
          <cell r="G1392">
            <v>14.314</v>
          </cell>
          <cell r="H1392">
            <v>0.84299999999999997</v>
          </cell>
          <cell r="I1392"/>
          <cell r="J1392">
            <v>80</v>
          </cell>
          <cell r="K1392"/>
          <cell r="L1392" t="str">
            <v>SA312 F304L</v>
          </cell>
          <cell r="M1392"/>
          <cell r="N1392"/>
        </row>
        <row r="1393">
          <cell r="A1393" t="str">
            <v>P16 SCH-100 [SA312 F304L]</v>
          </cell>
          <cell r="B1393">
            <v>16</v>
          </cell>
          <cell r="C1393">
            <v>100</v>
          </cell>
          <cell r="D1393" t="str">
            <v>SA312 F304L</v>
          </cell>
          <cell r="E1393"/>
          <cell r="F1393">
            <v>16</v>
          </cell>
          <cell r="G1393">
            <v>13.938000000000001</v>
          </cell>
          <cell r="H1393">
            <v>1.0309999999999999</v>
          </cell>
          <cell r="I1393"/>
          <cell r="J1393">
            <v>100</v>
          </cell>
          <cell r="K1393"/>
          <cell r="L1393" t="str">
            <v>SA312 F304L</v>
          </cell>
          <cell r="M1393"/>
          <cell r="N1393"/>
        </row>
        <row r="1394">
          <cell r="A1394" t="str">
            <v>P16 SCH-120 [SA312 F304L]</v>
          </cell>
          <cell r="B1394">
            <v>16</v>
          </cell>
          <cell r="C1394">
            <v>120</v>
          </cell>
          <cell r="D1394" t="str">
            <v>SA312 F304L</v>
          </cell>
          <cell r="E1394"/>
          <cell r="F1394">
            <v>16</v>
          </cell>
          <cell r="G1394">
            <v>13.564</v>
          </cell>
          <cell r="H1394">
            <v>1.218</v>
          </cell>
          <cell r="I1394"/>
          <cell r="J1394">
            <v>120</v>
          </cell>
          <cell r="K1394"/>
          <cell r="L1394" t="str">
            <v>SA312 F304L</v>
          </cell>
          <cell r="M1394"/>
          <cell r="N1394"/>
        </row>
        <row r="1395">
          <cell r="A1395" t="str">
            <v>P16 SCH-140 [SA312 F304L]</v>
          </cell>
          <cell r="B1395">
            <v>16</v>
          </cell>
          <cell r="C1395">
            <v>140</v>
          </cell>
          <cell r="D1395" t="str">
            <v>SA312 F304L</v>
          </cell>
          <cell r="E1395"/>
          <cell r="F1395">
            <v>16</v>
          </cell>
          <cell r="G1395">
            <v>13.125999999999999</v>
          </cell>
          <cell r="H1395">
            <v>1.4370000000000001</v>
          </cell>
          <cell r="I1395"/>
          <cell r="J1395">
            <v>140</v>
          </cell>
          <cell r="K1395"/>
          <cell r="L1395" t="str">
            <v>SA312 F304L</v>
          </cell>
          <cell r="M1395"/>
          <cell r="N1395"/>
        </row>
        <row r="1396">
          <cell r="A1396" t="str">
            <v>P16 SCH-160 [SA312 F304L]</v>
          </cell>
          <cell r="B1396">
            <v>16</v>
          </cell>
          <cell r="C1396">
            <v>160</v>
          </cell>
          <cell r="D1396" t="str">
            <v>SA312 F304L</v>
          </cell>
          <cell r="E1396"/>
          <cell r="F1396">
            <v>16</v>
          </cell>
          <cell r="G1396">
            <v>12.814</v>
          </cell>
          <cell r="H1396">
            <v>1.593</v>
          </cell>
          <cell r="I1396"/>
          <cell r="J1396">
            <v>160</v>
          </cell>
          <cell r="K1396"/>
          <cell r="L1396" t="str">
            <v>SA312 F304L</v>
          </cell>
          <cell r="M1396"/>
          <cell r="N1396"/>
        </row>
        <row r="1397">
          <cell r="A1397" t="str">
            <v>P16 SCH-XH [SA312 F304L]</v>
          </cell>
          <cell r="B1397">
            <v>16</v>
          </cell>
          <cell r="C1397" t="str">
            <v>XH</v>
          </cell>
          <cell r="D1397" t="str">
            <v>SA312 F304L</v>
          </cell>
          <cell r="E1397"/>
          <cell r="F1397">
            <v>16</v>
          </cell>
          <cell r="G1397">
            <v>15</v>
          </cell>
          <cell r="H1397">
            <v>0.5</v>
          </cell>
          <cell r="I1397" t="str">
            <v>XH</v>
          </cell>
          <cell r="J1397">
            <v>2</v>
          </cell>
          <cell r="K1397"/>
          <cell r="L1397" t="str">
            <v>SA312 F304L</v>
          </cell>
          <cell r="M1397"/>
          <cell r="N1397"/>
        </row>
        <row r="1398">
          <cell r="A1398" t="str">
            <v>P18 SCH-10 [SA312 F304L]</v>
          </cell>
          <cell r="B1398">
            <v>18</v>
          </cell>
          <cell r="C1398">
            <v>10</v>
          </cell>
          <cell r="D1398" t="str">
            <v>SA312 F304L</v>
          </cell>
          <cell r="E1398"/>
          <cell r="F1398">
            <v>18</v>
          </cell>
          <cell r="G1398">
            <v>17.5</v>
          </cell>
          <cell r="H1398">
            <v>0.25</v>
          </cell>
          <cell r="I1398"/>
          <cell r="J1398">
            <v>10</v>
          </cell>
          <cell r="K1398"/>
          <cell r="L1398" t="str">
            <v>SA312 F304L</v>
          </cell>
          <cell r="M1398"/>
          <cell r="N1398"/>
        </row>
        <row r="1399">
          <cell r="A1399" t="str">
            <v>P18 SCH-20 [SA312 F304L]</v>
          </cell>
          <cell r="B1399">
            <v>18</v>
          </cell>
          <cell r="C1399">
            <v>20</v>
          </cell>
          <cell r="D1399" t="str">
            <v>SA312 F304L</v>
          </cell>
          <cell r="E1399"/>
          <cell r="F1399">
            <v>18</v>
          </cell>
          <cell r="G1399">
            <v>17.376000000000001</v>
          </cell>
          <cell r="H1399">
            <v>0.312</v>
          </cell>
          <cell r="I1399"/>
          <cell r="J1399">
            <v>20</v>
          </cell>
          <cell r="K1399"/>
          <cell r="L1399" t="str">
            <v>SA312 F304L</v>
          </cell>
          <cell r="M1399"/>
          <cell r="N1399"/>
        </row>
        <row r="1400">
          <cell r="A1400" t="str">
            <v>P18 SCH-30 [SA312 F304L]</v>
          </cell>
          <cell r="B1400">
            <v>18</v>
          </cell>
          <cell r="C1400">
            <v>30</v>
          </cell>
          <cell r="D1400" t="str">
            <v>SA312 F304L</v>
          </cell>
          <cell r="E1400"/>
          <cell r="F1400">
            <v>18</v>
          </cell>
          <cell r="G1400">
            <v>17.123999999999999</v>
          </cell>
          <cell r="H1400">
            <v>0.438</v>
          </cell>
          <cell r="I1400"/>
          <cell r="J1400">
            <v>30</v>
          </cell>
          <cell r="K1400"/>
          <cell r="L1400" t="str">
            <v>SA312 F304L</v>
          </cell>
          <cell r="M1400"/>
          <cell r="N1400"/>
        </row>
        <row r="1401">
          <cell r="A1401" t="str">
            <v>P18 SCH-40 [SA312 F304L]</v>
          </cell>
          <cell r="B1401">
            <v>18</v>
          </cell>
          <cell r="C1401">
            <v>40</v>
          </cell>
          <cell r="D1401" t="str">
            <v>SA312 F304L</v>
          </cell>
          <cell r="E1401"/>
          <cell r="F1401">
            <v>18</v>
          </cell>
          <cell r="G1401">
            <v>16.876000000000001</v>
          </cell>
          <cell r="H1401">
            <v>0.56200000000000006</v>
          </cell>
          <cell r="I1401"/>
          <cell r="J1401">
            <v>40</v>
          </cell>
          <cell r="K1401"/>
          <cell r="L1401" t="str">
            <v>SA312 F304L</v>
          </cell>
          <cell r="M1401"/>
          <cell r="N1401"/>
        </row>
        <row r="1402">
          <cell r="A1402" t="str">
            <v>P18 SCH-60 [SA312 F304L]</v>
          </cell>
          <cell r="B1402">
            <v>18</v>
          </cell>
          <cell r="C1402">
            <v>60</v>
          </cell>
          <cell r="D1402" t="str">
            <v>SA312 F304L</v>
          </cell>
          <cell r="E1402"/>
          <cell r="F1402">
            <v>18</v>
          </cell>
          <cell r="G1402">
            <v>16.5</v>
          </cell>
          <cell r="H1402">
            <v>0.75</v>
          </cell>
          <cell r="I1402"/>
          <cell r="J1402">
            <v>60</v>
          </cell>
          <cell r="K1402"/>
          <cell r="L1402" t="str">
            <v>SA312 F304L</v>
          </cell>
          <cell r="M1402"/>
          <cell r="N1402"/>
        </row>
        <row r="1403">
          <cell r="A1403" t="str">
            <v>P18 SCH-80 [SA312 F304L]</v>
          </cell>
          <cell r="B1403">
            <v>18</v>
          </cell>
          <cell r="C1403">
            <v>80</v>
          </cell>
          <cell r="D1403" t="str">
            <v>SA312 F304L</v>
          </cell>
          <cell r="E1403"/>
          <cell r="F1403">
            <v>18</v>
          </cell>
          <cell r="G1403">
            <v>16.126000000000001</v>
          </cell>
          <cell r="H1403">
            <v>0.93700000000000006</v>
          </cell>
          <cell r="I1403"/>
          <cell r="J1403">
            <v>80</v>
          </cell>
          <cell r="K1403"/>
          <cell r="L1403" t="str">
            <v>SA312 F304L</v>
          </cell>
          <cell r="M1403"/>
          <cell r="N1403"/>
        </row>
        <row r="1404">
          <cell r="A1404" t="str">
            <v>P18 SCH-100 [SA312 F304L]</v>
          </cell>
          <cell r="B1404">
            <v>18</v>
          </cell>
          <cell r="C1404">
            <v>100</v>
          </cell>
          <cell r="D1404" t="str">
            <v>SA312 F304L</v>
          </cell>
          <cell r="E1404"/>
          <cell r="F1404">
            <v>18</v>
          </cell>
          <cell r="G1404">
            <v>15.688000000000001</v>
          </cell>
          <cell r="H1404">
            <v>1.1559999999999999</v>
          </cell>
          <cell r="I1404"/>
          <cell r="J1404">
            <v>100</v>
          </cell>
          <cell r="K1404"/>
          <cell r="L1404" t="str">
            <v>SA312 F304L</v>
          </cell>
          <cell r="M1404"/>
          <cell r="N1404"/>
        </row>
        <row r="1405">
          <cell r="A1405" t="str">
            <v>P18 SCH-120 [SA312 F304L]</v>
          </cell>
          <cell r="B1405">
            <v>18</v>
          </cell>
          <cell r="C1405">
            <v>120</v>
          </cell>
          <cell r="D1405" t="str">
            <v>SA312 F304L</v>
          </cell>
          <cell r="E1405"/>
          <cell r="F1405">
            <v>18</v>
          </cell>
          <cell r="G1405">
            <v>15.25</v>
          </cell>
          <cell r="H1405">
            <v>1.375</v>
          </cell>
          <cell r="I1405"/>
          <cell r="J1405">
            <v>120</v>
          </cell>
          <cell r="K1405"/>
          <cell r="L1405" t="str">
            <v>SA312 F304L</v>
          </cell>
          <cell r="M1405"/>
          <cell r="N1405"/>
        </row>
        <row r="1406">
          <cell r="A1406" t="str">
            <v>P18 SCH-140 [SA312 F304L]</v>
          </cell>
          <cell r="B1406">
            <v>18</v>
          </cell>
          <cell r="C1406">
            <v>140</v>
          </cell>
          <cell r="D1406" t="str">
            <v>SA312 F304L</v>
          </cell>
          <cell r="E1406"/>
          <cell r="F1406">
            <v>18</v>
          </cell>
          <cell r="G1406">
            <v>14.875999999999999</v>
          </cell>
          <cell r="H1406">
            <v>1.5620000000000001</v>
          </cell>
          <cell r="I1406"/>
          <cell r="J1406">
            <v>140</v>
          </cell>
          <cell r="K1406"/>
          <cell r="L1406" t="str">
            <v>SA312 F304L</v>
          </cell>
          <cell r="M1406"/>
          <cell r="N1406"/>
        </row>
        <row r="1407">
          <cell r="A1407" t="str">
            <v>P18 SCH-160 [SA312 F304L]</v>
          </cell>
          <cell r="B1407">
            <v>18</v>
          </cell>
          <cell r="C1407">
            <v>160</v>
          </cell>
          <cell r="D1407" t="str">
            <v>SA312 F304L</v>
          </cell>
          <cell r="E1407"/>
          <cell r="F1407">
            <v>18</v>
          </cell>
          <cell r="G1407">
            <v>14.438000000000001</v>
          </cell>
          <cell r="H1407">
            <v>1.7809999999999999</v>
          </cell>
          <cell r="I1407"/>
          <cell r="J1407">
            <v>160</v>
          </cell>
          <cell r="K1407"/>
          <cell r="L1407" t="str">
            <v>SA312 F304L</v>
          </cell>
          <cell r="M1407"/>
          <cell r="N1407"/>
        </row>
        <row r="1408">
          <cell r="A1408" t="str">
            <v>P18 SCH-XH [SA312 F304L]</v>
          </cell>
          <cell r="B1408">
            <v>18</v>
          </cell>
          <cell r="C1408" t="str">
            <v>XH</v>
          </cell>
          <cell r="D1408" t="str">
            <v>SA312 F304L</v>
          </cell>
          <cell r="E1408"/>
          <cell r="F1408">
            <v>18</v>
          </cell>
          <cell r="G1408">
            <v>17</v>
          </cell>
          <cell r="H1408">
            <v>0.5</v>
          </cell>
          <cell r="I1408" t="str">
            <v>XH</v>
          </cell>
          <cell r="J1408">
            <v>2</v>
          </cell>
          <cell r="K1408"/>
          <cell r="L1408" t="str">
            <v>SA312 F304L</v>
          </cell>
          <cell r="M1408"/>
          <cell r="N1408"/>
        </row>
        <row r="1409">
          <cell r="A1409" t="str">
            <v>P20 SCH-10 [SA312 F304L]</v>
          </cell>
          <cell r="B1409">
            <v>20</v>
          </cell>
          <cell r="C1409">
            <v>10</v>
          </cell>
          <cell r="D1409" t="str">
            <v>SA312 F304L</v>
          </cell>
          <cell r="E1409"/>
          <cell r="F1409">
            <v>20</v>
          </cell>
          <cell r="G1409">
            <v>19.5</v>
          </cell>
          <cell r="H1409">
            <v>0.25</v>
          </cell>
          <cell r="I1409"/>
          <cell r="J1409">
            <v>10</v>
          </cell>
          <cell r="K1409"/>
          <cell r="L1409" t="str">
            <v>SA312 F304L</v>
          </cell>
          <cell r="M1409"/>
          <cell r="N1409"/>
        </row>
        <row r="1410">
          <cell r="A1410" t="str">
            <v>P20 SCH-20 [SA312 F304L]</v>
          </cell>
          <cell r="B1410">
            <v>20</v>
          </cell>
          <cell r="C1410">
            <v>20</v>
          </cell>
          <cell r="D1410" t="str">
            <v>SA312 F304L</v>
          </cell>
          <cell r="E1410"/>
          <cell r="F1410">
            <v>20</v>
          </cell>
          <cell r="G1410">
            <v>19.25</v>
          </cell>
          <cell r="H1410">
            <v>0.375</v>
          </cell>
          <cell r="I1410"/>
          <cell r="J1410">
            <v>20</v>
          </cell>
          <cell r="K1410"/>
          <cell r="L1410" t="str">
            <v>SA312 F304L</v>
          </cell>
          <cell r="M1410"/>
          <cell r="N1410"/>
        </row>
        <row r="1411">
          <cell r="A1411" t="str">
            <v>P20 SCH-30 [SA312 F304L]</v>
          </cell>
          <cell r="B1411">
            <v>20</v>
          </cell>
          <cell r="C1411">
            <v>30</v>
          </cell>
          <cell r="D1411" t="str">
            <v>SA312 F304L</v>
          </cell>
          <cell r="E1411"/>
          <cell r="F1411">
            <v>20</v>
          </cell>
          <cell r="G1411">
            <v>19</v>
          </cell>
          <cell r="H1411">
            <v>0.5</v>
          </cell>
          <cell r="I1411"/>
          <cell r="J1411">
            <v>30</v>
          </cell>
          <cell r="K1411"/>
          <cell r="L1411" t="str">
            <v>SA312 F304L</v>
          </cell>
          <cell r="M1411"/>
          <cell r="N1411"/>
        </row>
        <row r="1412">
          <cell r="A1412" t="str">
            <v>P20 SCH-40 [SA312 F304L]</v>
          </cell>
          <cell r="B1412">
            <v>20</v>
          </cell>
          <cell r="C1412">
            <v>40</v>
          </cell>
          <cell r="D1412" t="str">
            <v>SA312 F304L</v>
          </cell>
          <cell r="E1412"/>
          <cell r="F1412">
            <v>20</v>
          </cell>
          <cell r="G1412">
            <v>18.814</v>
          </cell>
          <cell r="H1412">
            <v>0.59299999999999997</v>
          </cell>
          <cell r="I1412"/>
          <cell r="J1412">
            <v>40</v>
          </cell>
          <cell r="K1412"/>
          <cell r="L1412" t="str">
            <v>SA312 F304L</v>
          </cell>
          <cell r="M1412"/>
          <cell r="N1412"/>
        </row>
        <row r="1413">
          <cell r="A1413" t="str">
            <v>P20 SCH-60 [SA312 F304L]</v>
          </cell>
          <cell r="B1413">
            <v>20</v>
          </cell>
          <cell r="C1413">
            <v>60</v>
          </cell>
          <cell r="D1413" t="str">
            <v>SA312 F304L</v>
          </cell>
          <cell r="E1413"/>
          <cell r="F1413">
            <v>20</v>
          </cell>
          <cell r="G1413">
            <v>18.376000000000001</v>
          </cell>
          <cell r="H1413">
            <v>0.81200000000000006</v>
          </cell>
          <cell r="I1413"/>
          <cell r="J1413">
            <v>60</v>
          </cell>
          <cell r="K1413"/>
          <cell r="L1413" t="str">
            <v>SA312 F304L</v>
          </cell>
          <cell r="M1413"/>
          <cell r="N1413"/>
        </row>
        <row r="1414">
          <cell r="A1414" t="str">
            <v>P20 SCH-80 [SA312 F304L]</v>
          </cell>
          <cell r="B1414">
            <v>20</v>
          </cell>
          <cell r="C1414">
            <v>80</v>
          </cell>
          <cell r="D1414" t="str">
            <v>SA312 F304L</v>
          </cell>
          <cell r="E1414"/>
          <cell r="F1414">
            <v>20</v>
          </cell>
          <cell r="G1414">
            <v>17.937999999999999</v>
          </cell>
          <cell r="H1414">
            <v>1.0309999999999999</v>
          </cell>
          <cell r="I1414"/>
          <cell r="J1414">
            <v>80</v>
          </cell>
          <cell r="K1414"/>
          <cell r="L1414" t="str">
            <v>SA312 F304L</v>
          </cell>
          <cell r="M1414"/>
          <cell r="N1414"/>
        </row>
        <row r="1415">
          <cell r="A1415" t="str">
            <v>P20 SCH-100 [SA312 F304L]</v>
          </cell>
          <cell r="B1415">
            <v>20</v>
          </cell>
          <cell r="C1415">
            <v>100</v>
          </cell>
          <cell r="D1415" t="str">
            <v>SA312 F304L</v>
          </cell>
          <cell r="E1415"/>
          <cell r="F1415">
            <v>20</v>
          </cell>
          <cell r="G1415">
            <v>17.440000000000001</v>
          </cell>
          <cell r="H1415">
            <v>1.28</v>
          </cell>
          <cell r="I1415"/>
          <cell r="J1415">
            <v>100</v>
          </cell>
          <cell r="K1415"/>
          <cell r="L1415" t="str">
            <v>SA312 F304L</v>
          </cell>
          <cell r="M1415"/>
          <cell r="N1415"/>
        </row>
        <row r="1416">
          <cell r="A1416" t="str">
            <v>P20 SCH-120 [SA312 F304L]</v>
          </cell>
          <cell r="B1416">
            <v>20</v>
          </cell>
          <cell r="C1416">
            <v>120</v>
          </cell>
          <cell r="D1416" t="str">
            <v>SA312 F304L</v>
          </cell>
          <cell r="E1416"/>
          <cell r="F1416">
            <v>20</v>
          </cell>
          <cell r="G1416">
            <v>17</v>
          </cell>
          <cell r="H1416">
            <v>1.5</v>
          </cell>
          <cell r="I1416"/>
          <cell r="J1416">
            <v>120</v>
          </cell>
          <cell r="K1416"/>
          <cell r="L1416" t="str">
            <v>SA312 F304L</v>
          </cell>
          <cell r="M1416"/>
          <cell r="N1416"/>
        </row>
        <row r="1417">
          <cell r="A1417" t="str">
            <v>P20 SCH-140 [SA312 F304L]</v>
          </cell>
          <cell r="B1417">
            <v>20</v>
          </cell>
          <cell r="C1417">
            <v>140</v>
          </cell>
          <cell r="D1417" t="str">
            <v>SA312 F304L</v>
          </cell>
          <cell r="E1417"/>
          <cell r="F1417">
            <v>20</v>
          </cell>
          <cell r="G1417">
            <v>16.5</v>
          </cell>
          <cell r="H1417">
            <v>1.75</v>
          </cell>
          <cell r="I1417"/>
          <cell r="J1417">
            <v>140</v>
          </cell>
          <cell r="K1417"/>
          <cell r="L1417" t="str">
            <v>SA312 F304L</v>
          </cell>
          <cell r="M1417"/>
          <cell r="N1417"/>
        </row>
        <row r="1418">
          <cell r="A1418" t="str">
            <v>P20 SCH-160 [SA312 F304L]</v>
          </cell>
          <cell r="B1418">
            <v>20</v>
          </cell>
          <cell r="C1418">
            <v>160</v>
          </cell>
          <cell r="D1418" t="str">
            <v>SA312 F304L</v>
          </cell>
          <cell r="E1418"/>
          <cell r="F1418">
            <v>20</v>
          </cell>
          <cell r="G1418">
            <v>16.064</v>
          </cell>
          <cell r="H1418">
            <v>1.968</v>
          </cell>
          <cell r="I1418"/>
          <cell r="J1418">
            <v>160</v>
          </cell>
          <cell r="K1418"/>
          <cell r="L1418" t="str">
            <v>SA312 F304L</v>
          </cell>
          <cell r="M1418"/>
          <cell r="N1418"/>
        </row>
        <row r="1419">
          <cell r="A1419" t="str">
            <v>P20 SCH-XH [SA312 F304L]</v>
          </cell>
          <cell r="B1419">
            <v>20</v>
          </cell>
          <cell r="C1419" t="str">
            <v>XH</v>
          </cell>
          <cell r="D1419" t="str">
            <v>SA312 F304L</v>
          </cell>
          <cell r="E1419"/>
          <cell r="F1419">
            <v>20</v>
          </cell>
          <cell r="G1419">
            <v>19</v>
          </cell>
          <cell r="H1419">
            <v>0.5</v>
          </cell>
          <cell r="I1419" t="str">
            <v>XH</v>
          </cell>
          <cell r="J1419">
            <v>2</v>
          </cell>
          <cell r="K1419"/>
          <cell r="L1419" t="str">
            <v>SA312 F304L</v>
          </cell>
          <cell r="M1419"/>
          <cell r="N1419"/>
        </row>
        <row r="1420">
          <cell r="A1420" t="str">
            <v>P22 SCH-10 [SA312 F304L]</v>
          </cell>
          <cell r="B1420">
            <v>22</v>
          </cell>
          <cell r="C1420">
            <v>10</v>
          </cell>
          <cell r="D1420" t="str">
            <v>SA312 F304L</v>
          </cell>
          <cell r="E1420"/>
          <cell r="F1420">
            <v>22</v>
          </cell>
          <cell r="G1420">
            <v>21.5</v>
          </cell>
          <cell r="H1420">
            <v>0.25</v>
          </cell>
          <cell r="I1420"/>
          <cell r="J1420">
            <v>10</v>
          </cell>
          <cell r="K1420"/>
          <cell r="L1420" t="str">
            <v>SA312 F304L</v>
          </cell>
          <cell r="M1420"/>
          <cell r="N1420"/>
        </row>
        <row r="1421">
          <cell r="A1421" t="str">
            <v>P22 SCH-20 [SA312 F304L]</v>
          </cell>
          <cell r="B1421">
            <v>22</v>
          </cell>
          <cell r="C1421">
            <v>20</v>
          </cell>
          <cell r="D1421" t="str">
            <v>SA312 F304L</v>
          </cell>
          <cell r="E1421"/>
          <cell r="F1421">
            <v>22</v>
          </cell>
          <cell r="G1421">
            <v>21.25</v>
          </cell>
          <cell r="H1421">
            <v>0.375</v>
          </cell>
          <cell r="I1421"/>
          <cell r="J1421">
            <v>20</v>
          </cell>
          <cell r="K1421"/>
          <cell r="L1421" t="str">
            <v>SA312 F304L</v>
          </cell>
          <cell r="M1421"/>
          <cell r="N1421"/>
        </row>
        <row r="1422">
          <cell r="A1422" t="str">
            <v>P22 SCH-30 [SA312 F304L]</v>
          </cell>
          <cell r="B1422">
            <v>22</v>
          </cell>
          <cell r="C1422">
            <v>30</v>
          </cell>
          <cell r="D1422" t="str">
            <v>SA312 F304L</v>
          </cell>
          <cell r="E1422"/>
          <cell r="F1422">
            <v>22</v>
          </cell>
          <cell r="G1422">
            <v>21</v>
          </cell>
          <cell r="H1422">
            <v>0.5</v>
          </cell>
          <cell r="I1422"/>
          <cell r="J1422">
            <v>30</v>
          </cell>
          <cell r="K1422"/>
          <cell r="L1422" t="str">
            <v>SA312 F304L</v>
          </cell>
          <cell r="M1422"/>
          <cell r="N1422"/>
        </row>
        <row r="1423">
          <cell r="A1423" t="str">
            <v>P22 SCH-60 [SA312 F304L]</v>
          </cell>
          <cell r="B1423">
            <v>22</v>
          </cell>
          <cell r="C1423">
            <v>60</v>
          </cell>
          <cell r="D1423" t="str">
            <v>SA312 F304L</v>
          </cell>
          <cell r="E1423"/>
          <cell r="F1423">
            <v>22</v>
          </cell>
          <cell r="G1423">
            <v>20.25</v>
          </cell>
          <cell r="H1423">
            <v>0.875</v>
          </cell>
          <cell r="I1423"/>
          <cell r="J1423">
            <v>60</v>
          </cell>
          <cell r="K1423"/>
          <cell r="L1423" t="str">
            <v>SA312 F304L</v>
          </cell>
          <cell r="M1423"/>
          <cell r="N1423"/>
        </row>
        <row r="1424">
          <cell r="A1424" t="str">
            <v>P22 SCH-80 [SA312 F304L]</v>
          </cell>
          <cell r="B1424">
            <v>22</v>
          </cell>
          <cell r="C1424">
            <v>80</v>
          </cell>
          <cell r="D1424" t="str">
            <v>SA312 F304L</v>
          </cell>
          <cell r="E1424"/>
          <cell r="F1424">
            <v>22</v>
          </cell>
          <cell r="G1424">
            <v>19.75</v>
          </cell>
          <cell r="H1424">
            <v>1.125</v>
          </cell>
          <cell r="I1424"/>
          <cell r="J1424">
            <v>80</v>
          </cell>
          <cell r="K1424"/>
          <cell r="L1424" t="str">
            <v>SA312 F304L</v>
          </cell>
          <cell r="M1424"/>
          <cell r="N1424"/>
        </row>
        <row r="1425">
          <cell r="A1425" t="str">
            <v>P22 SCH-100 [SA312 F304L]</v>
          </cell>
          <cell r="B1425">
            <v>22</v>
          </cell>
          <cell r="C1425">
            <v>100</v>
          </cell>
          <cell r="D1425" t="str">
            <v>SA312 F304L</v>
          </cell>
          <cell r="E1425"/>
          <cell r="F1425">
            <v>22</v>
          </cell>
          <cell r="G1425">
            <v>19.25</v>
          </cell>
          <cell r="H1425">
            <v>1.375</v>
          </cell>
          <cell r="I1425"/>
          <cell r="J1425">
            <v>100</v>
          </cell>
          <cell r="K1425"/>
          <cell r="L1425" t="str">
            <v>SA312 F304L</v>
          </cell>
          <cell r="M1425"/>
          <cell r="N1425"/>
        </row>
        <row r="1426">
          <cell r="A1426" t="str">
            <v>P22 SCH-120 [SA312 F304L]</v>
          </cell>
          <cell r="B1426">
            <v>22</v>
          </cell>
          <cell r="C1426">
            <v>120</v>
          </cell>
          <cell r="D1426" t="str">
            <v>SA312 F304L</v>
          </cell>
          <cell r="E1426"/>
          <cell r="F1426">
            <v>22</v>
          </cell>
          <cell r="G1426">
            <v>18.75</v>
          </cell>
          <cell r="H1426">
            <v>1.625</v>
          </cell>
          <cell r="I1426"/>
          <cell r="J1426">
            <v>120</v>
          </cell>
          <cell r="K1426"/>
          <cell r="L1426" t="str">
            <v>SA312 F304L</v>
          </cell>
          <cell r="M1426"/>
          <cell r="N1426"/>
        </row>
        <row r="1427">
          <cell r="A1427" t="str">
            <v>P22 SCH-140 [SA312 F304L]</v>
          </cell>
          <cell r="B1427">
            <v>22</v>
          </cell>
          <cell r="C1427">
            <v>140</v>
          </cell>
          <cell r="D1427" t="str">
            <v>SA312 F304L</v>
          </cell>
          <cell r="E1427"/>
          <cell r="F1427">
            <v>22</v>
          </cell>
          <cell r="G1427">
            <v>18.25</v>
          </cell>
          <cell r="H1427">
            <v>1.875</v>
          </cell>
          <cell r="I1427"/>
          <cell r="J1427">
            <v>140</v>
          </cell>
          <cell r="K1427"/>
          <cell r="L1427" t="str">
            <v>SA312 F304L</v>
          </cell>
          <cell r="M1427"/>
          <cell r="N1427"/>
        </row>
        <row r="1428">
          <cell r="A1428" t="str">
            <v>P22 SCH-160 [SA312 F304L]</v>
          </cell>
          <cell r="B1428">
            <v>22</v>
          </cell>
          <cell r="C1428">
            <v>160</v>
          </cell>
          <cell r="D1428" t="str">
            <v>SA312 F304L</v>
          </cell>
          <cell r="E1428"/>
          <cell r="F1428">
            <v>22</v>
          </cell>
          <cell r="G1428">
            <v>17.75</v>
          </cell>
          <cell r="H1428">
            <v>2.125</v>
          </cell>
          <cell r="I1428"/>
          <cell r="J1428">
            <v>160</v>
          </cell>
          <cell r="K1428"/>
          <cell r="L1428" t="str">
            <v>SA312 F304L</v>
          </cell>
          <cell r="M1428"/>
          <cell r="N1428"/>
        </row>
        <row r="1429">
          <cell r="A1429" t="str">
            <v>P22 SCH-XH [SA312 F304L]</v>
          </cell>
          <cell r="B1429">
            <v>22</v>
          </cell>
          <cell r="C1429" t="str">
            <v>XH</v>
          </cell>
          <cell r="D1429" t="str">
            <v>SA312 F304L</v>
          </cell>
          <cell r="E1429"/>
          <cell r="F1429">
            <v>22</v>
          </cell>
          <cell r="G1429">
            <v>21</v>
          </cell>
          <cell r="H1429">
            <v>0.5</v>
          </cell>
          <cell r="I1429" t="str">
            <v>XH</v>
          </cell>
          <cell r="J1429">
            <v>2</v>
          </cell>
          <cell r="K1429"/>
          <cell r="L1429" t="str">
            <v>SA312 F304L</v>
          </cell>
          <cell r="M1429"/>
          <cell r="N1429"/>
        </row>
        <row r="1430">
          <cell r="A1430" t="str">
            <v>P24 SCH-10 [SA312 F304L]</v>
          </cell>
          <cell r="B1430">
            <v>24.000000000000004</v>
          </cell>
          <cell r="C1430">
            <v>10</v>
          </cell>
          <cell r="D1430" t="str">
            <v>SA312 F304L</v>
          </cell>
          <cell r="E1430"/>
          <cell r="F1430">
            <v>24.000000000000004</v>
          </cell>
          <cell r="G1430">
            <v>23.500000000000004</v>
          </cell>
          <cell r="H1430">
            <v>0.25</v>
          </cell>
          <cell r="I1430"/>
          <cell r="J1430">
            <v>10</v>
          </cell>
          <cell r="K1430"/>
          <cell r="L1430" t="str">
            <v>SA312 F304L</v>
          </cell>
          <cell r="M1430"/>
          <cell r="N1430"/>
        </row>
        <row r="1431">
          <cell r="A1431" t="str">
            <v>P24 SCH-20 [SA312 F304L]</v>
          </cell>
          <cell r="B1431">
            <v>24.000000000000004</v>
          </cell>
          <cell r="C1431">
            <v>20</v>
          </cell>
          <cell r="D1431" t="str">
            <v>SA312 F304L</v>
          </cell>
          <cell r="E1431"/>
          <cell r="F1431">
            <v>24.000000000000004</v>
          </cell>
          <cell r="G1431">
            <v>23.250000000000004</v>
          </cell>
          <cell r="H1431">
            <v>0.375</v>
          </cell>
          <cell r="I1431"/>
          <cell r="J1431">
            <v>20</v>
          </cell>
          <cell r="K1431"/>
          <cell r="L1431" t="str">
            <v>SA312 F304L</v>
          </cell>
          <cell r="M1431"/>
          <cell r="N1431"/>
        </row>
        <row r="1432">
          <cell r="A1432" t="str">
            <v>P24 SCH-30 [SA312 F304L]</v>
          </cell>
          <cell r="B1432">
            <v>24.000000000000004</v>
          </cell>
          <cell r="C1432">
            <v>30</v>
          </cell>
          <cell r="D1432" t="str">
            <v>SA312 F304L</v>
          </cell>
          <cell r="E1432"/>
          <cell r="F1432">
            <v>24.000000000000004</v>
          </cell>
          <cell r="G1432">
            <v>22.876000000000005</v>
          </cell>
          <cell r="H1432">
            <v>0.56200000000000006</v>
          </cell>
          <cell r="I1432"/>
          <cell r="J1432">
            <v>30</v>
          </cell>
          <cell r="K1432"/>
          <cell r="L1432" t="str">
            <v>SA312 F304L</v>
          </cell>
          <cell r="M1432"/>
          <cell r="N1432"/>
        </row>
        <row r="1433">
          <cell r="A1433" t="str">
            <v>P24 SCH-40 [SA312 F304L]</v>
          </cell>
          <cell r="B1433">
            <v>24.000000000000004</v>
          </cell>
          <cell r="C1433">
            <v>40</v>
          </cell>
          <cell r="D1433" t="str">
            <v>SA312 F304L</v>
          </cell>
          <cell r="E1433"/>
          <cell r="F1433">
            <v>24.000000000000004</v>
          </cell>
          <cell r="G1433">
            <v>22.626000000000005</v>
          </cell>
          <cell r="H1433">
            <v>0.68700000000000006</v>
          </cell>
          <cell r="I1433"/>
          <cell r="J1433">
            <v>40</v>
          </cell>
          <cell r="K1433"/>
          <cell r="L1433" t="str">
            <v>SA312 F304L</v>
          </cell>
          <cell r="M1433"/>
          <cell r="N1433"/>
        </row>
        <row r="1434">
          <cell r="A1434" t="str">
            <v>P24 SCH-60 [SA312 F304L]</v>
          </cell>
          <cell r="B1434">
            <v>24.000000000000004</v>
          </cell>
          <cell r="C1434">
            <v>60</v>
          </cell>
          <cell r="D1434" t="str">
            <v>SA312 F304L</v>
          </cell>
          <cell r="E1434"/>
          <cell r="F1434">
            <v>24.000000000000004</v>
          </cell>
          <cell r="G1434">
            <v>22.062000000000005</v>
          </cell>
          <cell r="H1434">
            <v>0.96899999999999997</v>
          </cell>
          <cell r="I1434"/>
          <cell r="J1434">
            <v>60</v>
          </cell>
          <cell r="K1434"/>
          <cell r="L1434" t="str">
            <v>SA312 F304L</v>
          </cell>
          <cell r="M1434"/>
          <cell r="N1434"/>
        </row>
        <row r="1435">
          <cell r="A1435" t="str">
            <v>P24 SCH-80 [SA312 F304L]</v>
          </cell>
          <cell r="B1435">
            <v>24.000000000000004</v>
          </cell>
          <cell r="C1435">
            <v>80</v>
          </cell>
          <cell r="D1435" t="str">
            <v>SA312 F304L</v>
          </cell>
          <cell r="E1435"/>
          <cell r="F1435">
            <v>24.000000000000004</v>
          </cell>
          <cell r="G1435">
            <v>21.564000000000004</v>
          </cell>
          <cell r="H1435">
            <v>1.218</v>
          </cell>
          <cell r="I1435"/>
          <cell r="J1435">
            <v>80</v>
          </cell>
          <cell r="K1435"/>
          <cell r="L1435" t="str">
            <v>SA312 F304L</v>
          </cell>
          <cell r="M1435"/>
          <cell r="N1435"/>
        </row>
        <row r="1436">
          <cell r="A1436" t="str">
            <v>P24 SCH-100 [SA312 F304L]</v>
          </cell>
          <cell r="B1436">
            <v>24.000000000000004</v>
          </cell>
          <cell r="C1436">
            <v>100</v>
          </cell>
          <cell r="D1436" t="str">
            <v>SA312 F304L</v>
          </cell>
          <cell r="E1436"/>
          <cell r="F1436">
            <v>24.000000000000004</v>
          </cell>
          <cell r="G1436">
            <v>20.938000000000002</v>
          </cell>
          <cell r="H1436">
            <v>1.5309999999999999</v>
          </cell>
          <cell r="I1436"/>
          <cell r="J1436">
            <v>100</v>
          </cell>
          <cell r="K1436"/>
          <cell r="L1436" t="str">
            <v>SA312 F304L</v>
          </cell>
          <cell r="M1436"/>
          <cell r="N1436"/>
        </row>
        <row r="1437">
          <cell r="A1437" t="str">
            <v>P24 SCH-120 [SA312 F304L]</v>
          </cell>
          <cell r="B1437">
            <v>24.000000000000004</v>
          </cell>
          <cell r="C1437">
            <v>120</v>
          </cell>
          <cell r="D1437" t="str">
            <v>SA312 F304L</v>
          </cell>
          <cell r="E1437"/>
          <cell r="F1437">
            <v>24.000000000000004</v>
          </cell>
          <cell r="G1437">
            <v>20.376000000000005</v>
          </cell>
          <cell r="H1437">
            <v>1.8120000000000001</v>
          </cell>
          <cell r="I1437"/>
          <cell r="J1437">
            <v>120</v>
          </cell>
          <cell r="K1437"/>
          <cell r="L1437" t="str">
            <v>SA312 F304L</v>
          </cell>
          <cell r="M1437"/>
          <cell r="N1437"/>
        </row>
        <row r="1438">
          <cell r="A1438" t="str">
            <v>P24 SCH-140 [SA312 F304L]</v>
          </cell>
          <cell r="B1438">
            <v>24.000000000000004</v>
          </cell>
          <cell r="C1438">
            <v>140</v>
          </cell>
          <cell r="D1438" t="str">
            <v>SA312 F304L</v>
          </cell>
          <cell r="E1438"/>
          <cell r="F1438">
            <v>24.000000000000004</v>
          </cell>
          <cell r="G1438">
            <v>19.876000000000005</v>
          </cell>
          <cell r="H1438">
            <v>2.0619999999999998</v>
          </cell>
          <cell r="I1438"/>
          <cell r="J1438">
            <v>140</v>
          </cell>
          <cell r="K1438"/>
          <cell r="L1438" t="str">
            <v>SA312 F304L</v>
          </cell>
          <cell r="M1438"/>
          <cell r="N1438"/>
        </row>
        <row r="1439">
          <cell r="A1439" t="str">
            <v>P24 SCH-160 [SA312 F304L]</v>
          </cell>
          <cell r="B1439">
            <v>24.000000000000004</v>
          </cell>
          <cell r="C1439">
            <v>160</v>
          </cell>
          <cell r="D1439" t="str">
            <v>SA312 F304L</v>
          </cell>
          <cell r="E1439"/>
          <cell r="F1439">
            <v>24.000000000000004</v>
          </cell>
          <cell r="G1439">
            <v>19.314000000000004</v>
          </cell>
          <cell r="H1439">
            <v>2.343</v>
          </cell>
          <cell r="I1439"/>
          <cell r="J1439">
            <v>160</v>
          </cell>
          <cell r="K1439"/>
          <cell r="L1439" t="str">
            <v>SA312 F304L</v>
          </cell>
          <cell r="M1439"/>
          <cell r="N1439"/>
        </row>
        <row r="1440">
          <cell r="A1440" t="str">
            <v>P24 SCH-XH [SA312 F304L]</v>
          </cell>
          <cell r="B1440">
            <v>24.000000000000004</v>
          </cell>
          <cell r="C1440" t="str">
            <v>XH</v>
          </cell>
          <cell r="D1440" t="str">
            <v>SA312 F304L</v>
          </cell>
          <cell r="E1440"/>
          <cell r="F1440">
            <v>24.000000000000004</v>
          </cell>
          <cell r="G1440">
            <v>23.000000000000004</v>
          </cell>
          <cell r="H1440">
            <v>0.5</v>
          </cell>
          <cell r="I1440" t="str">
            <v>XH</v>
          </cell>
          <cell r="J1440">
            <v>2</v>
          </cell>
          <cell r="K1440"/>
          <cell r="L1440" t="str">
            <v>SA312 F304L</v>
          </cell>
          <cell r="M1440"/>
          <cell r="N1440"/>
        </row>
        <row r="1441">
          <cell r="A1441" t="str">
            <v>P26 SCH-10 [SA312 F304L]</v>
          </cell>
          <cell r="B1441">
            <v>26</v>
          </cell>
          <cell r="C1441">
            <v>10</v>
          </cell>
          <cell r="D1441" t="str">
            <v>SA312 F304L</v>
          </cell>
          <cell r="E1441"/>
          <cell r="F1441">
            <v>26</v>
          </cell>
          <cell r="G1441">
            <v>25.376000000000001</v>
          </cell>
          <cell r="H1441">
            <v>0.312</v>
          </cell>
          <cell r="I1441"/>
          <cell r="J1441">
            <v>10</v>
          </cell>
          <cell r="K1441"/>
          <cell r="L1441" t="str">
            <v>SA312 F304L</v>
          </cell>
          <cell r="M1441"/>
          <cell r="N1441"/>
        </row>
        <row r="1442">
          <cell r="A1442" t="str">
            <v>P26 SCH-20 [SA312 F304L]</v>
          </cell>
          <cell r="B1442">
            <v>26</v>
          </cell>
          <cell r="C1442">
            <v>20</v>
          </cell>
          <cell r="D1442" t="str">
            <v>SA312 F304L</v>
          </cell>
          <cell r="E1442"/>
          <cell r="F1442">
            <v>26</v>
          </cell>
          <cell r="G1442">
            <v>25</v>
          </cell>
          <cell r="H1442">
            <v>0.5</v>
          </cell>
          <cell r="I1442"/>
          <cell r="J1442">
            <v>20</v>
          </cell>
          <cell r="K1442"/>
          <cell r="L1442" t="str">
            <v>SA312 F304L</v>
          </cell>
          <cell r="M1442"/>
          <cell r="N1442"/>
        </row>
        <row r="1443">
          <cell r="A1443" t="str">
            <v>P26 SCH-XH [SA312 F304L]</v>
          </cell>
          <cell r="B1443">
            <v>26</v>
          </cell>
          <cell r="C1443" t="str">
            <v>XH</v>
          </cell>
          <cell r="D1443" t="str">
            <v>SA312 F304L</v>
          </cell>
          <cell r="E1443"/>
          <cell r="F1443">
            <v>26</v>
          </cell>
          <cell r="G1443">
            <v>25</v>
          </cell>
          <cell r="H1443">
            <v>0.5</v>
          </cell>
          <cell r="I1443" t="str">
            <v>XH</v>
          </cell>
          <cell r="J1443">
            <v>2</v>
          </cell>
          <cell r="K1443"/>
          <cell r="L1443" t="str">
            <v>SA312 F304L</v>
          </cell>
          <cell r="M1443"/>
          <cell r="N1443"/>
        </row>
        <row r="1444">
          <cell r="A1444" t="str">
            <v>P28 SCH-10 [SA312 F304L]</v>
          </cell>
          <cell r="B1444">
            <v>28</v>
          </cell>
          <cell r="C1444">
            <v>10</v>
          </cell>
          <cell r="D1444" t="str">
            <v>SA312 F304L</v>
          </cell>
          <cell r="E1444"/>
          <cell r="F1444">
            <v>28</v>
          </cell>
          <cell r="G1444">
            <v>27.376000000000001</v>
          </cell>
          <cell r="H1444">
            <v>0.312</v>
          </cell>
          <cell r="I1444"/>
          <cell r="J1444">
            <v>10</v>
          </cell>
          <cell r="K1444"/>
          <cell r="L1444" t="str">
            <v>SA312 F304L</v>
          </cell>
          <cell r="M1444"/>
          <cell r="N1444"/>
        </row>
        <row r="1445">
          <cell r="A1445" t="str">
            <v>P28 SCH-20 [SA312 F304L]</v>
          </cell>
          <cell r="B1445">
            <v>28</v>
          </cell>
          <cell r="C1445">
            <v>20</v>
          </cell>
          <cell r="D1445" t="str">
            <v>SA312 F304L</v>
          </cell>
          <cell r="E1445"/>
          <cell r="F1445">
            <v>28</v>
          </cell>
          <cell r="G1445">
            <v>27</v>
          </cell>
          <cell r="H1445">
            <v>0.5</v>
          </cell>
          <cell r="I1445"/>
          <cell r="J1445">
            <v>20</v>
          </cell>
          <cell r="K1445"/>
          <cell r="L1445" t="str">
            <v>SA312 F304L</v>
          </cell>
          <cell r="M1445"/>
          <cell r="N1445"/>
        </row>
        <row r="1446">
          <cell r="A1446" t="str">
            <v>P28 SCH-30 [SA312 F304L]</v>
          </cell>
          <cell r="B1446">
            <v>28</v>
          </cell>
          <cell r="C1446">
            <v>30</v>
          </cell>
          <cell r="D1446" t="str">
            <v>SA312 F304L</v>
          </cell>
          <cell r="E1446"/>
          <cell r="F1446">
            <v>28</v>
          </cell>
          <cell r="G1446">
            <v>26.75</v>
          </cell>
          <cell r="H1446">
            <v>0.625</v>
          </cell>
          <cell r="I1446"/>
          <cell r="J1446">
            <v>30</v>
          </cell>
          <cell r="K1446"/>
          <cell r="L1446" t="str">
            <v>SA312 F304L</v>
          </cell>
          <cell r="M1446"/>
          <cell r="N1446"/>
        </row>
        <row r="1447">
          <cell r="A1447" t="str">
            <v>P28 SCH-XH [SA312 F304L]</v>
          </cell>
          <cell r="B1447">
            <v>28</v>
          </cell>
          <cell r="C1447" t="str">
            <v>XH</v>
          </cell>
          <cell r="D1447" t="str">
            <v>SA312 F304L</v>
          </cell>
          <cell r="E1447"/>
          <cell r="F1447">
            <v>28</v>
          </cell>
          <cell r="G1447">
            <v>27</v>
          </cell>
          <cell r="H1447">
            <v>0.5</v>
          </cell>
          <cell r="I1447" t="str">
            <v>XH</v>
          </cell>
          <cell r="J1447">
            <v>2</v>
          </cell>
          <cell r="K1447"/>
          <cell r="L1447" t="str">
            <v>SA312 F304L</v>
          </cell>
          <cell r="M1447"/>
          <cell r="N1447"/>
        </row>
        <row r="1448">
          <cell r="A1448" t="str">
            <v>P30 SCH-10 [SA312 F304L]</v>
          </cell>
          <cell r="B1448">
            <v>30</v>
          </cell>
          <cell r="C1448">
            <v>10</v>
          </cell>
          <cell r="D1448" t="str">
            <v>SA312 F304L</v>
          </cell>
          <cell r="E1448"/>
          <cell r="F1448">
            <v>30</v>
          </cell>
          <cell r="G1448">
            <v>29.376000000000001</v>
          </cell>
          <cell r="H1448">
            <v>0.312</v>
          </cell>
          <cell r="I1448"/>
          <cell r="J1448">
            <v>10</v>
          </cell>
          <cell r="K1448"/>
          <cell r="L1448" t="str">
            <v>SA312 F304L</v>
          </cell>
          <cell r="M1448"/>
          <cell r="N1448"/>
        </row>
        <row r="1449">
          <cell r="A1449" t="str">
            <v>P30 SCH-20 [SA312 F304L]</v>
          </cell>
          <cell r="B1449">
            <v>30</v>
          </cell>
          <cell r="C1449">
            <v>20</v>
          </cell>
          <cell r="D1449" t="str">
            <v>SA312 F304L</v>
          </cell>
          <cell r="E1449"/>
          <cell r="F1449">
            <v>30</v>
          </cell>
          <cell r="G1449">
            <v>29</v>
          </cell>
          <cell r="H1449">
            <v>0.5</v>
          </cell>
          <cell r="I1449"/>
          <cell r="J1449">
            <v>20</v>
          </cell>
          <cell r="K1449"/>
          <cell r="L1449" t="str">
            <v>SA312 F304L</v>
          </cell>
          <cell r="M1449"/>
          <cell r="N1449"/>
        </row>
        <row r="1450">
          <cell r="A1450" t="str">
            <v>P30 SCH-30 [SA312 F304L]</v>
          </cell>
          <cell r="B1450">
            <v>30</v>
          </cell>
          <cell r="C1450">
            <v>30</v>
          </cell>
          <cell r="D1450" t="str">
            <v>SA312 F304L</v>
          </cell>
          <cell r="E1450"/>
          <cell r="F1450">
            <v>30</v>
          </cell>
          <cell r="G1450">
            <v>28.75</v>
          </cell>
          <cell r="H1450">
            <v>0.625</v>
          </cell>
          <cell r="I1450"/>
          <cell r="J1450">
            <v>30</v>
          </cell>
          <cell r="K1450"/>
          <cell r="L1450" t="str">
            <v>SA312 F304L</v>
          </cell>
          <cell r="M1450"/>
          <cell r="N1450"/>
        </row>
        <row r="1451">
          <cell r="A1451" t="str">
            <v>P30 SCH-XH [SA312 F304L]</v>
          </cell>
          <cell r="B1451">
            <v>30</v>
          </cell>
          <cell r="C1451" t="str">
            <v>XH</v>
          </cell>
          <cell r="D1451" t="str">
            <v>SA312 F304L</v>
          </cell>
          <cell r="E1451"/>
          <cell r="F1451">
            <v>30</v>
          </cell>
          <cell r="G1451">
            <v>29</v>
          </cell>
          <cell r="H1451">
            <v>0.5</v>
          </cell>
          <cell r="I1451" t="str">
            <v>XH</v>
          </cell>
          <cell r="J1451">
            <v>2</v>
          </cell>
          <cell r="K1451"/>
          <cell r="L1451" t="str">
            <v>SA312 F304L</v>
          </cell>
          <cell r="M1451"/>
          <cell r="N1451"/>
        </row>
        <row r="1452">
          <cell r="A1452" t="str">
            <v>P32 SCH-10 [SA312 F304L]</v>
          </cell>
          <cell r="B1452">
            <v>32</v>
          </cell>
          <cell r="C1452">
            <v>10</v>
          </cell>
          <cell r="D1452" t="str">
            <v>SA312 F304L</v>
          </cell>
          <cell r="E1452"/>
          <cell r="F1452">
            <v>32</v>
          </cell>
          <cell r="G1452">
            <v>31.376000000000001</v>
          </cell>
          <cell r="H1452">
            <v>0.312</v>
          </cell>
          <cell r="I1452"/>
          <cell r="J1452">
            <v>10</v>
          </cell>
          <cell r="K1452"/>
          <cell r="L1452" t="str">
            <v>SA312 F304L</v>
          </cell>
          <cell r="M1452"/>
          <cell r="N1452"/>
        </row>
        <row r="1453">
          <cell r="A1453" t="str">
            <v>P32 SCH-20 [SA312 F304L]</v>
          </cell>
          <cell r="B1453">
            <v>32</v>
          </cell>
          <cell r="C1453">
            <v>20</v>
          </cell>
          <cell r="D1453" t="str">
            <v>SA312 F304L</v>
          </cell>
          <cell r="E1453"/>
          <cell r="F1453">
            <v>32</v>
          </cell>
          <cell r="G1453">
            <v>31</v>
          </cell>
          <cell r="H1453">
            <v>0.5</v>
          </cell>
          <cell r="I1453"/>
          <cell r="J1453">
            <v>20</v>
          </cell>
          <cell r="K1453"/>
          <cell r="L1453" t="str">
            <v>SA312 F304L</v>
          </cell>
          <cell r="M1453"/>
          <cell r="N1453"/>
        </row>
        <row r="1454">
          <cell r="A1454" t="str">
            <v>P32 SCH-30 [SA312 F304L]</v>
          </cell>
          <cell r="B1454">
            <v>32</v>
          </cell>
          <cell r="C1454">
            <v>30</v>
          </cell>
          <cell r="D1454" t="str">
            <v>SA312 F304L</v>
          </cell>
          <cell r="E1454"/>
          <cell r="F1454">
            <v>32</v>
          </cell>
          <cell r="G1454">
            <v>30.75</v>
          </cell>
          <cell r="H1454">
            <v>0.625</v>
          </cell>
          <cell r="I1454"/>
          <cell r="J1454">
            <v>30</v>
          </cell>
          <cell r="K1454"/>
          <cell r="L1454" t="str">
            <v>SA312 F304L</v>
          </cell>
          <cell r="M1454"/>
          <cell r="N1454"/>
        </row>
        <row r="1455">
          <cell r="A1455" t="str">
            <v>P32 SCH-40 [SA312 F304L]</v>
          </cell>
          <cell r="B1455">
            <v>32</v>
          </cell>
          <cell r="C1455">
            <v>40</v>
          </cell>
          <cell r="D1455" t="str">
            <v>SA312 F304L</v>
          </cell>
          <cell r="E1455"/>
          <cell r="F1455">
            <v>32</v>
          </cell>
          <cell r="G1455">
            <v>30.623999999999999</v>
          </cell>
          <cell r="H1455">
            <v>0.68799999999999994</v>
          </cell>
          <cell r="I1455"/>
          <cell r="J1455">
            <v>40</v>
          </cell>
          <cell r="K1455"/>
          <cell r="L1455" t="str">
            <v>SA312 F304L</v>
          </cell>
          <cell r="M1455"/>
          <cell r="N1455"/>
        </row>
        <row r="1456">
          <cell r="A1456" t="str">
            <v>P32 SCH-XH [SA312 F304L]</v>
          </cell>
          <cell r="B1456">
            <v>32</v>
          </cell>
          <cell r="C1456" t="str">
            <v>XH</v>
          </cell>
          <cell r="D1456" t="str">
            <v>SA312 F304L</v>
          </cell>
          <cell r="E1456"/>
          <cell r="F1456">
            <v>32</v>
          </cell>
          <cell r="G1456">
            <v>31</v>
          </cell>
          <cell r="H1456">
            <v>0.5</v>
          </cell>
          <cell r="I1456" t="str">
            <v>XH</v>
          </cell>
          <cell r="J1456">
            <v>2</v>
          </cell>
          <cell r="K1456"/>
          <cell r="L1456" t="str">
            <v>SA312 F304L</v>
          </cell>
          <cell r="M1456"/>
          <cell r="N1456"/>
        </row>
        <row r="1457">
          <cell r="A1457" t="str">
            <v>P34 SCH-10 [SA312 F304L]</v>
          </cell>
          <cell r="B1457">
            <v>34</v>
          </cell>
          <cell r="C1457">
            <v>10</v>
          </cell>
          <cell r="D1457" t="str">
            <v>SA312 F304L</v>
          </cell>
          <cell r="E1457"/>
          <cell r="F1457">
            <v>34</v>
          </cell>
          <cell r="G1457">
            <v>33.375999999999998</v>
          </cell>
          <cell r="H1457">
            <v>0.312</v>
          </cell>
          <cell r="I1457"/>
          <cell r="J1457">
            <v>10</v>
          </cell>
          <cell r="K1457"/>
          <cell r="L1457" t="str">
            <v>SA312 F304L</v>
          </cell>
          <cell r="M1457"/>
          <cell r="N1457"/>
        </row>
        <row r="1458">
          <cell r="A1458" t="str">
            <v>P34 SCH-20 [SA312 F304L]</v>
          </cell>
          <cell r="B1458">
            <v>34</v>
          </cell>
          <cell r="C1458">
            <v>20</v>
          </cell>
          <cell r="D1458" t="str">
            <v>SA312 F304L</v>
          </cell>
          <cell r="E1458"/>
          <cell r="F1458">
            <v>34</v>
          </cell>
          <cell r="G1458">
            <v>33</v>
          </cell>
          <cell r="H1458">
            <v>0.5</v>
          </cell>
          <cell r="I1458"/>
          <cell r="J1458">
            <v>20</v>
          </cell>
          <cell r="K1458"/>
          <cell r="L1458" t="str">
            <v>SA312 F304L</v>
          </cell>
          <cell r="M1458"/>
          <cell r="N1458"/>
        </row>
        <row r="1459">
          <cell r="A1459" t="str">
            <v>P34 SCH-30 [SA312 F304L]</v>
          </cell>
          <cell r="B1459">
            <v>34</v>
          </cell>
          <cell r="C1459">
            <v>30</v>
          </cell>
          <cell r="D1459" t="str">
            <v>SA312 F304L</v>
          </cell>
          <cell r="E1459"/>
          <cell r="F1459">
            <v>34</v>
          </cell>
          <cell r="G1459">
            <v>32.75</v>
          </cell>
          <cell r="H1459">
            <v>0.625</v>
          </cell>
          <cell r="I1459"/>
          <cell r="J1459">
            <v>30</v>
          </cell>
          <cell r="K1459"/>
          <cell r="L1459" t="str">
            <v>SA312 F304L</v>
          </cell>
          <cell r="M1459"/>
          <cell r="N1459"/>
        </row>
        <row r="1460">
          <cell r="A1460" t="str">
            <v>P34 SCH-40 [SA312 F304L]</v>
          </cell>
          <cell r="B1460">
            <v>34</v>
          </cell>
          <cell r="C1460">
            <v>40</v>
          </cell>
          <cell r="D1460" t="str">
            <v>SA312 F304L</v>
          </cell>
          <cell r="E1460"/>
          <cell r="F1460">
            <v>34</v>
          </cell>
          <cell r="G1460">
            <v>32.624000000000002</v>
          </cell>
          <cell r="H1460">
            <v>0.68799999999999994</v>
          </cell>
          <cell r="I1460"/>
          <cell r="J1460">
            <v>40</v>
          </cell>
          <cell r="K1460"/>
          <cell r="L1460" t="str">
            <v>SA312 F304L</v>
          </cell>
          <cell r="M1460"/>
          <cell r="N1460"/>
        </row>
        <row r="1461">
          <cell r="A1461" t="str">
            <v>P34 SCH-XH [SA312 F304L]</v>
          </cell>
          <cell r="B1461">
            <v>34</v>
          </cell>
          <cell r="C1461" t="str">
            <v>XH</v>
          </cell>
          <cell r="D1461" t="str">
            <v>SA312 F304L</v>
          </cell>
          <cell r="E1461"/>
          <cell r="F1461">
            <v>34</v>
          </cell>
          <cell r="G1461">
            <v>33</v>
          </cell>
          <cell r="H1461">
            <v>0.5</v>
          </cell>
          <cell r="I1461" t="str">
            <v>XH</v>
          </cell>
          <cell r="J1461">
            <v>2</v>
          </cell>
          <cell r="K1461"/>
          <cell r="L1461" t="str">
            <v>SA312 F304L</v>
          </cell>
          <cell r="M1461"/>
          <cell r="N1461"/>
        </row>
        <row r="1462">
          <cell r="A1462" t="str">
            <v>P36 SCH-10 [SA312 F304L]</v>
          </cell>
          <cell r="B1462">
            <v>36</v>
          </cell>
          <cell r="C1462">
            <v>10</v>
          </cell>
          <cell r="D1462" t="str">
            <v>SA312 F304L</v>
          </cell>
          <cell r="E1462"/>
          <cell r="F1462">
            <v>36</v>
          </cell>
          <cell r="G1462">
            <v>35.375999999999998</v>
          </cell>
          <cell r="H1462">
            <v>0.312</v>
          </cell>
          <cell r="I1462"/>
          <cell r="J1462">
            <v>10</v>
          </cell>
          <cell r="K1462"/>
          <cell r="L1462" t="str">
            <v>SA312 F304L</v>
          </cell>
          <cell r="M1462"/>
          <cell r="N1462"/>
        </row>
        <row r="1463">
          <cell r="A1463" t="str">
            <v>P36 SCH-20 [SA312 F304L]</v>
          </cell>
          <cell r="B1463">
            <v>36</v>
          </cell>
          <cell r="C1463">
            <v>20</v>
          </cell>
          <cell r="D1463" t="str">
            <v>SA312 F304L</v>
          </cell>
          <cell r="E1463"/>
          <cell r="F1463">
            <v>36</v>
          </cell>
          <cell r="G1463">
            <v>35</v>
          </cell>
          <cell r="H1463">
            <v>0.5</v>
          </cell>
          <cell r="I1463"/>
          <cell r="J1463">
            <v>20</v>
          </cell>
          <cell r="K1463"/>
          <cell r="L1463" t="str">
            <v>SA312 F304L</v>
          </cell>
          <cell r="M1463"/>
          <cell r="N1463"/>
        </row>
        <row r="1464">
          <cell r="A1464" t="str">
            <v>P36 SCH-30 [SA312 F304L]</v>
          </cell>
          <cell r="B1464">
            <v>36</v>
          </cell>
          <cell r="C1464">
            <v>30</v>
          </cell>
          <cell r="D1464" t="str">
            <v>SA312 F304L</v>
          </cell>
          <cell r="E1464"/>
          <cell r="F1464">
            <v>36</v>
          </cell>
          <cell r="G1464">
            <v>34.75</v>
          </cell>
          <cell r="H1464">
            <v>0.625</v>
          </cell>
          <cell r="I1464"/>
          <cell r="J1464">
            <v>30</v>
          </cell>
          <cell r="K1464"/>
          <cell r="L1464" t="str">
            <v>SA312 F304L</v>
          </cell>
          <cell r="M1464"/>
          <cell r="N1464"/>
        </row>
        <row r="1465">
          <cell r="A1465" t="str">
            <v>P36 SCH-40 [SA312 F304L]</v>
          </cell>
          <cell r="B1465">
            <v>36</v>
          </cell>
          <cell r="C1465">
            <v>40</v>
          </cell>
          <cell r="D1465" t="str">
            <v>SA312 F304L</v>
          </cell>
          <cell r="E1465"/>
          <cell r="F1465">
            <v>36</v>
          </cell>
          <cell r="G1465">
            <v>34.5</v>
          </cell>
          <cell r="H1465">
            <v>0.75</v>
          </cell>
          <cell r="I1465"/>
          <cell r="J1465">
            <v>40</v>
          </cell>
          <cell r="K1465"/>
          <cell r="L1465" t="str">
            <v>SA312 F304L</v>
          </cell>
          <cell r="M1465"/>
          <cell r="N1465"/>
        </row>
        <row r="1466">
          <cell r="A1466" t="str">
            <v>P36 SCH-XH [SA312 F304L]</v>
          </cell>
          <cell r="B1466">
            <v>36</v>
          </cell>
          <cell r="C1466" t="str">
            <v>XH</v>
          </cell>
          <cell r="D1466" t="str">
            <v>SA312 F304L</v>
          </cell>
          <cell r="E1466"/>
          <cell r="F1466">
            <v>36</v>
          </cell>
          <cell r="G1466">
            <v>35</v>
          </cell>
          <cell r="H1466">
            <v>0.5</v>
          </cell>
          <cell r="I1466" t="str">
            <v>XH</v>
          </cell>
          <cell r="J1466">
            <v>2</v>
          </cell>
          <cell r="K1466"/>
          <cell r="L1466" t="str">
            <v>SA312 F304L</v>
          </cell>
          <cell r="M1466"/>
          <cell r="N1466"/>
        </row>
        <row r="1467">
          <cell r="A1467" t="str">
            <v>P42 SCH-30 [SA312 F304L]</v>
          </cell>
          <cell r="B1467">
            <v>42</v>
          </cell>
          <cell r="C1467">
            <v>30</v>
          </cell>
          <cell r="D1467" t="str">
            <v>SA312 F304L</v>
          </cell>
          <cell r="E1467"/>
          <cell r="F1467">
            <v>42</v>
          </cell>
          <cell r="G1467">
            <v>41.25</v>
          </cell>
          <cell r="H1467">
            <v>0.375</v>
          </cell>
          <cell r="I1467"/>
          <cell r="J1467">
            <v>30</v>
          </cell>
          <cell r="K1467"/>
          <cell r="L1467" t="str">
            <v>SA312 F304L</v>
          </cell>
          <cell r="M1467"/>
          <cell r="N1467"/>
        </row>
        <row r="1468">
          <cell r="A1468" t="str">
            <v>P42 SCH-60 [SA312 F304L]</v>
          </cell>
          <cell r="B1468">
            <v>42</v>
          </cell>
          <cell r="C1468">
            <v>60</v>
          </cell>
          <cell r="D1468" t="str">
            <v>SA312 F304L</v>
          </cell>
          <cell r="E1468"/>
          <cell r="F1468">
            <v>42</v>
          </cell>
          <cell r="G1468">
            <v>41</v>
          </cell>
          <cell r="H1468">
            <v>0.5</v>
          </cell>
          <cell r="I1468"/>
          <cell r="J1468">
            <v>60</v>
          </cell>
          <cell r="K1468"/>
          <cell r="L1468" t="str">
            <v>SA312 F304L</v>
          </cell>
          <cell r="M1468"/>
          <cell r="N1468"/>
        </row>
        <row r="1469">
          <cell r="A1469" t="str">
            <v>P42 SCH-XH [SA312 F304L]</v>
          </cell>
          <cell r="B1469">
            <v>42</v>
          </cell>
          <cell r="C1469" t="str">
            <v>XH</v>
          </cell>
          <cell r="D1469" t="str">
            <v>SA312 F304L</v>
          </cell>
          <cell r="E1469"/>
          <cell r="F1469">
            <v>42</v>
          </cell>
          <cell r="G1469">
            <v>41</v>
          </cell>
          <cell r="H1469">
            <v>0.5</v>
          </cell>
          <cell r="I1469" t="str">
            <v>XH</v>
          </cell>
          <cell r="J1469">
            <v>2</v>
          </cell>
          <cell r="K1469"/>
          <cell r="L1469" t="str">
            <v>SA312 F304L</v>
          </cell>
          <cell r="M1469"/>
          <cell r="N1469"/>
        </row>
        <row r="1470">
          <cell r="A1470" t="str">
            <v>P48 SCH-30 [SA312 F304L]</v>
          </cell>
          <cell r="B1470">
            <v>48.000000000000007</v>
          </cell>
          <cell r="C1470">
            <v>30</v>
          </cell>
          <cell r="D1470" t="str">
            <v>SA312 F304L</v>
          </cell>
          <cell r="E1470"/>
          <cell r="F1470">
            <v>48.000000000000007</v>
          </cell>
          <cell r="G1470">
            <v>47.250000000000007</v>
          </cell>
          <cell r="H1470">
            <v>0.375</v>
          </cell>
          <cell r="I1470"/>
          <cell r="J1470">
            <v>30</v>
          </cell>
          <cell r="K1470"/>
          <cell r="L1470" t="str">
            <v>SA312 F304L</v>
          </cell>
          <cell r="M1470"/>
          <cell r="N1470"/>
        </row>
        <row r="1471">
          <cell r="A1471" t="str">
            <v>P48 SCH-60 [SA312 F304L]</v>
          </cell>
          <cell r="B1471">
            <v>48.000000000000007</v>
          </cell>
          <cell r="C1471">
            <v>60</v>
          </cell>
          <cell r="D1471" t="str">
            <v>SA312 F304L</v>
          </cell>
          <cell r="E1471"/>
          <cell r="F1471">
            <v>48.000000000000007</v>
          </cell>
          <cell r="G1471">
            <v>47.000000000000007</v>
          </cell>
          <cell r="H1471">
            <v>0.5</v>
          </cell>
          <cell r="I1471"/>
          <cell r="J1471">
            <v>60</v>
          </cell>
          <cell r="K1471"/>
          <cell r="L1471" t="str">
            <v>SA312 F304L</v>
          </cell>
          <cell r="M1471"/>
          <cell r="N1471"/>
        </row>
        <row r="1472">
          <cell r="A1472" t="str">
            <v>P48 SCH-XH [SA312 F304L]</v>
          </cell>
          <cell r="B1472">
            <v>48.000000000000007</v>
          </cell>
          <cell r="C1472" t="str">
            <v>XH</v>
          </cell>
          <cell r="D1472" t="str">
            <v>SA312 F304L</v>
          </cell>
          <cell r="E1472"/>
          <cell r="F1472">
            <v>48.000000000000007</v>
          </cell>
          <cell r="G1472">
            <v>47.000000000000007</v>
          </cell>
          <cell r="H1472">
            <v>0.5</v>
          </cell>
          <cell r="I1472" t="str">
            <v>XH</v>
          </cell>
          <cell r="J1472">
            <v>2</v>
          </cell>
          <cell r="K1472"/>
          <cell r="L1472" t="str">
            <v>SA312 F304L</v>
          </cell>
          <cell r="M1472"/>
          <cell r="N1472"/>
        </row>
        <row r="1473">
          <cell r="A1473" t="str">
            <v>SA312 S30815</v>
          </cell>
          <cell r="B1473">
            <v>0.125</v>
          </cell>
          <cell r="C1473">
            <v>5</v>
          </cell>
          <cell r="D1473" t="str">
            <v>SA312 S30815</v>
          </cell>
          <cell r="E1473"/>
          <cell r="F1473">
            <v>0.40500000000000003</v>
          </cell>
          <cell r="G1473">
            <v>0.33500000000000002</v>
          </cell>
          <cell r="H1473">
            <v>3.5000000000000003E-2</v>
          </cell>
          <cell r="I1473"/>
          <cell r="J1473">
            <v>5</v>
          </cell>
          <cell r="K1473"/>
          <cell r="L1473"/>
          <cell r="M1473"/>
          <cell r="N1473"/>
        </row>
        <row r="1474">
          <cell r="A1474" t="str">
            <v>P0.125 SCH-5 [SA312 S30815]</v>
          </cell>
          <cell r="B1474">
            <v>0.125</v>
          </cell>
          <cell r="C1474">
            <v>5</v>
          </cell>
          <cell r="D1474" t="str">
            <v>SA312 S30815</v>
          </cell>
          <cell r="E1474"/>
          <cell r="F1474">
            <v>0.40500000000000003</v>
          </cell>
          <cell r="G1474">
            <v>0.33500000000000002</v>
          </cell>
          <cell r="H1474">
            <v>3.5000000000000003E-2</v>
          </cell>
          <cell r="I1474"/>
          <cell r="J1474">
            <v>5</v>
          </cell>
          <cell r="K1474"/>
          <cell r="L1474" t="str">
            <v>SA312 S30815</v>
          </cell>
          <cell r="M1474"/>
          <cell r="N1474"/>
        </row>
        <row r="1475">
          <cell r="A1475" t="str">
            <v>P0.125 SCH-10 [SA312 S30815]</v>
          </cell>
          <cell r="B1475">
            <v>0.125</v>
          </cell>
          <cell r="C1475">
            <v>10</v>
          </cell>
          <cell r="D1475" t="str">
            <v>SA312 S30815</v>
          </cell>
          <cell r="E1475"/>
          <cell r="F1475">
            <v>0.40500000000000003</v>
          </cell>
          <cell r="G1475">
            <v>0.30700000000000005</v>
          </cell>
          <cell r="H1475">
            <v>4.9000000000000002E-2</v>
          </cell>
          <cell r="I1475"/>
          <cell r="J1475">
            <v>10</v>
          </cell>
          <cell r="K1475"/>
          <cell r="L1475" t="str">
            <v>SA312 S30815</v>
          </cell>
          <cell r="M1475"/>
          <cell r="N1475"/>
        </row>
        <row r="1476">
          <cell r="A1476" t="str">
            <v>P0.125 SCH-40 [SA312 S30815]</v>
          </cell>
          <cell r="B1476">
            <v>0.125</v>
          </cell>
          <cell r="C1476">
            <v>40</v>
          </cell>
          <cell r="D1476" t="str">
            <v>SA312 S30815</v>
          </cell>
          <cell r="E1476"/>
          <cell r="F1476">
            <v>0.40500000000000003</v>
          </cell>
          <cell r="G1476">
            <v>0.26900000000000002</v>
          </cell>
          <cell r="H1476">
            <v>6.8000000000000005E-2</v>
          </cell>
          <cell r="I1476"/>
          <cell r="J1476">
            <v>40</v>
          </cell>
          <cell r="K1476"/>
          <cell r="L1476" t="str">
            <v>SA312 S30815</v>
          </cell>
          <cell r="M1476"/>
          <cell r="N1476"/>
        </row>
        <row r="1477">
          <cell r="A1477" t="str">
            <v>P0.125 SCH-80 [SA312 S30815]</v>
          </cell>
          <cell r="B1477">
            <v>0.125</v>
          </cell>
          <cell r="C1477">
            <v>80</v>
          </cell>
          <cell r="D1477" t="str">
            <v>SA312 S30815</v>
          </cell>
          <cell r="E1477"/>
          <cell r="F1477">
            <v>0.40500000000000003</v>
          </cell>
          <cell r="G1477">
            <v>0.21500000000000002</v>
          </cell>
          <cell r="H1477">
            <v>9.5000000000000001E-2</v>
          </cell>
          <cell r="I1477"/>
          <cell r="J1477">
            <v>80</v>
          </cell>
          <cell r="K1477"/>
          <cell r="L1477" t="str">
            <v>SA312 S30815</v>
          </cell>
          <cell r="M1477"/>
          <cell r="N1477"/>
        </row>
        <row r="1478">
          <cell r="A1478" t="str">
            <v>P0.125 SCH-XH [SA312 S30815]</v>
          </cell>
          <cell r="B1478">
            <v>0.125</v>
          </cell>
          <cell r="C1478" t="str">
            <v>XH</v>
          </cell>
          <cell r="D1478" t="str">
            <v>SA312 S30815</v>
          </cell>
          <cell r="E1478"/>
          <cell r="F1478">
            <v>0.40500000000000003</v>
          </cell>
          <cell r="G1478">
            <v>0.21500000000000002</v>
          </cell>
          <cell r="H1478">
            <v>9.5000000000000001E-2</v>
          </cell>
          <cell r="I1478" t="str">
            <v>XH</v>
          </cell>
          <cell r="J1478">
            <v>2</v>
          </cell>
          <cell r="K1478"/>
          <cell r="L1478" t="str">
            <v>SA312 S30815</v>
          </cell>
          <cell r="M1478"/>
          <cell r="N1478"/>
        </row>
        <row r="1479">
          <cell r="A1479" t="str">
            <v>P0.25 SCH-5 [SA312 S30815]</v>
          </cell>
          <cell r="B1479">
            <v>0.25</v>
          </cell>
          <cell r="C1479">
            <v>5</v>
          </cell>
          <cell r="D1479" t="str">
            <v>SA312 S30815</v>
          </cell>
          <cell r="E1479"/>
          <cell r="F1479">
            <v>0.54</v>
          </cell>
          <cell r="G1479">
            <v>0.44200000000000006</v>
          </cell>
          <cell r="H1479">
            <v>4.9000000000000002E-2</v>
          </cell>
          <cell r="I1479"/>
          <cell r="J1479">
            <v>5</v>
          </cell>
          <cell r="K1479"/>
          <cell r="L1479" t="str">
            <v>SA312 S30815</v>
          </cell>
          <cell r="M1479"/>
          <cell r="N1479"/>
        </row>
        <row r="1480">
          <cell r="A1480" t="str">
            <v>P0.25 SCH-10 [SA312 S30815]</v>
          </cell>
          <cell r="B1480">
            <v>0.25</v>
          </cell>
          <cell r="C1480">
            <v>10</v>
          </cell>
          <cell r="D1480" t="str">
            <v>SA312 S30815</v>
          </cell>
          <cell r="E1480"/>
          <cell r="F1480">
            <v>0.54</v>
          </cell>
          <cell r="G1480">
            <v>0.41000000000000003</v>
          </cell>
          <cell r="H1480">
            <v>6.5000000000000002E-2</v>
          </cell>
          <cell r="I1480"/>
          <cell r="J1480">
            <v>10</v>
          </cell>
          <cell r="K1480"/>
          <cell r="L1480" t="str">
            <v>SA312 S30815</v>
          </cell>
          <cell r="M1480"/>
          <cell r="N1480"/>
        </row>
        <row r="1481">
          <cell r="A1481" t="str">
            <v>P0.25 SCH-40 [SA312 S30815]</v>
          </cell>
          <cell r="B1481">
            <v>0.25</v>
          </cell>
          <cell r="C1481">
            <v>40</v>
          </cell>
          <cell r="D1481" t="str">
            <v>SA312 S30815</v>
          </cell>
          <cell r="E1481"/>
          <cell r="F1481">
            <v>0.54</v>
          </cell>
          <cell r="G1481">
            <v>0.36400000000000005</v>
          </cell>
          <cell r="H1481">
            <v>8.7999999999999995E-2</v>
          </cell>
          <cell r="I1481"/>
          <cell r="J1481">
            <v>40</v>
          </cell>
          <cell r="K1481"/>
          <cell r="L1481" t="str">
            <v>SA312 S30815</v>
          </cell>
          <cell r="M1481"/>
          <cell r="N1481"/>
        </row>
        <row r="1482">
          <cell r="A1482" t="str">
            <v>P0.25 SCH-80 [SA312 S30815]</v>
          </cell>
          <cell r="B1482">
            <v>0.25</v>
          </cell>
          <cell r="C1482">
            <v>80</v>
          </cell>
          <cell r="D1482" t="str">
            <v>SA312 S30815</v>
          </cell>
          <cell r="E1482"/>
          <cell r="F1482">
            <v>0.54</v>
          </cell>
          <cell r="G1482">
            <v>0.30200000000000005</v>
          </cell>
          <cell r="H1482">
            <v>0.11899999999999999</v>
          </cell>
          <cell r="I1482"/>
          <cell r="J1482">
            <v>80</v>
          </cell>
          <cell r="K1482"/>
          <cell r="L1482" t="str">
            <v>SA312 S30815</v>
          </cell>
          <cell r="M1482"/>
          <cell r="N1482"/>
        </row>
        <row r="1483">
          <cell r="A1483" t="str">
            <v>P0.25 SCH-XH [SA312 S30815]</v>
          </cell>
          <cell r="B1483">
            <v>0.25</v>
          </cell>
          <cell r="C1483" t="str">
            <v>XH</v>
          </cell>
          <cell r="D1483" t="str">
            <v>SA312 S30815</v>
          </cell>
          <cell r="E1483"/>
          <cell r="F1483">
            <v>0.54</v>
          </cell>
          <cell r="G1483">
            <v>0.30200000000000005</v>
          </cell>
          <cell r="H1483">
            <v>0.11899999999999999</v>
          </cell>
          <cell r="I1483" t="str">
            <v>XH</v>
          </cell>
          <cell r="J1483">
            <v>2</v>
          </cell>
          <cell r="K1483"/>
          <cell r="L1483" t="str">
            <v>SA312 S30815</v>
          </cell>
          <cell r="M1483"/>
          <cell r="N1483"/>
        </row>
        <row r="1484">
          <cell r="A1484" t="str">
            <v>P0.375 SCH-5 [SA312 S30815]</v>
          </cell>
          <cell r="B1484">
            <v>0.37500000000000006</v>
          </cell>
          <cell r="C1484">
            <v>5</v>
          </cell>
          <cell r="D1484" t="str">
            <v>SA312 S30815</v>
          </cell>
          <cell r="E1484"/>
          <cell r="F1484">
            <v>0.67500000000000004</v>
          </cell>
          <cell r="G1484">
            <v>0.57700000000000007</v>
          </cell>
          <cell r="H1484">
            <v>4.9000000000000002E-2</v>
          </cell>
          <cell r="I1484"/>
          <cell r="J1484">
            <v>5</v>
          </cell>
          <cell r="K1484"/>
          <cell r="L1484" t="str">
            <v>SA312 S30815</v>
          </cell>
          <cell r="M1484"/>
          <cell r="N1484"/>
        </row>
        <row r="1485">
          <cell r="A1485" t="str">
            <v>P0.375 SCH-10 [SA312 S30815]</v>
          </cell>
          <cell r="B1485">
            <v>0.37500000000000006</v>
          </cell>
          <cell r="C1485">
            <v>10</v>
          </cell>
          <cell r="D1485" t="str">
            <v>SA312 S30815</v>
          </cell>
          <cell r="E1485"/>
          <cell r="F1485">
            <v>0.67500000000000004</v>
          </cell>
          <cell r="G1485">
            <v>0.54500000000000004</v>
          </cell>
          <cell r="H1485">
            <v>6.5000000000000002E-2</v>
          </cell>
          <cell r="I1485"/>
          <cell r="J1485">
            <v>10</v>
          </cell>
          <cell r="K1485"/>
          <cell r="L1485" t="str">
            <v>SA312 S30815</v>
          </cell>
          <cell r="M1485"/>
          <cell r="N1485"/>
        </row>
        <row r="1486">
          <cell r="A1486" t="str">
            <v>P0.375 SCH-40 [SA312 S30815]</v>
          </cell>
          <cell r="B1486">
            <v>0.37500000000000006</v>
          </cell>
          <cell r="C1486">
            <v>40</v>
          </cell>
          <cell r="D1486" t="str">
            <v>SA312 S30815</v>
          </cell>
          <cell r="E1486"/>
          <cell r="F1486">
            <v>0.67500000000000004</v>
          </cell>
          <cell r="G1486">
            <v>0.49300000000000005</v>
          </cell>
          <cell r="H1486">
            <v>9.0999999999999998E-2</v>
          </cell>
          <cell r="I1486"/>
          <cell r="J1486">
            <v>40</v>
          </cell>
          <cell r="K1486"/>
          <cell r="L1486" t="str">
            <v>SA312 S30815</v>
          </cell>
          <cell r="M1486"/>
          <cell r="N1486"/>
        </row>
        <row r="1487">
          <cell r="A1487" t="str">
            <v>P0.375 SCH-80 [SA312 S30815]</v>
          </cell>
          <cell r="B1487">
            <v>0.37500000000000006</v>
          </cell>
          <cell r="C1487">
            <v>80</v>
          </cell>
          <cell r="D1487" t="str">
            <v>SA312 S30815</v>
          </cell>
          <cell r="E1487"/>
          <cell r="F1487">
            <v>0.67500000000000004</v>
          </cell>
          <cell r="G1487">
            <v>0.42300000000000004</v>
          </cell>
          <cell r="H1487">
            <v>0.126</v>
          </cell>
          <cell r="I1487"/>
          <cell r="J1487">
            <v>80</v>
          </cell>
          <cell r="K1487"/>
          <cell r="L1487" t="str">
            <v>SA312 S30815</v>
          </cell>
          <cell r="M1487"/>
          <cell r="N1487"/>
        </row>
        <row r="1488">
          <cell r="A1488" t="str">
            <v>P0.375 SCH-XH [SA312 S30815]</v>
          </cell>
          <cell r="B1488">
            <v>0.37500000000000006</v>
          </cell>
          <cell r="C1488" t="str">
            <v>XH</v>
          </cell>
          <cell r="D1488" t="str">
            <v>SA312 S30815</v>
          </cell>
          <cell r="E1488"/>
          <cell r="F1488">
            <v>0.67500000000000004</v>
          </cell>
          <cell r="G1488">
            <v>0.42300000000000004</v>
          </cell>
          <cell r="H1488">
            <v>0.126</v>
          </cell>
          <cell r="I1488" t="str">
            <v>XH</v>
          </cell>
          <cell r="J1488">
            <v>2</v>
          </cell>
          <cell r="K1488"/>
          <cell r="L1488" t="str">
            <v>SA312 S30815</v>
          </cell>
          <cell r="M1488"/>
          <cell r="N1488"/>
        </row>
        <row r="1489">
          <cell r="A1489" t="str">
            <v>P0.5 SCH-5 [SA312 S30815]</v>
          </cell>
          <cell r="B1489">
            <v>0.5</v>
          </cell>
          <cell r="C1489">
            <v>5</v>
          </cell>
          <cell r="D1489" t="str">
            <v>SA312 S30815</v>
          </cell>
          <cell r="E1489"/>
          <cell r="F1489">
            <v>0.84</v>
          </cell>
          <cell r="G1489">
            <v>0.71</v>
          </cell>
          <cell r="H1489">
            <v>6.5000000000000002E-2</v>
          </cell>
          <cell r="I1489"/>
          <cell r="J1489">
            <v>5</v>
          </cell>
          <cell r="K1489"/>
          <cell r="L1489" t="str">
            <v>SA312 S30815</v>
          </cell>
          <cell r="M1489"/>
          <cell r="N1489"/>
        </row>
        <row r="1490">
          <cell r="A1490" t="str">
            <v>P0.5 SCH-10 [SA312 S30815]</v>
          </cell>
          <cell r="B1490">
            <v>0.5</v>
          </cell>
          <cell r="C1490">
            <v>10</v>
          </cell>
          <cell r="D1490" t="str">
            <v>SA312 S30815</v>
          </cell>
          <cell r="E1490"/>
          <cell r="F1490">
            <v>0.84</v>
          </cell>
          <cell r="G1490">
            <v>0.67399999999999993</v>
          </cell>
          <cell r="H1490">
            <v>8.3000000000000004E-2</v>
          </cell>
          <cell r="I1490"/>
          <cell r="J1490">
            <v>10</v>
          </cell>
          <cell r="K1490"/>
          <cell r="L1490" t="str">
            <v>SA312 S30815</v>
          </cell>
          <cell r="M1490"/>
          <cell r="N1490"/>
        </row>
        <row r="1491">
          <cell r="A1491" t="str">
            <v>P0.5 SCH-40 [SA312 S30815]</v>
          </cell>
          <cell r="B1491">
            <v>0.5</v>
          </cell>
          <cell r="C1491">
            <v>40</v>
          </cell>
          <cell r="D1491" t="str">
            <v>SA312 S30815</v>
          </cell>
          <cell r="E1491"/>
          <cell r="F1491">
            <v>0.84</v>
          </cell>
          <cell r="G1491">
            <v>0.622</v>
          </cell>
          <cell r="H1491">
            <v>0.109</v>
          </cell>
          <cell r="I1491"/>
          <cell r="J1491">
            <v>40</v>
          </cell>
          <cell r="K1491"/>
          <cell r="L1491" t="str">
            <v>SA312 S30815</v>
          </cell>
          <cell r="M1491"/>
          <cell r="N1491"/>
        </row>
        <row r="1492">
          <cell r="A1492" t="str">
            <v>P0.5 SCH-80 [SA312 S30815]</v>
          </cell>
          <cell r="B1492">
            <v>0.5</v>
          </cell>
          <cell r="C1492">
            <v>80</v>
          </cell>
          <cell r="D1492" t="str">
            <v>SA312 S30815</v>
          </cell>
          <cell r="E1492"/>
          <cell r="F1492">
            <v>0.84</v>
          </cell>
          <cell r="G1492">
            <v>0.54600000000000004</v>
          </cell>
          <cell r="H1492">
            <v>0.14699999999999999</v>
          </cell>
          <cell r="I1492"/>
          <cell r="J1492">
            <v>80</v>
          </cell>
          <cell r="K1492"/>
          <cell r="L1492" t="str">
            <v>SA312 S30815</v>
          </cell>
          <cell r="M1492"/>
          <cell r="N1492"/>
        </row>
        <row r="1493">
          <cell r="A1493" t="str">
            <v>P0.5 SCH-160 [SA312 S30815]</v>
          </cell>
          <cell r="B1493">
            <v>0.5</v>
          </cell>
          <cell r="C1493">
            <v>160</v>
          </cell>
          <cell r="D1493" t="str">
            <v>SA312 S30815</v>
          </cell>
          <cell r="E1493"/>
          <cell r="F1493">
            <v>0.84</v>
          </cell>
          <cell r="G1493">
            <v>0.46599999999999997</v>
          </cell>
          <cell r="H1493">
            <v>0.187</v>
          </cell>
          <cell r="I1493"/>
          <cell r="J1493">
            <v>160</v>
          </cell>
          <cell r="K1493"/>
          <cell r="L1493" t="str">
            <v>SA312 S30815</v>
          </cell>
          <cell r="M1493"/>
          <cell r="N1493"/>
        </row>
        <row r="1494">
          <cell r="A1494" t="str">
            <v>P0.5 SCH-XH [SA312 S30815]</v>
          </cell>
          <cell r="B1494">
            <v>0.5</v>
          </cell>
          <cell r="C1494" t="str">
            <v>XH</v>
          </cell>
          <cell r="D1494" t="str">
            <v>SA312 S30815</v>
          </cell>
          <cell r="E1494"/>
          <cell r="F1494">
            <v>0.84</v>
          </cell>
          <cell r="G1494">
            <v>0.54600000000000004</v>
          </cell>
          <cell r="H1494">
            <v>0.14699999999999999</v>
          </cell>
          <cell r="I1494" t="str">
            <v>XH</v>
          </cell>
          <cell r="J1494">
            <v>2</v>
          </cell>
          <cell r="K1494"/>
          <cell r="L1494" t="str">
            <v>SA312 S30815</v>
          </cell>
          <cell r="M1494"/>
          <cell r="N1494"/>
        </row>
        <row r="1495">
          <cell r="A1495" t="str">
            <v>P0.5 SCH-XXH [SA312 S30815]</v>
          </cell>
          <cell r="B1495">
            <v>0.5</v>
          </cell>
          <cell r="C1495" t="str">
            <v>XXH</v>
          </cell>
          <cell r="D1495" t="str">
            <v>SA312 S30815</v>
          </cell>
          <cell r="E1495"/>
          <cell r="F1495">
            <v>0.84</v>
          </cell>
          <cell r="G1495">
            <v>0.252</v>
          </cell>
          <cell r="H1495">
            <v>0.29399999999999998</v>
          </cell>
          <cell r="I1495" t="str">
            <v>XXH</v>
          </cell>
          <cell r="J1495">
            <v>4</v>
          </cell>
          <cell r="K1495"/>
          <cell r="L1495" t="str">
            <v>SA312 S30815</v>
          </cell>
          <cell r="M1495"/>
          <cell r="N1495"/>
        </row>
        <row r="1496">
          <cell r="A1496" t="str">
            <v>P0.75 SCH-5 [SA312 S30815]</v>
          </cell>
          <cell r="B1496">
            <v>0.75000000000000011</v>
          </cell>
          <cell r="C1496">
            <v>5</v>
          </cell>
          <cell r="D1496" t="str">
            <v>SA312 S30815</v>
          </cell>
          <cell r="E1496"/>
          <cell r="F1496">
            <v>1.05</v>
          </cell>
          <cell r="G1496">
            <v>0.92</v>
          </cell>
          <cell r="H1496">
            <v>6.5000000000000002E-2</v>
          </cell>
          <cell r="I1496"/>
          <cell r="J1496">
            <v>5</v>
          </cell>
          <cell r="K1496"/>
          <cell r="L1496" t="str">
            <v>SA312 S30815</v>
          </cell>
          <cell r="M1496"/>
          <cell r="N1496"/>
        </row>
        <row r="1497">
          <cell r="A1497" t="str">
            <v>P0.75 SCH-10 [SA312 S30815]</v>
          </cell>
          <cell r="B1497">
            <v>0.75000000000000011</v>
          </cell>
          <cell r="C1497">
            <v>10</v>
          </cell>
          <cell r="D1497" t="str">
            <v>SA312 S30815</v>
          </cell>
          <cell r="E1497"/>
          <cell r="F1497">
            <v>1.05</v>
          </cell>
          <cell r="G1497">
            <v>0.88400000000000001</v>
          </cell>
          <cell r="H1497">
            <v>8.3000000000000004E-2</v>
          </cell>
          <cell r="I1497"/>
          <cell r="J1497">
            <v>10</v>
          </cell>
          <cell r="K1497"/>
          <cell r="L1497" t="str">
            <v>SA312 S30815</v>
          </cell>
          <cell r="M1497"/>
          <cell r="N1497"/>
        </row>
        <row r="1498">
          <cell r="A1498" t="str">
            <v>P0.75 SCH-40 [SA312 S30815]</v>
          </cell>
          <cell r="B1498">
            <v>0.75000000000000011</v>
          </cell>
          <cell r="C1498">
            <v>40</v>
          </cell>
          <cell r="D1498" t="str">
            <v>SA312 S30815</v>
          </cell>
          <cell r="E1498"/>
          <cell r="F1498">
            <v>1.05</v>
          </cell>
          <cell r="G1498">
            <v>0.82400000000000007</v>
          </cell>
          <cell r="H1498">
            <v>0.113</v>
          </cell>
          <cell r="I1498"/>
          <cell r="J1498">
            <v>40</v>
          </cell>
          <cell r="K1498"/>
          <cell r="L1498" t="str">
            <v>SA312 S30815</v>
          </cell>
          <cell r="M1498"/>
          <cell r="N1498"/>
        </row>
        <row r="1499">
          <cell r="A1499" t="str">
            <v>P0.75 SCH-80 [SA312 S30815]</v>
          </cell>
          <cell r="B1499">
            <v>0.75000000000000011</v>
          </cell>
          <cell r="C1499">
            <v>80</v>
          </cell>
          <cell r="D1499" t="str">
            <v>SA312 S30815</v>
          </cell>
          <cell r="E1499"/>
          <cell r="F1499">
            <v>1.05</v>
          </cell>
          <cell r="G1499">
            <v>0.74199999999999999</v>
          </cell>
          <cell r="H1499">
            <v>0.154</v>
          </cell>
          <cell r="I1499"/>
          <cell r="J1499">
            <v>80</v>
          </cell>
          <cell r="K1499"/>
          <cell r="L1499" t="str">
            <v>SA312 S30815</v>
          </cell>
          <cell r="M1499"/>
          <cell r="N1499"/>
        </row>
        <row r="1500">
          <cell r="A1500" t="str">
            <v>P0.75 SCH-160 [SA312 S30815]</v>
          </cell>
          <cell r="B1500">
            <v>0.75000000000000011</v>
          </cell>
          <cell r="C1500">
            <v>160</v>
          </cell>
          <cell r="D1500" t="str">
            <v>SA312 S30815</v>
          </cell>
          <cell r="E1500"/>
          <cell r="F1500">
            <v>1.05</v>
          </cell>
          <cell r="G1500">
            <v>0.6140000000000001</v>
          </cell>
          <cell r="H1500">
            <v>0.218</v>
          </cell>
          <cell r="I1500"/>
          <cell r="J1500">
            <v>160</v>
          </cell>
          <cell r="K1500"/>
          <cell r="L1500" t="str">
            <v>SA312 S30815</v>
          </cell>
          <cell r="M1500"/>
          <cell r="N1500"/>
        </row>
        <row r="1501">
          <cell r="A1501" t="str">
            <v>P0.75 SCH-XH [SA312 S30815]</v>
          </cell>
          <cell r="B1501">
            <v>0.75000000000000011</v>
          </cell>
          <cell r="C1501" t="str">
            <v>XH</v>
          </cell>
          <cell r="D1501" t="str">
            <v>SA312 S30815</v>
          </cell>
          <cell r="E1501"/>
          <cell r="F1501">
            <v>1.05</v>
          </cell>
          <cell r="G1501">
            <v>0.74199999999999999</v>
          </cell>
          <cell r="H1501">
            <v>0.154</v>
          </cell>
          <cell r="I1501" t="str">
            <v>XH</v>
          </cell>
          <cell r="J1501">
            <v>2</v>
          </cell>
          <cell r="K1501"/>
          <cell r="L1501" t="str">
            <v>SA312 S30815</v>
          </cell>
          <cell r="M1501"/>
          <cell r="N1501"/>
        </row>
        <row r="1502">
          <cell r="A1502" t="str">
            <v>P0.75 SCH-XXH [SA312 S30815]</v>
          </cell>
          <cell r="B1502">
            <v>0.75000000000000011</v>
          </cell>
          <cell r="C1502" t="str">
            <v>XXH</v>
          </cell>
          <cell r="D1502" t="str">
            <v>SA312 S30815</v>
          </cell>
          <cell r="E1502"/>
          <cell r="F1502">
            <v>1.05</v>
          </cell>
          <cell r="G1502">
            <v>0.43400000000000005</v>
          </cell>
          <cell r="H1502">
            <v>0.308</v>
          </cell>
          <cell r="I1502" t="str">
            <v>XXH</v>
          </cell>
          <cell r="J1502">
            <v>4</v>
          </cell>
          <cell r="K1502"/>
          <cell r="L1502" t="str">
            <v>SA312 S30815</v>
          </cell>
          <cell r="M1502"/>
          <cell r="N1502"/>
        </row>
        <row r="1503">
          <cell r="A1503" t="str">
            <v>P1 SCH-5 [SA312 S30815]</v>
          </cell>
          <cell r="B1503">
            <v>1</v>
          </cell>
          <cell r="C1503">
            <v>5</v>
          </cell>
          <cell r="D1503" t="str">
            <v>SA312 S30815</v>
          </cell>
          <cell r="E1503"/>
          <cell r="F1503">
            <v>1.3149999999999999</v>
          </cell>
          <cell r="G1503">
            <v>1.1850000000000001</v>
          </cell>
          <cell r="H1503">
            <v>6.5000000000000002E-2</v>
          </cell>
          <cell r="I1503"/>
          <cell r="J1503">
            <v>5</v>
          </cell>
          <cell r="K1503"/>
          <cell r="L1503" t="str">
            <v>SA312 S30815</v>
          </cell>
          <cell r="M1503"/>
          <cell r="N1503"/>
        </row>
        <row r="1504">
          <cell r="A1504" t="str">
            <v>P1 SCH-10 [SA312 S30815]</v>
          </cell>
          <cell r="B1504">
            <v>1</v>
          </cell>
          <cell r="C1504">
            <v>10</v>
          </cell>
          <cell r="D1504" t="str">
            <v>SA312 S30815</v>
          </cell>
          <cell r="E1504"/>
          <cell r="F1504">
            <v>1.3149999999999999</v>
          </cell>
          <cell r="G1504">
            <v>1.097</v>
          </cell>
          <cell r="H1504">
            <v>0.109</v>
          </cell>
          <cell r="I1504"/>
          <cell r="J1504">
            <v>10</v>
          </cell>
          <cell r="K1504"/>
          <cell r="L1504" t="str">
            <v>SA312 S30815</v>
          </cell>
          <cell r="M1504"/>
          <cell r="N1504"/>
        </row>
        <row r="1505">
          <cell r="A1505" t="str">
            <v>P1 SCH-40 [SA312 S30815]</v>
          </cell>
          <cell r="B1505">
            <v>1</v>
          </cell>
          <cell r="C1505">
            <v>40</v>
          </cell>
          <cell r="D1505" t="str">
            <v>SA312 S30815</v>
          </cell>
          <cell r="E1505"/>
          <cell r="F1505">
            <v>1.3149999999999999</v>
          </cell>
          <cell r="G1505">
            <v>1.0489999999999999</v>
          </cell>
          <cell r="H1505">
            <v>0.13300000000000001</v>
          </cell>
          <cell r="I1505"/>
          <cell r="J1505">
            <v>40</v>
          </cell>
          <cell r="K1505"/>
          <cell r="L1505" t="str">
            <v>SA312 S30815</v>
          </cell>
          <cell r="M1505"/>
          <cell r="N1505"/>
        </row>
        <row r="1506">
          <cell r="A1506" t="str">
            <v>P1 SCH-80 [SA312 S30815]</v>
          </cell>
          <cell r="B1506">
            <v>1</v>
          </cell>
          <cell r="C1506">
            <v>80</v>
          </cell>
          <cell r="D1506" t="str">
            <v>SA312 S30815</v>
          </cell>
          <cell r="E1506"/>
          <cell r="F1506">
            <v>1.3149999999999999</v>
          </cell>
          <cell r="G1506">
            <v>0.95699999999999996</v>
          </cell>
          <cell r="H1506">
            <v>0.17899999999999999</v>
          </cell>
          <cell r="I1506"/>
          <cell r="J1506">
            <v>80</v>
          </cell>
          <cell r="K1506"/>
          <cell r="L1506" t="str">
            <v>SA312 S30815</v>
          </cell>
          <cell r="M1506"/>
          <cell r="N1506"/>
        </row>
        <row r="1507">
          <cell r="A1507" t="str">
            <v>P1 SCH-160 [SA312 S30815]</v>
          </cell>
          <cell r="B1507">
            <v>1</v>
          </cell>
          <cell r="C1507">
            <v>160</v>
          </cell>
          <cell r="D1507" t="str">
            <v>SA312 S30815</v>
          </cell>
          <cell r="E1507"/>
          <cell r="F1507">
            <v>1.3149999999999999</v>
          </cell>
          <cell r="G1507">
            <v>0.81499999999999995</v>
          </cell>
          <cell r="H1507">
            <v>0.25</v>
          </cell>
          <cell r="I1507"/>
          <cell r="J1507">
            <v>160</v>
          </cell>
          <cell r="K1507"/>
          <cell r="L1507" t="str">
            <v>SA312 S30815</v>
          </cell>
          <cell r="M1507"/>
          <cell r="N1507"/>
        </row>
        <row r="1508">
          <cell r="A1508" t="str">
            <v>P1 SCH-XH [SA312 S30815]</v>
          </cell>
          <cell r="B1508">
            <v>1</v>
          </cell>
          <cell r="C1508" t="str">
            <v>XH</v>
          </cell>
          <cell r="D1508" t="str">
            <v>SA312 S30815</v>
          </cell>
          <cell r="E1508"/>
          <cell r="F1508">
            <v>1.3149999999999999</v>
          </cell>
          <cell r="G1508">
            <v>0.95699999999999996</v>
          </cell>
          <cell r="H1508">
            <v>0.17899999999999999</v>
          </cell>
          <cell r="I1508" t="str">
            <v>XH</v>
          </cell>
          <cell r="J1508">
            <v>2</v>
          </cell>
          <cell r="K1508"/>
          <cell r="L1508" t="str">
            <v>SA312 S30815</v>
          </cell>
          <cell r="M1508"/>
          <cell r="N1508"/>
        </row>
        <row r="1509">
          <cell r="A1509" t="str">
            <v>P1 SCH-XXH [SA312 S30815]</v>
          </cell>
          <cell r="B1509">
            <v>1</v>
          </cell>
          <cell r="C1509" t="str">
            <v>XXH</v>
          </cell>
          <cell r="D1509" t="str">
            <v>SA312 S30815</v>
          </cell>
          <cell r="E1509"/>
          <cell r="F1509">
            <v>1.3149999999999999</v>
          </cell>
          <cell r="G1509">
            <v>0.59899999999999998</v>
          </cell>
          <cell r="H1509">
            <v>0.35799999999999998</v>
          </cell>
          <cell r="I1509" t="str">
            <v>XXH</v>
          </cell>
          <cell r="J1509">
            <v>4</v>
          </cell>
          <cell r="K1509"/>
          <cell r="L1509" t="str">
            <v>SA312 S30815</v>
          </cell>
          <cell r="M1509"/>
          <cell r="N1509"/>
        </row>
        <row r="1510">
          <cell r="A1510" t="str">
            <v>P1.25 SCH-5 [SA312 S30815]</v>
          </cell>
          <cell r="B1510">
            <v>1.25</v>
          </cell>
          <cell r="C1510">
            <v>5</v>
          </cell>
          <cell r="D1510" t="str">
            <v>SA312 S30815</v>
          </cell>
          <cell r="E1510"/>
          <cell r="F1510">
            <v>1.6600000000000001</v>
          </cell>
          <cell r="G1510">
            <v>1.5300000000000002</v>
          </cell>
          <cell r="H1510">
            <v>6.5000000000000002E-2</v>
          </cell>
          <cell r="I1510"/>
          <cell r="J1510">
            <v>5</v>
          </cell>
          <cell r="K1510"/>
          <cell r="L1510" t="str">
            <v>SA312 S30815</v>
          </cell>
          <cell r="M1510"/>
          <cell r="N1510"/>
        </row>
        <row r="1511">
          <cell r="A1511" t="str">
            <v>P1.25 SCH-10 [SA312 S30815]</v>
          </cell>
          <cell r="B1511">
            <v>1.25</v>
          </cell>
          <cell r="C1511">
            <v>10</v>
          </cell>
          <cell r="D1511" t="str">
            <v>SA312 S30815</v>
          </cell>
          <cell r="E1511"/>
          <cell r="F1511">
            <v>1.6600000000000001</v>
          </cell>
          <cell r="G1511">
            <v>1.4420000000000002</v>
          </cell>
          <cell r="H1511">
            <v>0.109</v>
          </cell>
          <cell r="I1511"/>
          <cell r="J1511">
            <v>10</v>
          </cell>
          <cell r="K1511"/>
          <cell r="L1511" t="str">
            <v>SA312 S30815</v>
          </cell>
          <cell r="M1511"/>
          <cell r="N1511"/>
        </row>
        <row r="1512">
          <cell r="A1512" t="str">
            <v>P1.25 SCH-40 [SA312 S30815]</v>
          </cell>
          <cell r="B1512">
            <v>1.25</v>
          </cell>
          <cell r="C1512">
            <v>40</v>
          </cell>
          <cell r="D1512" t="str">
            <v>SA312 S30815</v>
          </cell>
          <cell r="E1512"/>
          <cell r="F1512">
            <v>1.6600000000000001</v>
          </cell>
          <cell r="G1512">
            <v>1.3800000000000001</v>
          </cell>
          <cell r="H1512">
            <v>0.14000000000000001</v>
          </cell>
          <cell r="I1512"/>
          <cell r="J1512">
            <v>40</v>
          </cell>
          <cell r="K1512"/>
          <cell r="L1512" t="str">
            <v>SA312 S30815</v>
          </cell>
          <cell r="M1512"/>
          <cell r="N1512"/>
        </row>
        <row r="1513">
          <cell r="A1513" t="str">
            <v>P1.25 SCH-80 [SA312 S30815]</v>
          </cell>
          <cell r="B1513">
            <v>1.25</v>
          </cell>
          <cell r="C1513">
            <v>80</v>
          </cell>
          <cell r="D1513" t="str">
            <v>SA312 S30815</v>
          </cell>
          <cell r="E1513"/>
          <cell r="F1513">
            <v>1.6600000000000001</v>
          </cell>
          <cell r="G1513">
            <v>1.278</v>
          </cell>
          <cell r="H1513">
            <v>0.191</v>
          </cell>
          <cell r="I1513"/>
          <cell r="J1513">
            <v>80</v>
          </cell>
          <cell r="K1513"/>
          <cell r="L1513" t="str">
            <v>SA312 S30815</v>
          </cell>
          <cell r="M1513"/>
          <cell r="N1513"/>
        </row>
        <row r="1514">
          <cell r="A1514" t="str">
            <v>P1.25 SCH-160 [SA312 S30815]</v>
          </cell>
          <cell r="B1514">
            <v>1.25</v>
          </cell>
          <cell r="C1514">
            <v>160</v>
          </cell>
          <cell r="D1514" t="str">
            <v>SA312 S30815</v>
          </cell>
          <cell r="E1514"/>
          <cell r="F1514">
            <v>1.6600000000000001</v>
          </cell>
          <cell r="G1514">
            <v>1.1600000000000001</v>
          </cell>
          <cell r="H1514">
            <v>0.25</v>
          </cell>
          <cell r="I1514"/>
          <cell r="J1514">
            <v>160</v>
          </cell>
          <cell r="K1514"/>
          <cell r="L1514" t="str">
            <v>SA312 S30815</v>
          </cell>
          <cell r="M1514"/>
          <cell r="N1514"/>
        </row>
        <row r="1515">
          <cell r="A1515" t="str">
            <v>P1.25 SCH-XH [SA312 S30815]</v>
          </cell>
          <cell r="B1515">
            <v>1.25</v>
          </cell>
          <cell r="C1515" t="str">
            <v>XH</v>
          </cell>
          <cell r="D1515" t="str">
            <v>SA312 S30815</v>
          </cell>
          <cell r="E1515"/>
          <cell r="F1515">
            <v>1.6600000000000001</v>
          </cell>
          <cell r="G1515">
            <v>1.278</v>
          </cell>
          <cell r="H1515">
            <v>0.191</v>
          </cell>
          <cell r="I1515" t="str">
            <v>XH</v>
          </cell>
          <cell r="J1515">
            <v>2</v>
          </cell>
          <cell r="K1515"/>
          <cell r="L1515" t="str">
            <v>SA312 S30815</v>
          </cell>
          <cell r="M1515"/>
          <cell r="N1515"/>
        </row>
        <row r="1516">
          <cell r="A1516" t="str">
            <v>P1.25 SCH-XXH [SA312 S30815]</v>
          </cell>
          <cell r="B1516">
            <v>1.25</v>
          </cell>
          <cell r="C1516" t="str">
            <v>XXH</v>
          </cell>
          <cell r="D1516" t="str">
            <v>SA312 S30815</v>
          </cell>
          <cell r="E1516"/>
          <cell r="F1516">
            <v>1.6600000000000001</v>
          </cell>
          <cell r="G1516">
            <v>0.89600000000000013</v>
          </cell>
          <cell r="H1516">
            <v>0.38200000000000001</v>
          </cell>
          <cell r="I1516" t="str">
            <v>XXH</v>
          </cell>
          <cell r="J1516">
            <v>4</v>
          </cell>
          <cell r="K1516"/>
          <cell r="L1516" t="str">
            <v>SA312 S30815</v>
          </cell>
          <cell r="M1516"/>
          <cell r="N1516"/>
        </row>
        <row r="1517">
          <cell r="A1517" t="str">
            <v>P1.5 SCH-5 [SA312 S30815]</v>
          </cell>
          <cell r="B1517">
            <v>1.5000000000000002</v>
          </cell>
          <cell r="C1517">
            <v>5</v>
          </cell>
          <cell r="D1517" t="str">
            <v>SA312 S30815</v>
          </cell>
          <cell r="E1517"/>
          <cell r="F1517">
            <v>1.9</v>
          </cell>
          <cell r="G1517">
            <v>1.77</v>
          </cell>
          <cell r="H1517">
            <v>6.5000000000000002E-2</v>
          </cell>
          <cell r="I1517"/>
          <cell r="J1517">
            <v>5</v>
          </cell>
          <cell r="K1517"/>
          <cell r="L1517" t="str">
            <v>SA312 S30815</v>
          </cell>
          <cell r="M1517"/>
          <cell r="N1517"/>
        </row>
        <row r="1518">
          <cell r="A1518" t="str">
            <v>P1.5 SCH-10 [SA312 S30815]</v>
          </cell>
          <cell r="B1518">
            <v>1.5000000000000002</v>
          </cell>
          <cell r="C1518">
            <v>10</v>
          </cell>
          <cell r="D1518" t="str">
            <v>SA312 S30815</v>
          </cell>
          <cell r="E1518"/>
          <cell r="F1518">
            <v>1.9</v>
          </cell>
          <cell r="G1518">
            <v>1.6819999999999999</v>
          </cell>
          <cell r="H1518">
            <v>0.109</v>
          </cell>
          <cell r="I1518"/>
          <cell r="J1518">
            <v>10</v>
          </cell>
          <cell r="K1518"/>
          <cell r="L1518" t="str">
            <v>SA312 S30815</v>
          </cell>
          <cell r="M1518"/>
          <cell r="N1518"/>
        </row>
        <row r="1519">
          <cell r="A1519" t="str">
            <v>P1.5 SCH-40 [SA312 S30815]</v>
          </cell>
          <cell r="B1519">
            <v>1.5000000000000002</v>
          </cell>
          <cell r="C1519">
            <v>40</v>
          </cell>
          <cell r="D1519" t="str">
            <v>SA312 S30815</v>
          </cell>
          <cell r="E1519"/>
          <cell r="F1519">
            <v>1.9</v>
          </cell>
          <cell r="G1519">
            <v>1.6099999999999999</v>
          </cell>
          <cell r="H1519">
            <v>0.14499999999999999</v>
          </cell>
          <cell r="I1519"/>
          <cell r="J1519">
            <v>40</v>
          </cell>
          <cell r="K1519"/>
          <cell r="L1519" t="str">
            <v>SA312 S30815</v>
          </cell>
          <cell r="M1519"/>
          <cell r="N1519"/>
        </row>
        <row r="1520">
          <cell r="A1520" t="str">
            <v>P1.5 SCH-80 [SA312 S30815]</v>
          </cell>
          <cell r="B1520">
            <v>1.5000000000000002</v>
          </cell>
          <cell r="C1520">
            <v>80</v>
          </cell>
          <cell r="D1520" t="str">
            <v>SA312 S30815</v>
          </cell>
          <cell r="E1520"/>
          <cell r="F1520">
            <v>1.9</v>
          </cell>
          <cell r="G1520">
            <v>1.5</v>
          </cell>
          <cell r="H1520">
            <v>0.2</v>
          </cell>
          <cell r="I1520"/>
          <cell r="J1520">
            <v>80</v>
          </cell>
          <cell r="K1520"/>
          <cell r="L1520" t="str">
            <v>SA312 S30815</v>
          </cell>
          <cell r="M1520"/>
          <cell r="N1520"/>
        </row>
        <row r="1521">
          <cell r="A1521" t="str">
            <v>P1.5 SCH-160 [SA312 S30815]</v>
          </cell>
          <cell r="B1521">
            <v>1.5000000000000002</v>
          </cell>
          <cell r="C1521">
            <v>160</v>
          </cell>
          <cell r="D1521" t="str">
            <v>SA312 S30815</v>
          </cell>
          <cell r="E1521"/>
          <cell r="F1521">
            <v>1.9</v>
          </cell>
          <cell r="G1521">
            <v>1.3379999999999999</v>
          </cell>
          <cell r="H1521">
            <v>0.28100000000000003</v>
          </cell>
          <cell r="I1521"/>
          <cell r="J1521">
            <v>160</v>
          </cell>
          <cell r="K1521"/>
          <cell r="L1521" t="str">
            <v>SA312 S30815</v>
          </cell>
          <cell r="M1521"/>
          <cell r="N1521"/>
        </row>
        <row r="1522">
          <cell r="A1522" t="str">
            <v>P1.5 SCH-XH [SA312 S30815]</v>
          </cell>
          <cell r="B1522">
            <v>1.5000000000000002</v>
          </cell>
          <cell r="C1522" t="str">
            <v>XH</v>
          </cell>
          <cell r="D1522" t="str">
            <v>SA312 S30815</v>
          </cell>
          <cell r="E1522"/>
          <cell r="F1522">
            <v>1.9</v>
          </cell>
          <cell r="G1522">
            <v>1.5</v>
          </cell>
          <cell r="H1522">
            <v>0.2</v>
          </cell>
          <cell r="I1522" t="str">
            <v>XH</v>
          </cell>
          <cell r="J1522">
            <v>2</v>
          </cell>
          <cell r="K1522"/>
          <cell r="L1522" t="str">
            <v>SA312 S30815</v>
          </cell>
          <cell r="M1522"/>
          <cell r="N1522"/>
        </row>
        <row r="1523">
          <cell r="A1523" t="str">
            <v>P1.5 SCH-XXH [SA312 S30815]</v>
          </cell>
          <cell r="B1523">
            <v>1.5000000000000002</v>
          </cell>
          <cell r="C1523" t="str">
            <v>XXH</v>
          </cell>
          <cell r="D1523" t="str">
            <v>SA312 S30815</v>
          </cell>
          <cell r="E1523"/>
          <cell r="F1523">
            <v>1.9</v>
          </cell>
          <cell r="G1523">
            <v>1.0999999999999999</v>
          </cell>
          <cell r="H1523">
            <v>0.4</v>
          </cell>
          <cell r="I1523" t="str">
            <v>XXH</v>
          </cell>
          <cell r="J1523">
            <v>4</v>
          </cell>
          <cell r="K1523"/>
          <cell r="L1523" t="str">
            <v>SA312 S30815</v>
          </cell>
          <cell r="M1523"/>
          <cell r="N1523"/>
        </row>
        <row r="1524">
          <cell r="A1524" t="str">
            <v>P2 SCH-5 [SA312 S30815]</v>
          </cell>
          <cell r="B1524">
            <v>2</v>
          </cell>
          <cell r="C1524">
            <v>5</v>
          </cell>
          <cell r="D1524" t="str">
            <v>SA312 S30815</v>
          </cell>
          <cell r="E1524"/>
          <cell r="F1524">
            <v>2.375</v>
          </cell>
          <cell r="G1524">
            <v>2.2450000000000001</v>
          </cell>
          <cell r="H1524">
            <v>6.5000000000000002E-2</v>
          </cell>
          <cell r="I1524"/>
          <cell r="J1524">
            <v>5</v>
          </cell>
          <cell r="K1524"/>
          <cell r="L1524" t="str">
            <v>SA312 S30815</v>
          </cell>
          <cell r="M1524"/>
          <cell r="N1524"/>
        </row>
        <row r="1525">
          <cell r="A1525" t="str">
            <v>P2 SCH-10 [SA312 S30815]</v>
          </cell>
          <cell r="B1525">
            <v>2</v>
          </cell>
          <cell r="C1525">
            <v>10</v>
          </cell>
          <cell r="D1525" t="str">
            <v>SA312 S30815</v>
          </cell>
          <cell r="E1525"/>
          <cell r="F1525">
            <v>2.375</v>
          </cell>
          <cell r="G1525">
            <v>2.157</v>
          </cell>
          <cell r="H1525">
            <v>0.109</v>
          </cell>
          <cell r="I1525"/>
          <cell r="J1525">
            <v>10</v>
          </cell>
          <cell r="K1525"/>
          <cell r="L1525" t="str">
            <v>SA312 S30815</v>
          </cell>
          <cell r="M1525"/>
          <cell r="N1525"/>
        </row>
        <row r="1526">
          <cell r="A1526" t="str">
            <v>P2 SCH-40 [SA312 S30815]</v>
          </cell>
          <cell r="B1526">
            <v>2</v>
          </cell>
          <cell r="C1526">
            <v>40</v>
          </cell>
          <cell r="D1526" t="str">
            <v>SA312 S30815</v>
          </cell>
          <cell r="E1526"/>
          <cell r="F1526">
            <v>2.375</v>
          </cell>
          <cell r="G1526">
            <v>2.0670000000000002</v>
          </cell>
          <cell r="H1526">
            <v>0.154</v>
          </cell>
          <cell r="I1526"/>
          <cell r="J1526">
            <v>40</v>
          </cell>
          <cell r="K1526"/>
          <cell r="L1526" t="str">
            <v>SA312 S30815</v>
          </cell>
          <cell r="M1526"/>
          <cell r="N1526"/>
        </row>
        <row r="1527">
          <cell r="A1527" t="str">
            <v>P2 SCH-80 [SA312 S30815]</v>
          </cell>
          <cell r="B1527">
            <v>2</v>
          </cell>
          <cell r="C1527">
            <v>80</v>
          </cell>
          <cell r="D1527" t="str">
            <v>SA312 S30815</v>
          </cell>
          <cell r="E1527"/>
          <cell r="F1527">
            <v>2.375</v>
          </cell>
          <cell r="G1527">
            <v>1.9390000000000001</v>
          </cell>
          <cell r="H1527">
            <v>0.218</v>
          </cell>
          <cell r="I1527"/>
          <cell r="J1527">
            <v>80</v>
          </cell>
          <cell r="K1527"/>
          <cell r="L1527" t="str">
            <v>SA312 S30815</v>
          </cell>
          <cell r="M1527"/>
          <cell r="N1527"/>
        </row>
        <row r="1528">
          <cell r="A1528" t="str">
            <v>P2 SCH-160 [SA312 S30815]</v>
          </cell>
          <cell r="B1528">
            <v>2</v>
          </cell>
          <cell r="C1528">
            <v>160</v>
          </cell>
          <cell r="D1528" t="str">
            <v>SA312 S30815</v>
          </cell>
          <cell r="E1528"/>
          <cell r="F1528">
            <v>2.375</v>
          </cell>
          <cell r="G1528">
            <v>1.6890000000000001</v>
          </cell>
          <cell r="H1528">
            <v>0.34300000000000003</v>
          </cell>
          <cell r="I1528"/>
          <cell r="J1528">
            <v>160</v>
          </cell>
          <cell r="K1528"/>
          <cell r="L1528" t="str">
            <v>SA312 S30815</v>
          </cell>
          <cell r="M1528"/>
          <cell r="N1528"/>
        </row>
        <row r="1529">
          <cell r="A1529" t="str">
            <v>P2 SCH-XH [SA312 S30815]</v>
          </cell>
          <cell r="B1529">
            <v>2</v>
          </cell>
          <cell r="C1529" t="str">
            <v>XH</v>
          </cell>
          <cell r="D1529" t="str">
            <v>SA312 S30815</v>
          </cell>
          <cell r="E1529"/>
          <cell r="F1529">
            <v>2.375</v>
          </cell>
          <cell r="G1529">
            <v>1.9390000000000001</v>
          </cell>
          <cell r="H1529">
            <v>0.218</v>
          </cell>
          <cell r="I1529" t="str">
            <v>XH</v>
          </cell>
          <cell r="J1529">
            <v>2</v>
          </cell>
          <cell r="K1529"/>
          <cell r="L1529" t="str">
            <v>SA312 S30815</v>
          </cell>
          <cell r="M1529"/>
          <cell r="N1529"/>
        </row>
        <row r="1530">
          <cell r="A1530" t="str">
            <v>P2 SCH-XXH [SA312 S30815]</v>
          </cell>
          <cell r="B1530">
            <v>2</v>
          </cell>
          <cell r="C1530" t="str">
            <v>XXH</v>
          </cell>
          <cell r="D1530" t="str">
            <v>SA312 S30815</v>
          </cell>
          <cell r="E1530"/>
          <cell r="F1530">
            <v>2.375</v>
          </cell>
          <cell r="G1530">
            <v>1.5030000000000001</v>
          </cell>
          <cell r="H1530">
            <v>0.436</v>
          </cell>
          <cell r="I1530" t="str">
            <v>XXH</v>
          </cell>
          <cell r="J1530">
            <v>4</v>
          </cell>
          <cell r="K1530"/>
          <cell r="L1530" t="str">
            <v>SA312 S30815</v>
          </cell>
          <cell r="M1530"/>
          <cell r="N1530"/>
        </row>
        <row r="1531">
          <cell r="A1531" t="str">
            <v>P2.5 SCH-5 [SA312 S30815]</v>
          </cell>
          <cell r="B1531">
            <v>2.5</v>
          </cell>
          <cell r="C1531">
            <v>5</v>
          </cell>
          <cell r="D1531" t="str">
            <v>SA312 S30815</v>
          </cell>
          <cell r="E1531"/>
          <cell r="F1531">
            <v>2.875</v>
          </cell>
          <cell r="G1531">
            <v>2.7090000000000001</v>
          </cell>
          <cell r="H1531">
            <v>8.3000000000000004E-2</v>
          </cell>
          <cell r="I1531"/>
          <cell r="J1531">
            <v>5</v>
          </cell>
          <cell r="K1531"/>
          <cell r="L1531" t="str">
            <v>SA312 S30815</v>
          </cell>
          <cell r="M1531"/>
          <cell r="N1531"/>
        </row>
        <row r="1532">
          <cell r="A1532" t="str">
            <v>P2.5 SCH-10 [SA312 S30815]</v>
          </cell>
          <cell r="B1532">
            <v>2.5</v>
          </cell>
          <cell r="C1532">
            <v>10</v>
          </cell>
          <cell r="D1532" t="str">
            <v>SA312 S30815</v>
          </cell>
          <cell r="E1532"/>
          <cell r="F1532">
            <v>2.875</v>
          </cell>
          <cell r="G1532">
            <v>2.6349999999999998</v>
          </cell>
          <cell r="H1532">
            <v>0.12</v>
          </cell>
          <cell r="I1532"/>
          <cell r="J1532">
            <v>10</v>
          </cell>
          <cell r="K1532"/>
          <cell r="L1532" t="str">
            <v>SA312 S30815</v>
          </cell>
          <cell r="M1532"/>
          <cell r="N1532"/>
        </row>
        <row r="1533">
          <cell r="A1533" t="str">
            <v>P2.5 SCH-40 [SA312 S30815]</v>
          </cell>
          <cell r="B1533">
            <v>2.5</v>
          </cell>
          <cell r="C1533">
            <v>40</v>
          </cell>
          <cell r="D1533" t="str">
            <v>SA312 S30815</v>
          </cell>
          <cell r="E1533"/>
          <cell r="F1533">
            <v>2.875</v>
          </cell>
          <cell r="G1533">
            <v>2.4689999999999999</v>
          </cell>
          <cell r="H1533">
            <v>0.20300000000000001</v>
          </cell>
          <cell r="I1533"/>
          <cell r="J1533">
            <v>40</v>
          </cell>
          <cell r="K1533"/>
          <cell r="L1533" t="str">
            <v>SA312 S30815</v>
          </cell>
          <cell r="M1533"/>
          <cell r="N1533"/>
        </row>
        <row r="1534">
          <cell r="A1534" t="str">
            <v>P2.5 SCH-80 [SA312 S30815]</v>
          </cell>
          <cell r="B1534">
            <v>2.5</v>
          </cell>
          <cell r="C1534">
            <v>80</v>
          </cell>
          <cell r="D1534" t="str">
            <v>SA312 S30815</v>
          </cell>
          <cell r="E1534"/>
          <cell r="F1534">
            <v>2.875</v>
          </cell>
          <cell r="G1534">
            <v>2.323</v>
          </cell>
          <cell r="H1534">
            <v>0.27600000000000002</v>
          </cell>
          <cell r="I1534"/>
          <cell r="J1534">
            <v>80</v>
          </cell>
          <cell r="K1534"/>
          <cell r="L1534" t="str">
            <v>SA312 S30815</v>
          </cell>
          <cell r="M1534"/>
          <cell r="N1534"/>
        </row>
        <row r="1535">
          <cell r="A1535" t="str">
            <v>P2.5 SCH-160 [SA312 S30815]</v>
          </cell>
          <cell r="B1535">
            <v>2.5</v>
          </cell>
          <cell r="C1535">
            <v>160</v>
          </cell>
          <cell r="D1535" t="str">
            <v>SA312 S30815</v>
          </cell>
          <cell r="E1535"/>
          <cell r="F1535">
            <v>2.875</v>
          </cell>
          <cell r="G1535">
            <v>2.125</v>
          </cell>
          <cell r="H1535">
            <v>0.375</v>
          </cell>
          <cell r="I1535"/>
          <cell r="J1535">
            <v>160</v>
          </cell>
          <cell r="K1535"/>
          <cell r="L1535" t="str">
            <v>SA312 S30815</v>
          </cell>
          <cell r="M1535"/>
          <cell r="N1535"/>
        </row>
        <row r="1536">
          <cell r="A1536" t="str">
            <v>P2.5 SCH-XH [SA312 S30815]</v>
          </cell>
          <cell r="B1536">
            <v>2.5</v>
          </cell>
          <cell r="C1536" t="str">
            <v>XH</v>
          </cell>
          <cell r="D1536" t="str">
            <v>SA312 S30815</v>
          </cell>
          <cell r="E1536"/>
          <cell r="F1536">
            <v>2.875</v>
          </cell>
          <cell r="G1536">
            <v>2.323</v>
          </cell>
          <cell r="H1536">
            <v>0.27600000000000002</v>
          </cell>
          <cell r="I1536" t="str">
            <v>XH</v>
          </cell>
          <cell r="J1536">
            <v>2</v>
          </cell>
          <cell r="K1536"/>
          <cell r="L1536" t="str">
            <v>SA312 S30815</v>
          </cell>
          <cell r="M1536"/>
          <cell r="N1536"/>
        </row>
        <row r="1537">
          <cell r="A1537" t="str">
            <v>P2.5 SCH-XXH [SA312 S30815]</v>
          </cell>
          <cell r="B1537">
            <v>2.5</v>
          </cell>
          <cell r="C1537" t="str">
            <v>XXH</v>
          </cell>
          <cell r="D1537" t="str">
            <v>SA312 S30815</v>
          </cell>
          <cell r="E1537"/>
          <cell r="F1537">
            <v>2.875</v>
          </cell>
          <cell r="G1537">
            <v>1.7709999999999999</v>
          </cell>
          <cell r="H1537">
            <v>0.55200000000000005</v>
          </cell>
          <cell r="I1537" t="str">
            <v>XXH</v>
          </cell>
          <cell r="J1537">
            <v>4</v>
          </cell>
          <cell r="K1537"/>
          <cell r="L1537" t="str">
            <v>SA312 S30815</v>
          </cell>
          <cell r="M1537"/>
          <cell r="N1537"/>
        </row>
        <row r="1538">
          <cell r="A1538" t="str">
            <v>P3 SCH-5 [SA312 S30815]</v>
          </cell>
          <cell r="B1538">
            <v>3.0000000000000004</v>
          </cell>
          <cell r="C1538">
            <v>5</v>
          </cell>
          <cell r="D1538" t="str">
            <v>SA312 S30815</v>
          </cell>
          <cell r="E1538"/>
          <cell r="F1538">
            <v>3.5</v>
          </cell>
          <cell r="G1538">
            <v>3.3340000000000001</v>
          </cell>
          <cell r="H1538">
            <v>8.3000000000000004E-2</v>
          </cell>
          <cell r="I1538"/>
          <cell r="J1538">
            <v>5</v>
          </cell>
          <cell r="K1538"/>
          <cell r="L1538" t="str">
            <v>SA312 S30815</v>
          </cell>
          <cell r="M1538"/>
          <cell r="N1538"/>
        </row>
        <row r="1539">
          <cell r="A1539" t="str">
            <v>P3 SCH-10 [SA312 S30815]</v>
          </cell>
          <cell r="B1539">
            <v>3.0000000000000004</v>
          </cell>
          <cell r="C1539">
            <v>10</v>
          </cell>
          <cell r="D1539" t="str">
            <v>SA312 S30815</v>
          </cell>
          <cell r="E1539"/>
          <cell r="F1539">
            <v>3.5</v>
          </cell>
          <cell r="G1539">
            <v>3.26</v>
          </cell>
          <cell r="H1539">
            <v>0.12</v>
          </cell>
          <cell r="I1539"/>
          <cell r="J1539">
            <v>10</v>
          </cell>
          <cell r="K1539"/>
          <cell r="L1539" t="str">
            <v>SA312 S30815</v>
          </cell>
          <cell r="M1539"/>
          <cell r="N1539"/>
        </row>
        <row r="1540">
          <cell r="A1540" t="str">
            <v>P3 SCH-40 [SA312 S30815]</v>
          </cell>
          <cell r="B1540">
            <v>3.0000000000000004</v>
          </cell>
          <cell r="C1540">
            <v>40</v>
          </cell>
          <cell r="D1540" t="str">
            <v>SA312 S30815</v>
          </cell>
          <cell r="E1540"/>
          <cell r="F1540">
            <v>3.5</v>
          </cell>
          <cell r="G1540">
            <v>3.0680000000000001</v>
          </cell>
          <cell r="H1540">
            <v>0.216</v>
          </cell>
          <cell r="I1540"/>
          <cell r="J1540">
            <v>40</v>
          </cell>
          <cell r="K1540"/>
          <cell r="L1540" t="str">
            <v>SA312 S30815</v>
          </cell>
          <cell r="M1540"/>
          <cell r="N1540"/>
        </row>
        <row r="1541">
          <cell r="A1541" t="str">
            <v>P3 SCH-80 [SA312 S30815]</v>
          </cell>
          <cell r="B1541">
            <v>3.0000000000000004</v>
          </cell>
          <cell r="C1541">
            <v>80</v>
          </cell>
          <cell r="D1541" t="str">
            <v>SA312 S30815</v>
          </cell>
          <cell r="E1541"/>
          <cell r="F1541">
            <v>3.5</v>
          </cell>
          <cell r="G1541">
            <v>2.9</v>
          </cell>
          <cell r="H1541">
            <v>0.3</v>
          </cell>
          <cell r="I1541"/>
          <cell r="J1541">
            <v>80</v>
          </cell>
          <cell r="K1541"/>
          <cell r="L1541" t="str">
            <v>SA312 S30815</v>
          </cell>
          <cell r="M1541"/>
          <cell r="N1541"/>
        </row>
        <row r="1542">
          <cell r="A1542" t="str">
            <v>P3 SCH-160 [SA312 S30815]</v>
          </cell>
          <cell r="B1542">
            <v>3.0000000000000004</v>
          </cell>
          <cell r="C1542">
            <v>160</v>
          </cell>
          <cell r="D1542" t="str">
            <v>SA312 S30815</v>
          </cell>
          <cell r="E1542"/>
          <cell r="F1542">
            <v>3.5</v>
          </cell>
          <cell r="G1542">
            <v>2.6259999999999999</v>
          </cell>
          <cell r="H1542">
            <v>0.437</v>
          </cell>
          <cell r="I1542"/>
          <cell r="J1542">
            <v>160</v>
          </cell>
          <cell r="K1542"/>
          <cell r="L1542" t="str">
            <v>SA312 S30815</v>
          </cell>
          <cell r="M1542"/>
          <cell r="N1542"/>
        </row>
        <row r="1543">
          <cell r="A1543" t="str">
            <v>P3 SCH-XH [SA312 S30815]</v>
          </cell>
          <cell r="B1543">
            <v>3.0000000000000004</v>
          </cell>
          <cell r="C1543" t="str">
            <v>XH</v>
          </cell>
          <cell r="D1543" t="str">
            <v>SA312 S30815</v>
          </cell>
          <cell r="E1543"/>
          <cell r="F1543">
            <v>3.5</v>
          </cell>
          <cell r="G1543">
            <v>2.9</v>
          </cell>
          <cell r="H1543">
            <v>0.3</v>
          </cell>
          <cell r="I1543" t="str">
            <v>XH</v>
          </cell>
          <cell r="J1543">
            <v>2</v>
          </cell>
          <cell r="K1543"/>
          <cell r="L1543" t="str">
            <v>SA312 S30815</v>
          </cell>
          <cell r="M1543"/>
          <cell r="N1543"/>
        </row>
        <row r="1544">
          <cell r="A1544" t="str">
            <v>P3 SCH-XXH [SA312 S30815]</v>
          </cell>
          <cell r="B1544">
            <v>3.0000000000000004</v>
          </cell>
          <cell r="C1544" t="str">
            <v>XXH</v>
          </cell>
          <cell r="D1544" t="str">
            <v>SA312 S30815</v>
          </cell>
          <cell r="E1544"/>
          <cell r="F1544">
            <v>3.5</v>
          </cell>
          <cell r="G1544">
            <v>2.2999999999999998</v>
          </cell>
          <cell r="H1544">
            <v>0.6</v>
          </cell>
          <cell r="I1544" t="str">
            <v>XXH</v>
          </cell>
          <cell r="J1544">
            <v>4</v>
          </cell>
          <cell r="K1544"/>
          <cell r="L1544" t="str">
            <v>SA312 S30815</v>
          </cell>
          <cell r="M1544"/>
          <cell r="N1544"/>
        </row>
        <row r="1545">
          <cell r="A1545" t="str">
            <v>P3.5 SCH-5 [SA312 S30815]</v>
          </cell>
          <cell r="B1545">
            <v>3.5</v>
          </cell>
          <cell r="C1545">
            <v>5</v>
          </cell>
          <cell r="D1545" t="str">
            <v>SA312 S30815</v>
          </cell>
          <cell r="E1545"/>
          <cell r="F1545">
            <v>4</v>
          </cell>
          <cell r="G1545">
            <v>3.8340000000000001</v>
          </cell>
          <cell r="H1545">
            <v>8.3000000000000004E-2</v>
          </cell>
          <cell r="I1545"/>
          <cell r="J1545">
            <v>5</v>
          </cell>
          <cell r="K1545"/>
          <cell r="L1545" t="str">
            <v>SA312 S30815</v>
          </cell>
          <cell r="M1545"/>
          <cell r="N1545"/>
        </row>
        <row r="1546">
          <cell r="A1546" t="str">
            <v>P3.5 SCH-10 [SA312 S30815]</v>
          </cell>
          <cell r="B1546">
            <v>3.5</v>
          </cell>
          <cell r="C1546">
            <v>10</v>
          </cell>
          <cell r="D1546" t="str">
            <v>SA312 S30815</v>
          </cell>
          <cell r="E1546"/>
          <cell r="F1546">
            <v>4</v>
          </cell>
          <cell r="G1546">
            <v>3.76</v>
          </cell>
          <cell r="H1546">
            <v>0.12</v>
          </cell>
          <cell r="I1546"/>
          <cell r="J1546">
            <v>10</v>
          </cell>
          <cell r="K1546"/>
          <cell r="L1546" t="str">
            <v>SA312 S30815</v>
          </cell>
          <cell r="M1546"/>
          <cell r="N1546"/>
        </row>
        <row r="1547">
          <cell r="A1547" t="str">
            <v>P3.5 SCH-40 [SA312 S30815]</v>
          </cell>
          <cell r="B1547">
            <v>3.5</v>
          </cell>
          <cell r="C1547">
            <v>40</v>
          </cell>
          <cell r="D1547" t="str">
            <v>SA312 S30815</v>
          </cell>
          <cell r="E1547"/>
          <cell r="F1547">
            <v>4</v>
          </cell>
          <cell r="G1547">
            <v>3.548</v>
          </cell>
          <cell r="H1547">
            <v>0.22600000000000001</v>
          </cell>
          <cell r="I1547"/>
          <cell r="J1547">
            <v>40</v>
          </cell>
          <cell r="K1547"/>
          <cell r="L1547" t="str">
            <v>SA312 S30815</v>
          </cell>
          <cell r="M1547"/>
          <cell r="N1547"/>
        </row>
        <row r="1548">
          <cell r="A1548" t="str">
            <v>P3.5 SCH-80 [SA312 S30815]</v>
          </cell>
          <cell r="B1548">
            <v>3.5</v>
          </cell>
          <cell r="C1548">
            <v>80</v>
          </cell>
          <cell r="D1548" t="str">
            <v>SA312 S30815</v>
          </cell>
          <cell r="E1548"/>
          <cell r="F1548">
            <v>4</v>
          </cell>
          <cell r="G1548">
            <v>3.3639999999999999</v>
          </cell>
          <cell r="H1548">
            <v>0.318</v>
          </cell>
          <cell r="I1548"/>
          <cell r="J1548">
            <v>80</v>
          </cell>
          <cell r="K1548"/>
          <cell r="L1548" t="str">
            <v>SA312 S30815</v>
          </cell>
          <cell r="M1548"/>
          <cell r="N1548"/>
        </row>
        <row r="1549">
          <cell r="A1549" t="str">
            <v>P3.5 SCH-XH [SA312 S30815]</v>
          </cell>
          <cell r="B1549">
            <v>3.5</v>
          </cell>
          <cell r="C1549" t="str">
            <v>XH</v>
          </cell>
          <cell r="D1549" t="str">
            <v>SA312 S30815</v>
          </cell>
          <cell r="E1549"/>
          <cell r="F1549">
            <v>4</v>
          </cell>
          <cell r="G1549">
            <v>3.3639999999999999</v>
          </cell>
          <cell r="H1549">
            <v>0.318</v>
          </cell>
          <cell r="I1549" t="str">
            <v>XH</v>
          </cell>
          <cell r="J1549">
            <v>2</v>
          </cell>
          <cell r="K1549"/>
          <cell r="L1549" t="str">
            <v>SA312 S30815</v>
          </cell>
          <cell r="M1549"/>
          <cell r="N1549"/>
        </row>
        <row r="1550">
          <cell r="A1550" t="str">
            <v>P3.5 SCH-XXH [SA312 S30815]</v>
          </cell>
          <cell r="B1550">
            <v>3.5</v>
          </cell>
          <cell r="C1550" t="str">
            <v>XXH</v>
          </cell>
          <cell r="D1550" t="str">
            <v>SA312 S30815</v>
          </cell>
          <cell r="E1550"/>
          <cell r="F1550">
            <v>4</v>
          </cell>
          <cell r="G1550">
            <v>2.7279999999999998</v>
          </cell>
          <cell r="H1550">
            <v>0.63600000000000001</v>
          </cell>
          <cell r="I1550" t="str">
            <v>XXH</v>
          </cell>
          <cell r="J1550">
            <v>4</v>
          </cell>
          <cell r="K1550"/>
          <cell r="L1550" t="str">
            <v>SA312 S30815</v>
          </cell>
          <cell r="M1550"/>
          <cell r="N1550"/>
        </row>
        <row r="1551">
          <cell r="A1551" t="str">
            <v>P4 SCH-5 [SA312 S30815]</v>
          </cell>
          <cell r="B1551">
            <v>4</v>
          </cell>
          <cell r="C1551">
            <v>5</v>
          </cell>
          <cell r="D1551" t="str">
            <v>SA312 S30815</v>
          </cell>
          <cell r="E1551"/>
          <cell r="F1551">
            <v>4.5</v>
          </cell>
          <cell r="G1551">
            <v>4.3339999999999996</v>
          </cell>
          <cell r="H1551">
            <v>8.3000000000000004E-2</v>
          </cell>
          <cell r="I1551"/>
          <cell r="J1551">
            <v>5</v>
          </cell>
          <cell r="K1551"/>
          <cell r="L1551" t="str">
            <v>SA312 S30815</v>
          </cell>
          <cell r="M1551"/>
          <cell r="N1551"/>
        </row>
        <row r="1552">
          <cell r="A1552" t="str">
            <v>P4 SCH-10 [SA312 S30815]</v>
          </cell>
          <cell r="B1552">
            <v>4</v>
          </cell>
          <cell r="C1552">
            <v>10</v>
          </cell>
          <cell r="D1552" t="str">
            <v>SA312 S30815</v>
          </cell>
          <cell r="E1552"/>
          <cell r="F1552">
            <v>4.5</v>
          </cell>
          <cell r="G1552">
            <v>4.26</v>
          </cell>
          <cell r="H1552">
            <v>0.12</v>
          </cell>
          <cell r="I1552"/>
          <cell r="J1552">
            <v>10</v>
          </cell>
          <cell r="K1552"/>
          <cell r="L1552" t="str">
            <v>SA312 S30815</v>
          </cell>
          <cell r="M1552"/>
          <cell r="N1552"/>
        </row>
        <row r="1553">
          <cell r="A1553" t="str">
            <v>P4 SCH-40 [SA312 S30815]</v>
          </cell>
          <cell r="B1553">
            <v>4</v>
          </cell>
          <cell r="C1553">
            <v>40</v>
          </cell>
          <cell r="D1553" t="str">
            <v>SA312 S30815</v>
          </cell>
          <cell r="E1553"/>
          <cell r="F1553">
            <v>4.5</v>
          </cell>
          <cell r="G1553">
            <v>4.0259999999999998</v>
          </cell>
          <cell r="H1553">
            <v>0.23699999999999999</v>
          </cell>
          <cell r="I1553"/>
          <cell r="J1553">
            <v>40</v>
          </cell>
          <cell r="K1553"/>
          <cell r="L1553" t="str">
            <v>SA312 S30815</v>
          </cell>
          <cell r="M1553"/>
          <cell r="N1553"/>
        </row>
        <row r="1554">
          <cell r="A1554" t="str">
            <v>P4 SCH-60 [SA312 S30815]</v>
          </cell>
          <cell r="B1554">
            <v>4</v>
          </cell>
          <cell r="C1554">
            <v>60</v>
          </cell>
          <cell r="D1554" t="str">
            <v>SA312 S30815</v>
          </cell>
          <cell r="E1554"/>
          <cell r="F1554">
            <v>4.5</v>
          </cell>
          <cell r="G1554">
            <v>3.9379999999999997</v>
          </cell>
          <cell r="H1554">
            <v>0.28100000000000003</v>
          </cell>
          <cell r="I1554"/>
          <cell r="J1554">
            <v>60</v>
          </cell>
          <cell r="K1554"/>
          <cell r="L1554" t="str">
            <v>SA312 S30815</v>
          </cell>
          <cell r="M1554"/>
          <cell r="N1554"/>
        </row>
        <row r="1555">
          <cell r="A1555" t="str">
            <v>P4 SCH-80 [SA312 S30815]</v>
          </cell>
          <cell r="B1555">
            <v>4</v>
          </cell>
          <cell r="C1555">
            <v>80</v>
          </cell>
          <cell r="D1555" t="str">
            <v>SA312 S30815</v>
          </cell>
          <cell r="E1555" t="str">
            <v>PI0024</v>
          </cell>
          <cell r="F1555">
            <v>4.5</v>
          </cell>
          <cell r="G1555">
            <v>3.8260000000000001</v>
          </cell>
          <cell r="H1555">
            <v>0.33700000000000002</v>
          </cell>
          <cell r="I1555"/>
          <cell r="J1555">
            <v>80</v>
          </cell>
          <cell r="K1555"/>
          <cell r="L1555" t="str">
            <v>SA312 S30815</v>
          </cell>
          <cell r="M1555"/>
          <cell r="N1555"/>
        </row>
        <row r="1556">
          <cell r="A1556" t="str">
            <v>P4 SCH-120 [SA312 S30815]</v>
          </cell>
          <cell r="B1556">
            <v>4</v>
          </cell>
          <cell r="C1556">
            <v>120</v>
          </cell>
          <cell r="D1556" t="str">
            <v>SA312 S30815</v>
          </cell>
          <cell r="E1556"/>
          <cell r="F1556">
            <v>4.5</v>
          </cell>
          <cell r="G1556">
            <v>3.6259999999999999</v>
          </cell>
          <cell r="H1556">
            <v>0.437</v>
          </cell>
          <cell r="I1556"/>
          <cell r="J1556">
            <v>120</v>
          </cell>
          <cell r="K1556"/>
          <cell r="L1556" t="str">
            <v>SA312 S30815</v>
          </cell>
          <cell r="M1556"/>
          <cell r="N1556"/>
        </row>
        <row r="1557">
          <cell r="A1557" t="str">
            <v>P4 SCH-160 [SA312 S30815]</v>
          </cell>
          <cell r="B1557">
            <v>4</v>
          </cell>
          <cell r="C1557">
            <v>160</v>
          </cell>
          <cell r="D1557" t="str">
            <v>SA312 S30815</v>
          </cell>
          <cell r="E1557"/>
          <cell r="F1557">
            <v>4.5</v>
          </cell>
          <cell r="G1557">
            <v>3.4379999999999997</v>
          </cell>
          <cell r="H1557">
            <v>0.53100000000000003</v>
          </cell>
          <cell r="I1557"/>
          <cell r="J1557">
            <v>160</v>
          </cell>
          <cell r="K1557"/>
          <cell r="L1557" t="str">
            <v>SA312 S30815</v>
          </cell>
          <cell r="M1557"/>
          <cell r="N1557"/>
        </row>
        <row r="1558">
          <cell r="A1558" t="str">
            <v>P4 SCH-XH [SA312 S30815]</v>
          </cell>
          <cell r="B1558">
            <v>4</v>
          </cell>
          <cell r="C1558" t="str">
            <v>XH</v>
          </cell>
          <cell r="D1558" t="str">
            <v>SA312 S30815</v>
          </cell>
          <cell r="E1558"/>
          <cell r="F1558">
            <v>4.5</v>
          </cell>
          <cell r="G1558">
            <v>3.8260000000000001</v>
          </cell>
          <cell r="H1558">
            <v>0.33700000000000002</v>
          </cell>
          <cell r="I1558" t="str">
            <v>XH</v>
          </cell>
          <cell r="J1558">
            <v>2</v>
          </cell>
          <cell r="K1558"/>
          <cell r="L1558" t="str">
            <v>SA312 S30815</v>
          </cell>
          <cell r="M1558"/>
          <cell r="N1558"/>
        </row>
        <row r="1559">
          <cell r="A1559" t="str">
            <v>P4 SCH-XXH [SA312 S30815]</v>
          </cell>
          <cell r="B1559">
            <v>4</v>
          </cell>
          <cell r="C1559" t="str">
            <v>XXH</v>
          </cell>
          <cell r="D1559" t="str">
            <v>SA312 S30815</v>
          </cell>
          <cell r="E1559"/>
          <cell r="F1559">
            <v>4.5</v>
          </cell>
          <cell r="G1559">
            <v>3.1520000000000001</v>
          </cell>
          <cell r="H1559">
            <v>0.67400000000000004</v>
          </cell>
          <cell r="I1559" t="str">
            <v>XXH</v>
          </cell>
          <cell r="J1559">
            <v>4</v>
          </cell>
          <cell r="K1559"/>
          <cell r="L1559" t="str">
            <v>SA312 S30815</v>
          </cell>
          <cell r="M1559"/>
          <cell r="N1559"/>
        </row>
        <row r="1560">
          <cell r="A1560" t="str">
            <v>P4.5 SCH-XH [SA312 S30815]</v>
          </cell>
          <cell r="B1560">
            <v>4.5</v>
          </cell>
          <cell r="C1560" t="str">
            <v>XH</v>
          </cell>
          <cell r="D1560" t="str">
            <v>SA312 S30815</v>
          </cell>
          <cell r="E1560"/>
          <cell r="F1560">
            <v>5</v>
          </cell>
          <cell r="G1560">
            <v>4.29</v>
          </cell>
          <cell r="H1560">
            <v>0.35499999999999998</v>
          </cell>
          <cell r="I1560" t="str">
            <v>XH</v>
          </cell>
          <cell r="J1560">
            <v>2</v>
          </cell>
          <cell r="K1560"/>
          <cell r="L1560" t="str">
            <v>SA312 S30815</v>
          </cell>
          <cell r="M1560"/>
          <cell r="N1560"/>
        </row>
        <row r="1561">
          <cell r="A1561" t="str">
            <v>P4.5 SCH-XXH [SA312 S30815]</v>
          </cell>
          <cell r="B1561">
            <v>4.5</v>
          </cell>
          <cell r="C1561" t="str">
            <v>XXH</v>
          </cell>
          <cell r="D1561" t="str">
            <v>SA312 S30815</v>
          </cell>
          <cell r="E1561"/>
          <cell r="F1561">
            <v>5</v>
          </cell>
          <cell r="G1561">
            <v>3.58</v>
          </cell>
          <cell r="H1561">
            <v>0.71</v>
          </cell>
          <cell r="I1561" t="str">
            <v>XXH</v>
          </cell>
          <cell r="J1561">
            <v>4</v>
          </cell>
          <cell r="K1561"/>
          <cell r="L1561" t="str">
            <v>SA312 S30815</v>
          </cell>
          <cell r="M1561"/>
          <cell r="N1561"/>
        </row>
        <row r="1562">
          <cell r="A1562" t="str">
            <v>P5 SCH-5 [SA312 S30815]</v>
          </cell>
          <cell r="B1562">
            <v>5</v>
          </cell>
          <cell r="C1562">
            <v>5</v>
          </cell>
          <cell r="D1562" t="str">
            <v>SA312 S30815</v>
          </cell>
          <cell r="E1562"/>
          <cell r="F1562">
            <v>5.5629999999999997</v>
          </cell>
          <cell r="G1562">
            <v>5.3449999999999998</v>
          </cell>
          <cell r="H1562">
            <v>0.109</v>
          </cell>
          <cell r="I1562"/>
          <cell r="J1562">
            <v>5</v>
          </cell>
          <cell r="K1562"/>
          <cell r="L1562" t="str">
            <v>SA312 S30815</v>
          </cell>
          <cell r="M1562"/>
          <cell r="N1562"/>
        </row>
        <row r="1563">
          <cell r="A1563" t="str">
            <v>P5 SCH-10 [SA312 S30815]</v>
          </cell>
          <cell r="B1563">
            <v>5</v>
          </cell>
          <cell r="C1563">
            <v>10</v>
          </cell>
          <cell r="D1563" t="str">
            <v>SA312 S30815</v>
          </cell>
          <cell r="E1563"/>
          <cell r="F1563">
            <v>5.5629999999999997</v>
          </cell>
          <cell r="G1563">
            <v>5.2949999999999999</v>
          </cell>
          <cell r="H1563">
            <v>0.13400000000000001</v>
          </cell>
          <cell r="I1563"/>
          <cell r="J1563">
            <v>10</v>
          </cell>
          <cell r="K1563"/>
          <cell r="L1563" t="str">
            <v>SA312 S30815</v>
          </cell>
          <cell r="M1563"/>
          <cell r="N1563"/>
        </row>
        <row r="1564">
          <cell r="A1564" t="str">
            <v>P5 SCH-20 [SA312 S30815]</v>
          </cell>
          <cell r="B1564">
            <v>5</v>
          </cell>
          <cell r="C1564">
            <v>20</v>
          </cell>
          <cell r="D1564" t="str">
            <v>SA312 S30815</v>
          </cell>
          <cell r="E1564"/>
          <cell r="F1564">
            <v>5.5629999999999997</v>
          </cell>
          <cell r="G1564">
            <v>5.157</v>
          </cell>
          <cell r="H1564">
            <v>0.20300000000000001</v>
          </cell>
          <cell r="I1564"/>
          <cell r="J1564">
            <v>20</v>
          </cell>
          <cell r="K1564"/>
          <cell r="L1564" t="str">
            <v>SA312 S30815</v>
          </cell>
          <cell r="M1564"/>
          <cell r="N1564"/>
        </row>
        <row r="1565">
          <cell r="A1565" t="str">
            <v>P5 SCH-40 [SA312 S30815]</v>
          </cell>
          <cell r="B1565">
            <v>5</v>
          </cell>
          <cell r="C1565">
            <v>40</v>
          </cell>
          <cell r="D1565" t="str">
            <v>SA312 S30815</v>
          </cell>
          <cell r="E1565"/>
          <cell r="F1565">
            <v>5.5629999999999997</v>
          </cell>
          <cell r="G1565">
            <v>5.0469999999999997</v>
          </cell>
          <cell r="H1565">
            <v>0.25800000000000001</v>
          </cell>
          <cell r="I1565"/>
          <cell r="J1565">
            <v>40</v>
          </cell>
          <cell r="K1565"/>
          <cell r="L1565" t="str">
            <v>SA312 S30815</v>
          </cell>
          <cell r="M1565"/>
          <cell r="N1565"/>
        </row>
        <row r="1566">
          <cell r="A1566" t="str">
            <v>P5 SCH-80 [SA312 S30815]</v>
          </cell>
          <cell r="B1566">
            <v>5</v>
          </cell>
          <cell r="C1566">
            <v>80</v>
          </cell>
          <cell r="D1566" t="str">
            <v>SA312 S30815</v>
          </cell>
          <cell r="E1566"/>
          <cell r="F1566">
            <v>5.5629999999999997</v>
          </cell>
          <cell r="G1566">
            <v>4.8129999999999997</v>
          </cell>
          <cell r="H1566">
            <v>0.375</v>
          </cell>
          <cell r="I1566"/>
          <cell r="J1566">
            <v>80</v>
          </cell>
          <cell r="K1566"/>
          <cell r="L1566" t="str">
            <v>SA312 S30815</v>
          </cell>
          <cell r="M1566"/>
          <cell r="N1566"/>
        </row>
        <row r="1567">
          <cell r="A1567" t="str">
            <v>P5 SCH-120 [SA312 S30815]</v>
          </cell>
          <cell r="B1567">
            <v>5</v>
          </cell>
          <cell r="C1567">
            <v>120</v>
          </cell>
          <cell r="D1567" t="str">
            <v>SA312 S30815</v>
          </cell>
          <cell r="E1567"/>
          <cell r="F1567">
            <v>5.5629999999999997</v>
          </cell>
          <cell r="G1567">
            <v>4.5629999999999997</v>
          </cell>
          <cell r="H1567">
            <v>0.5</v>
          </cell>
          <cell r="I1567"/>
          <cell r="J1567">
            <v>120</v>
          </cell>
          <cell r="K1567"/>
          <cell r="L1567" t="str">
            <v>SA312 S30815</v>
          </cell>
          <cell r="M1567"/>
          <cell r="N1567"/>
        </row>
        <row r="1568">
          <cell r="A1568" t="str">
            <v>P5 SCH-160 [SA312 S30815]</v>
          </cell>
          <cell r="B1568">
            <v>5</v>
          </cell>
          <cell r="C1568">
            <v>160</v>
          </cell>
          <cell r="D1568" t="str">
            <v>SA312 S30815</v>
          </cell>
          <cell r="E1568"/>
          <cell r="F1568">
            <v>5.5629999999999997</v>
          </cell>
          <cell r="G1568">
            <v>4.3129999999999997</v>
          </cell>
          <cell r="H1568">
            <v>0.625</v>
          </cell>
          <cell r="I1568"/>
          <cell r="J1568">
            <v>160</v>
          </cell>
          <cell r="K1568"/>
          <cell r="L1568" t="str">
            <v>SA312 S30815</v>
          </cell>
          <cell r="M1568"/>
          <cell r="N1568"/>
        </row>
        <row r="1569">
          <cell r="A1569" t="str">
            <v>P5 SCH-XH [SA312 S30815]</v>
          </cell>
          <cell r="B1569">
            <v>5</v>
          </cell>
          <cell r="C1569" t="str">
            <v>XH</v>
          </cell>
          <cell r="D1569" t="str">
            <v>SA312 S30815</v>
          </cell>
          <cell r="E1569"/>
          <cell r="F1569">
            <v>5.5629999999999997</v>
          </cell>
          <cell r="G1569">
            <v>4.8129999999999997</v>
          </cell>
          <cell r="H1569">
            <v>0.375</v>
          </cell>
          <cell r="I1569" t="str">
            <v>XH</v>
          </cell>
          <cell r="J1569">
            <v>2</v>
          </cell>
          <cell r="K1569"/>
          <cell r="L1569" t="str">
            <v>SA312 S30815</v>
          </cell>
          <cell r="M1569"/>
          <cell r="N1569"/>
        </row>
        <row r="1570">
          <cell r="A1570" t="str">
            <v>P5 SCH-XXH [SA312 S30815]</v>
          </cell>
          <cell r="B1570">
            <v>5</v>
          </cell>
          <cell r="C1570" t="str">
            <v>XXH</v>
          </cell>
          <cell r="D1570" t="str">
            <v>SA312 S30815</v>
          </cell>
          <cell r="E1570"/>
          <cell r="F1570">
            <v>5.5629999999999997</v>
          </cell>
          <cell r="G1570">
            <v>4.0629999999999997</v>
          </cell>
          <cell r="H1570">
            <v>0.75</v>
          </cell>
          <cell r="I1570" t="str">
            <v>XXH</v>
          </cell>
          <cell r="J1570">
            <v>4</v>
          </cell>
          <cell r="K1570"/>
          <cell r="L1570" t="str">
            <v>SA312 S30815</v>
          </cell>
          <cell r="M1570"/>
          <cell r="N1570"/>
        </row>
        <row r="1571">
          <cell r="A1571" t="str">
            <v>P6 SCH-5 [SA312 S30815]</v>
          </cell>
          <cell r="B1571">
            <v>6.0000000000000009</v>
          </cell>
          <cell r="C1571">
            <v>5</v>
          </cell>
          <cell r="D1571" t="str">
            <v>SA312 S30815</v>
          </cell>
          <cell r="E1571"/>
          <cell r="F1571">
            <v>6.6250000000000009</v>
          </cell>
          <cell r="G1571">
            <v>6.4070000000000009</v>
          </cell>
          <cell r="H1571">
            <v>0.109</v>
          </cell>
          <cell r="I1571"/>
          <cell r="J1571">
            <v>5</v>
          </cell>
          <cell r="K1571"/>
          <cell r="L1571" t="str">
            <v>SA312 S30815</v>
          </cell>
          <cell r="M1571"/>
          <cell r="N1571"/>
        </row>
        <row r="1572">
          <cell r="A1572" t="str">
            <v>P6 SCH-10 [SA312 S30815]</v>
          </cell>
          <cell r="B1572">
            <v>6.0000000000000009</v>
          </cell>
          <cell r="C1572">
            <v>10</v>
          </cell>
          <cell r="D1572" t="str">
            <v>SA312 S30815</v>
          </cell>
          <cell r="E1572"/>
          <cell r="F1572">
            <v>6.6250000000000009</v>
          </cell>
          <cell r="G1572">
            <v>6.3570000000000011</v>
          </cell>
          <cell r="H1572">
            <v>0.13400000000000001</v>
          </cell>
          <cell r="I1572"/>
          <cell r="J1572">
            <v>10</v>
          </cell>
          <cell r="K1572"/>
          <cell r="L1572" t="str">
            <v>SA312 S30815</v>
          </cell>
          <cell r="M1572"/>
          <cell r="N1572"/>
        </row>
        <row r="1573">
          <cell r="A1573" t="str">
            <v>P6 SCH-20 [SA312 S30815]</v>
          </cell>
          <cell r="B1573">
            <v>6.0000000000000009</v>
          </cell>
          <cell r="C1573">
            <v>20</v>
          </cell>
          <cell r="D1573" t="str">
            <v>SA312 S30815</v>
          </cell>
          <cell r="E1573"/>
          <cell r="F1573">
            <v>6.6250000000000009</v>
          </cell>
          <cell r="G1573">
            <v>6.2190000000000012</v>
          </cell>
          <cell r="H1573">
            <v>0.20300000000000001</v>
          </cell>
          <cell r="I1573"/>
          <cell r="J1573">
            <v>20</v>
          </cell>
          <cell r="K1573"/>
          <cell r="L1573" t="str">
            <v>SA312 S30815</v>
          </cell>
          <cell r="M1573"/>
          <cell r="N1573"/>
        </row>
        <row r="1574">
          <cell r="A1574" t="str">
            <v>P6 SCH-40 [SA312 S30815]</v>
          </cell>
          <cell r="B1574">
            <v>6.0000000000000009</v>
          </cell>
          <cell r="C1574">
            <v>40</v>
          </cell>
          <cell r="D1574" t="str">
            <v>SA312 S30815</v>
          </cell>
          <cell r="E1574"/>
          <cell r="F1574">
            <v>6.6250000000000009</v>
          </cell>
          <cell r="G1574">
            <v>6.0650000000000013</v>
          </cell>
          <cell r="H1574">
            <v>0.28000000000000003</v>
          </cell>
          <cell r="I1574"/>
          <cell r="J1574">
            <v>40</v>
          </cell>
          <cell r="K1574"/>
          <cell r="L1574" t="str">
            <v>SA312 S30815</v>
          </cell>
          <cell r="M1574"/>
          <cell r="N1574"/>
        </row>
        <row r="1575">
          <cell r="A1575" t="str">
            <v>P6 SCH-80 [SA312 S30815]</v>
          </cell>
          <cell r="B1575">
            <v>6.0000000000000009</v>
          </cell>
          <cell r="C1575">
            <v>80</v>
          </cell>
          <cell r="D1575" t="str">
            <v>SA312 S30815</v>
          </cell>
          <cell r="E1575"/>
          <cell r="F1575">
            <v>6.6250000000000009</v>
          </cell>
          <cell r="G1575">
            <v>5.761000000000001</v>
          </cell>
          <cell r="H1575">
            <v>0.432</v>
          </cell>
          <cell r="I1575"/>
          <cell r="J1575">
            <v>80</v>
          </cell>
          <cell r="K1575"/>
          <cell r="L1575" t="str">
            <v>SA312 S30815</v>
          </cell>
          <cell r="M1575"/>
          <cell r="N1575"/>
        </row>
        <row r="1576">
          <cell r="A1576" t="str">
            <v>P6 SCH-120 [SA312 S30815]</v>
          </cell>
          <cell r="B1576">
            <v>6.0000000000000009</v>
          </cell>
          <cell r="C1576">
            <v>120</v>
          </cell>
          <cell r="D1576" t="str">
            <v>SA312 S30815</v>
          </cell>
          <cell r="E1576"/>
          <cell r="F1576">
            <v>6.6250000000000009</v>
          </cell>
          <cell r="G1576">
            <v>5.5010000000000012</v>
          </cell>
          <cell r="H1576">
            <v>0.56200000000000006</v>
          </cell>
          <cell r="I1576"/>
          <cell r="J1576">
            <v>120</v>
          </cell>
          <cell r="K1576"/>
          <cell r="L1576" t="str">
            <v>SA312 S30815</v>
          </cell>
          <cell r="M1576"/>
          <cell r="N1576"/>
        </row>
        <row r="1577">
          <cell r="A1577" t="str">
            <v>P6 SCH-160 [SA312 S30815]</v>
          </cell>
          <cell r="B1577">
            <v>6.0000000000000009</v>
          </cell>
          <cell r="C1577">
            <v>160</v>
          </cell>
          <cell r="D1577" t="str">
            <v>SA312 S30815</v>
          </cell>
          <cell r="E1577"/>
          <cell r="F1577">
            <v>6.6250000000000009</v>
          </cell>
          <cell r="G1577">
            <v>5.1890000000000009</v>
          </cell>
          <cell r="H1577">
            <v>0.71799999999999997</v>
          </cell>
          <cell r="I1577"/>
          <cell r="J1577">
            <v>160</v>
          </cell>
          <cell r="K1577"/>
          <cell r="L1577" t="str">
            <v>SA312 S30815</v>
          </cell>
          <cell r="M1577"/>
          <cell r="N1577"/>
        </row>
        <row r="1578">
          <cell r="A1578" t="str">
            <v>P6 SCH-XH [SA312 S30815]</v>
          </cell>
          <cell r="B1578">
            <v>6.0000000000000009</v>
          </cell>
          <cell r="C1578" t="str">
            <v>XH</v>
          </cell>
          <cell r="D1578" t="str">
            <v>SA312 S30815</v>
          </cell>
          <cell r="E1578"/>
          <cell r="F1578">
            <v>6.6250000000000009</v>
          </cell>
          <cell r="G1578">
            <v>5.761000000000001</v>
          </cell>
          <cell r="H1578">
            <v>0.432</v>
          </cell>
          <cell r="I1578" t="str">
            <v>XH</v>
          </cell>
          <cell r="J1578">
            <v>2</v>
          </cell>
          <cell r="K1578"/>
          <cell r="L1578" t="str">
            <v>SA312 S30815</v>
          </cell>
          <cell r="M1578"/>
          <cell r="N1578"/>
        </row>
        <row r="1579">
          <cell r="A1579" t="str">
            <v>P6 SCH-XXH [SA312 S30815]</v>
          </cell>
          <cell r="B1579">
            <v>6.0000000000000009</v>
          </cell>
          <cell r="C1579" t="str">
            <v>XXH</v>
          </cell>
          <cell r="D1579" t="str">
            <v>SA312 S30815</v>
          </cell>
          <cell r="E1579"/>
          <cell r="F1579">
            <v>6.6250000000000009</v>
          </cell>
          <cell r="G1579">
            <v>4.8970000000000011</v>
          </cell>
          <cell r="H1579">
            <v>0.86399999999999999</v>
          </cell>
          <cell r="I1579" t="str">
            <v>XXH</v>
          </cell>
          <cell r="J1579">
            <v>4</v>
          </cell>
          <cell r="K1579"/>
          <cell r="L1579" t="str">
            <v>SA312 S30815</v>
          </cell>
          <cell r="M1579"/>
          <cell r="N1579"/>
        </row>
        <row r="1580">
          <cell r="A1580" t="str">
            <v>P7 SCH-XH [SA312 S30815]</v>
          </cell>
          <cell r="B1580">
            <v>7</v>
          </cell>
          <cell r="C1580" t="str">
            <v>XH</v>
          </cell>
          <cell r="D1580" t="str">
            <v>SA312 S30815</v>
          </cell>
          <cell r="E1580"/>
          <cell r="F1580">
            <v>7.625</v>
          </cell>
          <cell r="G1580">
            <v>6.625</v>
          </cell>
          <cell r="H1580">
            <v>0.5</v>
          </cell>
          <cell r="I1580" t="str">
            <v>XH</v>
          </cell>
          <cell r="J1580">
            <v>2</v>
          </cell>
          <cell r="K1580"/>
          <cell r="L1580" t="str">
            <v>SA312 S30815</v>
          </cell>
          <cell r="M1580"/>
          <cell r="N1580"/>
        </row>
        <row r="1581">
          <cell r="A1581" t="str">
            <v>P7 SCH-XXH [SA312 S30815]</v>
          </cell>
          <cell r="B1581">
            <v>7</v>
          </cell>
          <cell r="C1581" t="str">
            <v>XXH</v>
          </cell>
          <cell r="D1581" t="str">
            <v>SA312 S30815</v>
          </cell>
          <cell r="E1581"/>
          <cell r="F1581">
            <v>7.625</v>
          </cell>
          <cell r="G1581">
            <v>5.875</v>
          </cell>
          <cell r="H1581">
            <v>0.875</v>
          </cell>
          <cell r="I1581" t="str">
            <v>XXH</v>
          </cell>
          <cell r="J1581">
            <v>4</v>
          </cell>
          <cell r="K1581"/>
          <cell r="L1581" t="str">
            <v>SA312 S30815</v>
          </cell>
          <cell r="M1581"/>
          <cell r="N1581"/>
        </row>
        <row r="1582">
          <cell r="A1582" t="str">
            <v>P8 SCH-5 [SA312 S30815]</v>
          </cell>
          <cell r="B1582">
            <v>8</v>
          </cell>
          <cell r="C1582">
            <v>5</v>
          </cell>
          <cell r="D1582" t="str">
            <v>SA312 S30815</v>
          </cell>
          <cell r="E1582"/>
          <cell r="F1582">
            <v>8.625</v>
          </cell>
          <cell r="G1582">
            <v>8.407</v>
          </cell>
          <cell r="H1582">
            <v>0.109</v>
          </cell>
          <cell r="I1582"/>
          <cell r="J1582">
            <v>5</v>
          </cell>
          <cell r="K1582"/>
          <cell r="L1582" t="str">
            <v>SA312 S30815</v>
          </cell>
          <cell r="M1582"/>
          <cell r="N1582"/>
        </row>
        <row r="1583">
          <cell r="A1583" t="str">
            <v>P8 SCH-10 [SA312 S30815]</v>
          </cell>
          <cell r="B1583">
            <v>8</v>
          </cell>
          <cell r="C1583">
            <v>10</v>
          </cell>
          <cell r="D1583" t="str">
            <v>SA312 S30815</v>
          </cell>
          <cell r="E1583"/>
          <cell r="F1583">
            <v>8.625</v>
          </cell>
          <cell r="G1583">
            <v>8.3290000000000006</v>
          </cell>
          <cell r="H1583">
            <v>0.14799999999999999</v>
          </cell>
          <cell r="I1583"/>
          <cell r="J1583">
            <v>10</v>
          </cell>
          <cell r="K1583"/>
          <cell r="L1583" t="str">
            <v>SA312 S30815</v>
          </cell>
          <cell r="M1583"/>
          <cell r="N1583"/>
        </row>
        <row r="1584">
          <cell r="A1584" t="str">
            <v>P8 SCH-20 [SA312 S30815]</v>
          </cell>
          <cell r="B1584">
            <v>8</v>
          </cell>
          <cell r="C1584">
            <v>20</v>
          </cell>
          <cell r="D1584" t="str">
            <v>SA312 S30815</v>
          </cell>
          <cell r="E1584"/>
          <cell r="F1584">
            <v>8.625</v>
          </cell>
          <cell r="G1584">
            <v>8.125</v>
          </cell>
          <cell r="H1584">
            <v>0.25</v>
          </cell>
          <cell r="I1584"/>
          <cell r="J1584">
            <v>20</v>
          </cell>
          <cell r="K1584"/>
          <cell r="L1584" t="str">
            <v>SA312 S30815</v>
          </cell>
          <cell r="M1584"/>
          <cell r="N1584"/>
        </row>
        <row r="1585">
          <cell r="A1585" t="str">
            <v>P8 SCH-30 [SA312 S30815]</v>
          </cell>
          <cell r="B1585">
            <v>8</v>
          </cell>
          <cell r="C1585">
            <v>30</v>
          </cell>
          <cell r="D1585" t="str">
            <v>SA312 S30815</v>
          </cell>
          <cell r="E1585"/>
          <cell r="F1585">
            <v>8.625</v>
          </cell>
          <cell r="G1585">
            <v>8.0709999999999997</v>
          </cell>
          <cell r="H1585">
            <v>0.27700000000000002</v>
          </cell>
          <cell r="I1585"/>
          <cell r="J1585">
            <v>30</v>
          </cell>
          <cell r="K1585"/>
          <cell r="L1585" t="str">
            <v>SA312 S30815</v>
          </cell>
          <cell r="M1585"/>
          <cell r="N1585"/>
        </row>
        <row r="1586">
          <cell r="A1586" t="str">
            <v>P8 SCH-40 [SA312 S30815]</v>
          </cell>
          <cell r="B1586">
            <v>8</v>
          </cell>
          <cell r="C1586">
            <v>40</v>
          </cell>
          <cell r="D1586" t="str">
            <v>SA312 S30815</v>
          </cell>
          <cell r="E1586"/>
          <cell r="F1586">
            <v>8.625</v>
          </cell>
          <cell r="G1586">
            <v>7.9809999999999999</v>
          </cell>
          <cell r="H1586">
            <v>0.32200000000000001</v>
          </cell>
          <cell r="I1586"/>
          <cell r="J1586">
            <v>40</v>
          </cell>
          <cell r="K1586"/>
          <cell r="L1586" t="str">
            <v>SA312 S30815</v>
          </cell>
          <cell r="M1586"/>
          <cell r="N1586"/>
        </row>
        <row r="1587">
          <cell r="A1587" t="str">
            <v>P8 SCH-60 [SA312 S30815]</v>
          </cell>
          <cell r="B1587">
            <v>8</v>
          </cell>
          <cell r="C1587">
            <v>60</v>
          </cell>
          <cell r="D1587" t="str">
            <v>SA312 S30815</v>
          </cell>
          <cell r="E1587"/>
          <cell r="F1587">
            <v>8.625</v>
          </cell>
          <cell r="G1587">
            <v>7.8129999999999997</v>
          </cell>
          <cell r="H1587">
            <v>0.40600000000000003</v>
          </cell>
          <cell r="I1587"/>
          <cell r="J1587">
            <v>60</v>
          </cell>
          <cell r="K1587"/>
          <cell r="L1587" t="str">
            <v>SA312 S30815</v>
          </cell>
          <cell r="M1587"/>
          <cell r="N1587"/>
        </row>
        <row r="1588">
          <cell r="A1588" t="str">
            <v>P8 SCH-80 [SA312 S30815]</v>
          </cell>
          <cell r="B1588">
            <v>8</v>
          </cell>
          <cell r="C1588">
            <v>80</v>
          </cell>
          <cell r="D1588" t="str">
            <v>SA312 S30815</v>
          </cell>
          <cell r="E1588"/>
          <cell r="F1588">
            <v>8.625</v>
          </cell>
          <cell r="G1588">
            <v>7.625</v>
          </cell>
          <cell r="H1588">
            <v>0.5</v>
          </cell>
          <cell r="I1588"/>
          <cell r="J1588">
            <v>80</v>
          </cell>
          <cell r="K1588"/>
          <cell r="L1588" t="str">
            <v>SA312 S30815</v>
          </cell>
          <cell r="M1588"/>
          <cell r="N1588"/>
        </row>
        <row r="1589">
          <cell r="A1589" t="str">
            <v>P8 SCH-100 [SA312 S30815]</v>
          </cell>
          <cell r="B1589">
            <v>8</v>
          </cell>
          <cell r="C1589">
            <v>100</v>
          </cell>
          <cell r="D1589" t="str">
            <v>SA312 S30815</v>
          </cell>
          <cell r="E1589"/>
          <cell r="F1589">
            <v>8.625</v>
          </cell>
          <cell r="G1589">
            <v>7.4390000000000001</v>
          </cell>
          <cell r="H1589">
            <v>0.59299999999999997</v>
          </cell>
          <cell r="I1589"/>
          <cell r="J1589">
            <v>100</v>
          </cell>
          <cell r="K1589"/>
          <cell r="L1589" t="str">
            <v>SA312 S30815</v>
          </cell>
          <cell r="M1589"/>
          <cell r="N1589"/>
        </row>
        <row r="1590">
          <cell r="A1590" t="str">
            <v>P8 SCH-120 [SA312 S30815]</v>
          </cell>
          <cell r="B1590">
            <v>8</v>
          </cell>
          <cell r="C1590">
            <v>120</v>
          </cell>
          <cell r="D1590" t="str">
            <v>SA312 S30815</v>
          </cell>
          <cell r="E1590"/>
          <cell r="F1590">
            <v>8.625</v>
          </cell>
          <cell r="G1590">
            <v>7.1890000000000001</v>
          </cell>
          <cell r="H1590">
            <v>0.71799999999999997</v>
          </cell>
          <cell r="I1590"/>
          <cell r="J1590">
            <v>120</v>
          </cell>
          <cell r="K1590"/>
          <cell r="L1590" t="str">
            <v>SA312 S30815</v>
          </cell>
          <cell r="M1590"/>
          <cell r="N1590"/>
        </row>
        <row r="1591">
          <cell r="A1591" t="str">
            <v>P8 SCH-140 [SA312 S30815]</v>
          </cell>
          <cell r="B1591">
            <v>8</v>
          </cell>
          <cell r="C1591">
            <v>140</v>
          </cell>
          <cell r="D1591" t="str">
            <v>SA312 S30815</v>
          </cell>
          <cell r="E1591"/>
          <cell r="F1591">
            <v>8.625</v>
          </cell>
          <cell r="G1591">
            <v>7.0009999999999994</v>
          </cell>
          <cell r="H1591">
            <v>0.81200000000000006</v>
          </cell>
          <cell r="I1591"/>
          <cell r="J1591">
            <v>140</v>
          </cell>
          <cell r="K1591"/>
          <cell r="L1591" t="str">
            <v>SA312 S30815</v>
          </cell>
          <cell r="M1591"/>
          <cell r="N1591"/>
        </row>
        <row r="1592">
          <cell r="A1592" t="str">
            <v>P8 SCH-160 [SA312 S30815]</v>
          </cell>
          <cell r="B1592">
            <v>8</v>
          </cell>
          <cell r="C1592">
            <v>160</v>
          </cell>
          <cell r="D1592" t="str">
            <v>SA312 S30815</v>
          </cell>
          <cell r="E1592"/>
          <cell r="F1592">
            <v>8.625</v>
          </cell>
          <cell r="G1592">
            <v>6.8129999999999997</v>
          </cell>
          <cell r="H1592">
            <v>0.90600000000000003</v>
          </cell>
          <cell r="I1592"/>
          <cell r="J1592">
            <v>160</v>
          </cell>
          <cell r="K1592"/>
          <cell r="L1592" t="str">
            <v>SA312 S30815</v>
          </cell>
          <cell r="M1592"/>
          <cell r="N1592"/>
        </row>
        <row r="1593">
          <cell r="A1593" t="str">
            <v>P8 SCH-XH [SA312 S30815]</v>
          </cell>
          <cell r="B1593">
            <v>8</v>
          </cell>
          <cell r="C1593" t="str">
            <v>XH</v>
          </cell>
          <cell r="D1593" t="str">
            <v>SA312 S30815</v>
          </cell>
          <cell r="E1593"/>
          <cell r="F1593">
            <v>8.625</v>
          </cell>
          <cell r="G1593">
            <v>7.625</v>
          </cell>
          <cell r="H1593">
            <v>0.5</v>
          </cell>
          <cell r="I1593" t="str">
            <v>XH</v>
          </cell>
          <cell r="J1593">
            <v>2</v>
          </cell>
          <cell r="K1593"/>
          <cell r="L1593" t="str">
            <v>SA312 S30815</v>
          </cell>
          <cell r="M1593"/>
          <cell r="N1593"/>
        </row>
        <row r="1594">
          <cell r="A1594" t="str">
            <v>P8 SCH-XXH [SA312 S30815]</v>
          </cell>
          <cell r="B1594">
            <v>8</v>
          </cell>
          <cell r="C1594" t="str">
            <v>XXH</v>
          </cell>
          <cell r="D1594" t="str">
            <v>SA312 S30815</v>
          </cell>
          <cell r="E1594"/>
          <cell r="F1594">
            <v>8.625</v>
          </cell>
          <cell r="G1594">
            <v>6.875</v>
          </cell>
          <cell r="H1594">
            <v>0.875</v>
          </cell>
          <cell r="I1594" t="str">
            <v>XXH</v>
          </cell>
          <cell r="J1594">
            <v>4</v>
          </cell>
          <cell r="K1594"/>
          <cell r="L1594" t="str">
            <v>SA312 S30815</v>
          </cell>
          <cell r="M1594"/>
          <cell r="N1594"/>
        </row>
        <row r="1595">
          <cell r="A1595" t="str">
            <v>P9 SCH-XH [SA312 S30815]</v>
          </cell>
          <cell r="B1595">
            <v>9</v>
          </cell>
          <cell r="C1595" t="str">
            <v>XH</v>
          </cell>
          <cell r="D1595" t="str">
            <v>SA312 S30815</v>
          </cell>
          <cell r="E1595"/>
          <cell r="F1595">
            <v>9.625</v>
          </cell>
          <cell r="G1595">
            <v>8.625</v>
          </cell>
          <cell r="H1595">
            <v>0.5</v>
          </cell>
          <cell r="I1595" t="str">
            <v>XH</v>
          </cell>
          <cell r="J1595">
            <v>2</v>
          </cell>
          <cell r="K1595"/>
          <cell r="L1595" t="str">
            <v>SA312 S30815</v>
          </cell>
          <cell r="M1595"/>
          <cell r="N1595"/>
        </row>
        <row r="1596">
          <cell r="A1596" t="str">
            <v>P10 SCH-5 [SA312 S30815]</v>
          </cell>
          <cell r="B1596">
            <v>10</v>
          </cell>
          <cell r="C1596">
            <v>5</v>
          </cell>
          <cell r="D1596" t="str">
            <v>SA312 S30815</v>
          </cell>
          <cell r="E1596"/>
          <cell r="F1596">
            <v>10.750000000000002</v>
          </cell>
          <cell r="G1596">
            <v>10.482000000000001</v>
          </cell>
          <cell r="H1596">
            <v>0.13400000000000001</v>
          </cell>
          <cell r="I1596"/>
          <cell r="J1596">
            <v>5</v>
          </cell>
          <cell r="K1596"/>
          <cell r="L1596" t="str">
            <v>SA312 S30815</v>
          </cell>
          <cell r="M1596"/>
          <cell r="N1596"/>
        </row>
        <row r="1597">
          <cell r="A1597" t="str">
            <v>P10 SCH-10 [SA312 S30815]</v>
          </cell>
          <cell r="B1597">
            <v>10</v>
          </cell>
          <cell r="C1597">
            <v>10</v>
          </cell>
          <cell r="D1597" t="str">
            <v>SA312 S30815</v>
          </cell>
          <cell r="E1597"/>
          <cell r="F1597">
            <v>10.750000000000002</v>
          </cell>
          <cell r="G1597">
            <v>10.420000000000002</v>
          </cell>
          <cell r="H1597">
            <v>0.16500000000000001</v>
          </cell>
          <cell r="I1597"/>
          <cell r="J1597">
            <v>10</v>
          </cell>
          <cell r="K1597"/>
          <cell r="L1597" t="str">
            <v>SA312 S30815</v>
          </cell>
          <cell r="M1597"/>
          <cell r="N1597"/>
        </row>
        <row r="1598">
          <cell r="A1598" t="str">
            <v>P10 SCH-20 [SA312 S30815]</v>
          </cell>
          <cell r="B1598">
            <v>10</v>
          </cell>
          <cell r="C1598">
            <v>20</v>
          </cell>
          <cell r="D1598" t="str">
            <v>SA312 S30815</v>
          </cell>
          <cell r="E1598"/>
          <cell r="F1598">
            <v>10.750000000000002</v>
          </cell>
          <cell r="G1598">
            <v>10.250000000000002</v>
          </cell>
          <cell r="H1598">
            <v>0.25</v>
          </cell>
          <cell r="I1598"/>
          <cell r="J1598">
            <v>20</v>
          </cell>
          <cell r="K1598"/>
          <cell r="L1598" t="str">
            <v>SA312 S30815</v>
          </cell>
          <cell r="M1598"/>
          <cell r="N1598"/>
        </row>
        <row r="1599">
          <cell r="A1599" t="str">
            <v>P10 SCH-30 [SA312 S30815]</v>
          </cell>
          <cell r="B1599">
            <v>10</v>
          </cell>
          <cell r="C1599">
            <v>30</v>
          </cell>
          <cell r="D1599" t="str">
            <v>SA312 S30815</v>
          </cell>
          <cell r="E1599"/>
          <cell r="F1599">
            <v>10.750000000000002</v>
          </cell>
          <cell r="G1599">
            <v>10.136000000000001</v>
          </cell>
          <cell r="H1599">
            <v>0.307</v>
          </cell>
          <cell r="I1599"/>
          <cell r="J1599">
            <v>30</v>
          </cell>
          <cell r="K1599"/>
          <cell r="L1599" t="str">
            <v>SA312 S30815</v>
          </cell>
          <cell r="M1599"/>
          <cell r="N1599"/>
        </row>
        <row r="1600">
          <cell r="A1600" t="str">
            <v>P10 SCH-40 [SA312 S30815]</v>
          </cell>
          <cell r="B1600">
            <v>10</v>
          </cell>
          <cell r="C1600">
            <v>40</v>
          </cell>
          <cell r="D1600" t="str">
            <v>SA312 S30815</v>
          </cell>
          <cell r="E1600"/>
          <cell r="F1600">
            <v>10.750000000000002</v>
          </cell>
          <cell r="G1600">
            <v>10.020000000000001</v>
          </cell>
          <cell r="H1600">
            <v>0.36499999999999999</v>
          </cell>
          <cell r="I1600"/>
          <cell r="J1600">
            <v>40</v>
          </cell>
          <cell r="K1600"/>
          <cell r="L1600" t="str">
            <v>SA312 S30815</v>
          </cell>
          <cell r="M1600"/>
          <cell r="N1600"/>
        </row>
        <row r="1601">
          <cell r="A1601" t="str">
            <v>P10 SCH-60 [SA312 S30815]</v>
          </cell>
          <cell r="B1601">
            <v>10</v>
          </cell>
          <cell r="C1601">
            <v>60</v>
          </cell>
          <cell r="D1601" t="str">
            <v>SA312 S30815</v>
          </cell>
          <cell r="E1601"/>
          <cell r="F1601">
            <v>10.750000000000002</v>
          </cell>
          <cell r="G1601">
            <v>9.7500000000000018</v>
          </cell>
          <cell r="H1601">
            <v>0.5</v>
          </cell>
          <cell r="I1601"/>
          <cell r="J1601">
            <v>60</v>
          </cell>
          <cell r="K1601"/>
          <cell r="L1601" t="str">
            <v>SA312 S30815</v>
          </cell>
          <cell r="M1601"/>
          <cell r="N1601"/>
        </row>
        <row r="1602">
          <cell r="A1602" t="str">
            <v>P10 SCH-80 [SA312 S30815]</v>
          </cell>
          <cell r="B1602">
            <v>10</v>
          </cell>
          <cell r="C1602">
            <v>80</v>
          </cell>
          <cell r="D1602" t="str">
            <v>SA312 S30815</v>
          </cell>
          <cell r="E1602"/>
          <cell r="F1602">
            <v>10.750000000000002</v>
          </cell>
          <cell r="G1602">
            <v>9.5640000000000018</v>
          </cell>
          <cell r="H1602">
            <v>0.59299999999999997</v>
          </cell>
          <cell r="I1602"/>
          <cell r="J1602">
            <v>80</v>
          </cell>
          <cell r="K1602"/>
          <cell r="L1602" t="str">
            <v>SA312 S30815</v>
          </cell>
          <cell r="M1602"/>
          <cell r="N1602"/>
        </row>
        <row r="1603">
          <cell r="A1603" t="str">
            <v>P10 SCH-100 [SA312 S30815]</v>
          </cell>
          <cell r="B1603">
            <v>10</v>
          </cell>
          <cell r="C1603">
            <v>100</v>
          </cell>
          <cell r="D1603" t="str">
            <v>SA312 S30815</v>
          </cell>
          <cell r="E1603"/>
          <cell r="F1603">
            <v>10.750000000000002</v>
          </cell>
          <cell r="G1603">
            <v>9.3140000000000018</v>
          </cell>
          <cell r="H1603">
            <v>0.71799999999999997</v>
          </cell>
          <cell r="I1603"/>
          <cell r="J1603">
            <v>100</v>
          </cell>
          <cell r="K1603"/>
          <cell r="L1603" t="str">
            <v>SA312 S30815</v>
          </cell>
          <cell r="M1603"/>
          <cell r="N1603"/>
        </row>
        <row r="1604">
          <cell r="A1604" t="str">
            <v>P10 SCH-120 [SA312 S30815]</v>
          </cell>
          <cell r="B1604">
            <v>10</v>
          </cell>
          <cell r="C1604">
            <v>120</v>
          </cell>
          <cell r="D1604" t="str">
            <v>SA312 S30815</v>
          </cell>
          <cell r="E1604"/>
          <cell r="F1604">
            <v>10.750000000000002</v>
          </cell>
          <cell r="G1604">
            <v>9.0640000000000018</v>
          </cell>
          <cell r="H1604">
            <v>0.84299999999999997</v>
          </cell>
          <cell r="I1604"/>
          <cell r="J1604">
            <v>120</v>
          </cell>
          <cell r="K1604"/>
          <cell r="L1604" t="str">
            <v>SA312 S30815</v>
          </cell>
          <cell r="M1604"/>
          <cell r="N1604"/>
        </row>
        <row r="1605">
          <cell r="A1605" t="str">
            <v>P10 SCH-140 [SA312 S30815]</v>
          </cell>
          <cell r="B1605">
            <v>10</v>
          </cell>
          <cell r="C1605">
            <v>140</v>
          </cell>
          <cell r="D1605" t="str">
            <v>SA312 S30815</v>
          </cell>
          <cell r="E1605"/>
          <cell r="F1605">
            <v>10.750000000000002</v>
          </cell>
          <cell r="G1605">
            <v>8.7500000000000018</v>
          </cell>
          <cell r="H1605">
            <v>1</v>
          </cell>
          <cell r="I1605"/>
          <cell r="J1605">
            <v>140</v>
          </cell>
          <cell r="K1605"/>
          <cell r="L1605" t="str">
            <v>SA312 S30815</v>
          </cell>
          <cell r="M1605"/>
          <cell r="N1605"/>
        </row>
        <row r="1606">
          <cell r="A1606" t="str">
            <v>P10 SCH-160 [SA312 S30815]</v>
          </cell>
          <cell r="B1606">
            <v>10</v>
          </cell>
          <cell r="C1606">
            <v>160</v>
          </cell>
          <cell r="D1606" t="str">
            <v>SA312 S30815</v>
          </cell>
          <cell r="E1606"/>
          <cell r="F1606">
            <v>10.750000000000002</v>
          </cell>
          <cell r="G1606">
            <v>8.5000000000000018</v>
          </cell>
          <cell r="H1606">
            <v>1.125</v>
          </cell>
          <cell r="I1606"/>
          <cell r="J1606">
            <v>160</v>
          </cell>
          <cell r="K1606"/>
          <cell r="L1606" t="str">
            <v>SA312 S30815</v>
          </cell>
          <cell r="M1606"/>
          <cell r="N1606"/>
        </row>
        <row r="1607">
          <cell r="A1607" t="str">
            <v>P10 SCH-XH [SA312 S30815]</v>
          </cell>
          <cell r="B1607">
            <v>10</v>
          </cell>
          <cell r="C1607" t="str">
            <v>XH</v>
          </cell>
          <cell r="D1607" t="str">
            <v>SA312 S30815</v>
          </cell>
          <cell r="E1607"/>
          <cell r="F1607">
            <v>10.750000000000002</v>
          </cell>
          <cell r="G1607">
            <v>9.7500000000000018</v>
          </cell>
          <cell r="H1607">
            <v>0.5</v>
          </cell>
          <cell r="I1607" t="str">
            <v>XH</v>
          </cell>
          <cell r="J1607">
            <v>2</v>
          </cell>
          <cell r="K1607"/>
          <cell r="L1607" t="str">
            <v>SA312 S30815</v>
          </cell>
          <cell r="M1607"/>
          <cell r="N1607"/>
        </row>
        <row r="1608">
          <cell r="A1608" t="str">
            <v>P11 SCH-XH [SA312 S30815]</v>
          </cell>
          <cell r="B1608">
            <v>11</v>
          </cell>
          <cell r="C1608" t="str">
            <v>XH</v>
          </cell>
          <cell r="D1608" t="str">
            <v>SA312 S30815</v>
          </cell>
          <cell r="E1608"/>
          <cell r="F1608">
            <v>11.75</v>
          </cell>
          <cell r="G1608">
            <v>10.75</v>
          </cell>
          <cell r="H1608">
            <v>0.5</v>
          </cell>
          <cell r="I1608" t="str">
            <v>XH</v>
          </cell>
          <cell r="J1608">
            <v>2</v>
          </cell>
          <cell r="K1608"/>
          <cell r="L1608" t="str">
            <v>SA312 S30815</v>
          </cell>
          <cell r="M1608"/>
          <cell r="N1608"/>
        </row>
        <row r="1609">
          <cell r="A1609" t="str">
            <v>P12 SCH-5 [SA312 S30815]</v>
          </cell>
          <cell r="B1609">
            <v>12.000000000000002</v>
          </cell>
          <cell r="C1609">
            <v>5</v>
          </cell>
          <cell r="D1609" t="str">
            <v>SA312 S30815</v>
          </cell>
          <cell r="E1609"/>
          <cell r="F1609">
            <v>12.75</v>
          </cell>
          <cell r="G1609">
            <v>12.42</v>
          </cell>
          <cell r="H1609">
            <v>0.16500000000000001</v>
          </cell>
          <cell r="I1609"/>
          <cell r="J1609">
            <v>5</v>
          </cell>
          <cell r="K1609"/>
          <cell r="L1609" t="str">
            <v>SA312 S30815</v>
          </cell>
          <cell r="M1609"/>
          <cell r="N1609"/>
        </row>
        <row r="1610">
          <cell r="A1610" t="str">
            <v>P12 SCH-10 [SA312 S30815]</v>
          </cell>
          <cell r="B1610">
            <v>12.000000000000002</v>
          </cell>
          <cell r="C1610">
            <v>10</v>
          </cell>
          <cell r="D1610" t="str">
            <v>SA312 S30815</v>
          </cell>
          <cell r="E1610"/>
          <cell r="F1610">
            <v>12.75</v>
          </cell>
          <cell r="G1610">
            <v>12.39</v>
          </cell>
          <cell r="H1610">
            <v>0.18</v>
          </cell>
          <cell r="I1610"/>
          <cell r="J1610">
            <v>10</v>
          </cell>
          <cell r="K1610"/>
          <cell r="L1610" t="str">
            <v>SA312 S30815</v>
          </cell>
          <cell r="M1610"/>
          <cell r="N1610"/>
        </row>
        <row r="1611">
          <cell r="A1611" t="str">
            <v>P12 SCH-20 [SA312 S30815]</v>
          </cell>
          <cell r="B1611">
            <v>12.000000000000002</v>
          </cell>
          <cell r="C1611">
            <v>20</v>
          </cell>
          <cell r="D1611" t="str">
            <v>SA312 S30815</v>
          </cell>
          <cell r="E1611"/>
          <cell r="F1611">
            <v>12.75</v>
          </cell>
          <cell r="G1611">
            <v>12.25</v>
          </cell>
          <cell r="H1611">
            <v>0.25</v>
          </cell>
          <cell r="I1611"/>
          <cell r="J1611">
            <v>20</v>
          </cell>
          <cell r="K1611"/>
          <cell r="L1611" t="str">
            <v>SA312 S30815</v>
          </cell>
          <cell r="M1611"/>
          <cell r="N1611"/>
        </row>
        <row r="1612">
          <cell r="A1612" t="str">
            <v>P12 SCH-30 [SA312 S30815]</v>
          </cell>
          <cell r="B1612">
            <v>12.000000000000002</v>
          </cell>
          <cell r="C1612">
            <v>30</v>
          </cell>
          <cell r="D1612" t="str">
            <v>SA312 S30815</v>
          </cell>
          <cell r="E1612"/>
          <cell r="F1612">
            <v>12.75</v>
          </cell>
          <cell r="G1612">
            <v>12.09</v>
          </cell>
          <cell r="H1612">
            <v>0.33</v>
          </cell>
          <cell r="I1612"/>
          <cell r="J1612">
            <v>30</v>
          </cell>
          <cell r="K1612"/>
          <cell r="L1612" t="str">
            <v>SA312 S30815</v>
          </cell>
          <cell r="M1612"/>
          <cell r="N1612"/>
        </row>
        <row r="1613">
          <cell r="A1613" t="str">
            <v>P12 SCH-40 [SA312 S30815]</v>
          </cell>
          <cell r="B1613">
            <v>12.000000000000002</v>
          </cell>
          <cell r="C1613">
            <v>40</v>
          </cell>
          <cell r="D1613" t="str">
            <v>SA312 S30815</v>
          </cell>
          <cell r="E1613"/>
          <cell r="F1613">
            <v>12.75</v>
          </cell>
          <cell r="G1613">
            <v>11.938000000000001</v>
          </cell>
          <cell r="H1613">
            <v>0.40600000000000003</v>
          </cell>
          <cell r="I1613"/>
          <cell r="J1613">
            <v>40</v>
          </cell>
          <cell r="K1613"/>
          <cell r="L1613" t="str">
            <v>SA312 S30815</v>
          </cell>
          <cell r="M1613"/>
          <cell r="N1613"/>
        </row>
        <row r="1614">
          <cell r="A1614" t="str">
            <v>P12 SCH-60 [SA312 S30815]</v>
          </cell>
          <cell r="B1614">
            <v>12.000000000000002</v>
          </cell>
          <cell r="C1614">
            <v>60</v>
          </cell>
          <cell r="D1614" t="str">
            <v>SA312 S30815</v>
          </cell>
          <cell r="E1614"/>
          <cell r="F1614">
            <v>12.75</v>
          </cell>
          <cell r="G1614">
            <v>11.625999999999999</v>
          </cell>
          <cell r="H1614">
            <v>0.56200000000000006</v>
          </cell>
          <cell r="I1614"/>
          <cell r="J1614">
            <v>60</v>
          </cell>
          <cell r="K1614"/>
          <cell r="L1614" t="str">
            <v>SA312 S30815</v>
          </cell>
          <cell r="M1614"/>
          <cell r="N1614"/>
        </row>
        <row r="1615">
          <cell r="A1615" t="str">
            <v>P12 SCH-80 [SA312 S30815]</v>
          </cell>
          <cell r="B1615">
            <v>12.000000000000002</v>
          </cell>
          <cell r="C1615">
            <v>80</v>
          </cell>
          <cell r="D1615" t="str">
            <v>SA312 S30815</v>
          </cell>
          <cell r="E1615"/>
          <cell r="F1615">
            <v>12.75</v>
          </cell>
          <cell r="G1615">
            <v>11.375999999999999</v>
          </cell>
          <cell r="H1615">
            <v>0.68700000000000006</v>
          </cell>
          <cell r="I1615"/>
          <cell r="J1615">
            <v>80</v>
          </cell>
          <cell r="K1615"/>
          <cell r="L1615" t="str">
            <v>SA312 S30815</v>
          </cell>
          <cell r="M1615"/>
          <cell r="N1615"/>
        </row>
        <row r="1616">
          <cell r="A1616" t="str">
            <v>P12 SCH-100 [SA312 S30815]</v>
          </cell>
          <cell r="B1616">
            <v>12.000000000000002</v>
          </cell>
          <cell r="C1616">
            <v>100</v>
          </cell>
          <cell r="D1616" t="str">
            <v>SA312 S30815</v>
          </cell>
          <cell r="E1616"/>
          <cell r="F1616">
            <v>12.75</v>
          </cell>
          <cell r="G1616">
            <v>11.064</v>
          </cell>
          <cell r="H1616">
            <v>0.84299999999999997</v>
          </cell>
          <cell r="I1616"/>
          <cell r="J1616">
            <v>100</v>
          </cell>
          <cell r="K1616"/>
          <cell r="L1616" t="str">
            <v>SA312 S30815</v>
          </cell>
          <cell r="M1616"/>
          <cell r="N1616"/>
        </row>
        <row r="1617">
          <cell r="A1617" t="str">
            <v>P12 SCH-120 [SA312 S30815]</v>
          </cell>
          <cell r="B1617">
            <v>12.000000000000002</v>
          </cell>
          <cell r="C1617">
            <v>120</v>
          </cell>
          <cell r="D1617" t="str">
            <v>SA312 S30815</v>
          </cell>
          <cell r="E1617"/>
          <cell r="F1617">
            <v>12.75</v>
          </cell>
          <cell r="G1617">
            <v>10.75</v>
          </cell>
          <cell r="H1617">
            <v>1</v>
          </cell>
          <cell r="I1617"/>
          <cell r="J1617">
            <v>120</v>
          </cell>
          <cell r="K1617"/>
          <cell r="L1617" t="str">
            <v>SA312 S30815</v>
          </cell>
          <cell r="M1617"/>
          <cell r="N1617"/>
        </row>
        <row r="1618">
          <cell r="A1618" t="str">
            <v>P12 SCH-140 [SA312 S30815]</v>
          </cell>
          <cell r="B1618">
            <v>12.000000000000002</v>
          </cell>
          <cell r="C1618">
            <v>140</v>
          </cell>
          <cell r="D1618" t="str">
            <v>SA312 S30815</v>
          </cell>
          <cell r="E1618"/>
          <cell r="F1618">
            <v>12.75</v>
          </cell>
          <cell r="G1618">
            <v>10.5</v>
          </cell>
          <cell r="H1618">
            <v>1.125</v>
          </cell>
          <cell r="I1618"/>
          <cell r="J1618">
            <v>140</v>
          </cell>
          <cell r="K1618"/>
          <cell r="L1618" t="str">
            <v>SA312 S30815</v>
          </cell>
          <cell r="M1618"/>
          <cell r="N1618"/>
        </row>
        <row r="1619">
          <cell r="A1619" t="str">
            <v>P12 SCH-160 [SA312 S30815]</v>
          </cell>
          <cell r="B1619">
            <v>12.000000000000002</v>
          </cell>
          <cell r="C1619">
            <v>160</v>
          </cell>
          <cell r="D1619" t="str">
            <v>SA312 S30815</v>
          </cell>
          <cell r="E1619"/>
          <cell r="F1619">
            <v>12.75</v>
          </cell>
          <cell r="G1619">
            <v>10.125999999999999</v>
          </cell>
          <cell r="H1619">
            <v>1.3120000000000001</v>
          </cell>
          <cell r="I1619"/>
          <cell r="J1619">
            <v>160</v>
          </cell>
          <cell r="K1619"/>
          <cell r="L1619" t="str">
            <v>SA312 S30815</v>
          </cell>
          <cell r="M1619"/>
          <cell r="N1619"/>
        </row>
        <row r="1620">
          <cell r="A1620" t="str">
            <v>P12 SCH-XH [SA312 S30815]</v>
          </cell>
          <cell r="B1620">
            <v>12.000000000000002</v>
          </cell>
          <cell r="C1620" t="str">
            <v>XH</v>
          </cell>
          <cell r="D1620" t="str">
            <v>SA312 S30815</v>
          </cell>
          <cell r="E1620"/>
          <cell r="F1620">
            <v>12.75</v>
          </cell>
          <cell r="G1620">
            <v>11.75</v>
          </cell>
          <cell r="H1620">
            <v>0.5</v>
          </cell>
          <cell r="I1620" t="str">
            <v>XH</v>
          </cell>
          <cell r="J1620">
            <v>2</v>
          </cell>
          <cell r="K1620"/>
          <cell r="L1620" t="str">
            <v>SA312 S30815</v>
          </cell>
          <cell r="M1620"/>
          <cell r="N1620"/>
        </row>
        <row r="1621">
          <cell r="A1621" t="str">
            <v>P14 SCH-10 [SA312 S30815]</v>
          </cell>
          <cell r="B1621">
            <v>14</v>
          </cell>
          <cell r="C1621">
            <v>10</v>
          </cell>
          <cell r="D1621" t="str">
            <v>SA312 S30815</v>
          </cell>
          <cell r="E1621"/>
          <cell r="F1621">
            <v>14</v>
          </cell>
          <cell r="G1621">
            <v>13.5</v>
          </cell>
          <cell r="H1621">
            <v>0.25</v>
          </cell>
          <cell r="I1621"/>
          <cell r="J1621">
            <v>10</v>
          </cell>
          <cell r="K1621"/>
          <cell r="L1621" t="str">
            <v>SA312 S30815</v>
          </cell>
          <cell r="M1621"/>
          <cell r="N1621"/>
        </row>
        <row r="1622">
          <cell r="A1622" t="str">
            <v>P14 SCH-20 [SA312 S30815]</v>
          </cell>
          <cell r="B1622">
            <v>14</v>
          </cell>
          <cell r="C1622">
            <v>20</v>
          </cell>
          <cell r="D1622" t="str">
            <v>SA312 S30815</v>
          </cell>
          <cell r="E1622"/>
          <cell r="F1622">
            <v>14</v>
          </cell>
          <cell r="G1622">
            <v>13.375999999999999</v>
          </cell>
          <cell r="H1622">
            <v>0.312</v>
          </cell>
          <cell r="I1622"/>
          <cell r="J1622">
            <v>20</v>
          </cell>
          <cell r="K1622"/>
          <cell r="L1622" t="str">
            <v>SA312 S30815</v>
          </cell>
          <cell r="M1622"/>
          <cell r="N1622"/>
        </row>
        <row r="1623">
          <cell r="A1623" t="str">
            <v>P14 SCH-30 [SA312 S30815]</v>
          </cell>
          <cell r="B1623">
            <v>14</v>
          </cell>
          <cell r="C1623">
            <v>30</v>
          </cell>
          <cell r="D1623" t="str">
            <v>SA312 S30815</v>
          </cell>
          <cell r="E1623"/>
          <cell r="F1623">
            <v>14</v>
          </cell>
          <cell r="G1623">
            <v>13.25</v>
          </cell>
          <cell r="H1623">
            <v>0.375</v>
          </cell>
          <cell r="I1623"/>
          <cell r="J1623">
            <v>30</v>
          </cell>
          <cell r="K1623"/>
          <cell r="L1623" t="str">
            <v>SA312 S30815</v>
          </cell>
          <cell r="M1623"/>
          <cell r="N1623"/>
        </row>
        <row r="1624">
          <cell r="A1624" t="str">
            <v>P14 SCH-40 [SA312 S30815]</v>
          </cell>
          <cell r="B1624">
            <v>14</v>
          </cell>
          <cell r="C1624">
            <v>40</v>
          </cell>
          <cell r="D1624" t="str">
            <v>SA312 S30815</v>
          </cell>
          <cell r="E1624"/>
          <cell r="F1624">
            <v>14</v>
          </cell>
          <cell r="G1624">
            <v>13.125999999999999</v>
          </cell>
          <cell r="H1624">
            <v>0.437</v>
          </cell>
          <cell r="I1624"/>
          <cell r="J1624">
            <v>40</v>
          </cell>
          <cell r="K1624"/>
          <cell r="L1624" t="str">
            <v>SA312 S30815</v>
          </cell>
          <cell r="M1624"/>
          <cell r="N1624"/>
        </row>
        <row r="1625">
          <cell r="A1625" t="str">
            <v>P14 SCH-60 [SA312 S30815]</v>
          </cell>
          <cell r="B1625">
            <v>14</v>
          </cell>
          <cell r="C1625">
            <v>60</v>
          </cell>
          <cell r="D1625" t="str">
            <v>SA312 S30815</v>
          </cell>
          <cell r="E1625"/>
          <cell r="F1625">
            <v>14</v>
          </cell>
          <cell r="G1625">
            <v>12.811999999999999</v>
          </cell>
          <cell r="H1625">
            <v>0.59399999999999997</v>
          </cell>
          <cell r="I1625"/>
          <cell r="J1625">
            <v>60</v>
          </cell>
          <cell r="K1625"/>
          <cell r="L1625" t="str">
            <v>SA312 S30815</v>
          </cell>
          <cell r="M1625"/>
          <cell r="N1625"/>
        </row>
        <row r="1626">
          <cell r="A1626" t="str">
            <v>P14 SCH-80 [SA312 S30815]</v>
          </cell>
          <cell r="B1626">
            <v>14</v>
          </cell>
          <cell r="C1626">
            <v>80</v>
          </cell>
          <cell r="D1626" t="str">
            <v>SA312 S30815</v>
          </cell>
          <cell r="E1626"/>
          <cell r="F1626">
            <v>14</v>
          </cell>
          <cell r="G1626">
            <v>12.5</v>
          </cell>
          <cell r="H1626">
            <v>0.75</v>
          </cell>
          <cell r="I1626"/>
          <cell r="J1626">
            <v>80</v>
          </cell>
          <cell r="K1626"/>
          <cell r="L1626" t="str">
            <v>SA312 S30815</v>
          </cell>
          <cell r="M1626"/>
          <cell r="N1626"/>
        </row>
        <row r="1627">
          <cell r="A1627" t="str">
            <v>P14 SCH-100 [SA312 S30815]</v>
          </cell>
          <cell r="B1627">
            <v>14</v>
          </cell>
          <cell r="C1627">
            <v>100</v>
          </cell>
          <cell r="D1627" t="str">
            <v>SA312 S30815</v>
          </cell>
          <cell r="E1627"/>
          <cell r="F1627">
            <v>14</v>
          </cell>
          <cell r="G1627">
            <v>12.125999999999999</v>
          </cell>
          <cell r="H1627">
            <v>0.93700000000000006</v>
          </cell>
          <cell r="I1627"/>
          <cell r="J1627">
            <v>100</v>
          </cell>
          <cell r="K1627"/>
          <cell r="L1627" t="str">
            <v>SA312 S30815</v>
          </cell>
          <cell r="M1627"/>
          <cell r="N1627"/>
        </row>
        <row r="1628">
          <cell r="A1628" t="str">
            <v>P14 SCH-120 [SA312 S30815]</v>
          </cell>
          <cell r="B1628">
            <v>14</v>
          </cell>
          <cell r="C1628">
            <v>120</v>
          </cell>
          <cell r="D1628" t="str">
            <v>SA312 S30815</v>
          </cell>
          <cell r="E1628"/>
          <cell r="F1628">
            <v>14</v>
          </cell>
          <cell r="G1628">
            <v>11.814</v>
          </cell>
          <cell r="H1628">
            <v>1.093</v>
          </cell>
          <cell r="I1628"/>
          <cell r="J1628">
            <v>120</v>
          </cell>
          <cell r="K1628"/>
          <cell r="L1628" t="str">
            <v>SA312 S30815</v>
          </cell>
          <cell r="M1628"/>
          <cell r="N1628"/>
        </row>
        <row r="1629">
          <cell r="A1629" t="str">
            <v>P14 SCH-140 [SA312 S30815]</v>
          </cell>
          <cell r="B1629">
            <v>14</v>
          </cell>
          <cell r="C1629">
            <v>140</v>
          </cell>
          <cell r="D1629" t="str">
            <v>SA312 S30815</v>
          </cell>
          <cell r="E1629"/>
          <cell r="F1629">
            <v>14</v>
          </cell>
          <cell r="G1629">
            <v>11.5</v>
          </cell>
          <cell r="H1629">
            <v>1.25</v>
          </cell>
          <cell r="I1629"/>
          <cell r="J1629">
            <v>140</v>
          </cell>
          <cell r="K1629"/>
          <cell r="L1629" t="str">
            <v>SA312 S30815</v>
          </cell>
          <cell r="M1629"/>
          <cell r="N1629"/>
        </row>
        <row r="1630">
          <cell r="A1630" t="str">
            <v>P14 SCH-160 [SA312 S30815]</v>
          </cell>
          <cell r="B1630">
            <v>14</v>
          </cell>
          <cell r="C1630">
            <v>160</v>
          </cell>
          <cell r="D1630" t="str">
            <v>SA312 S30815</v>
          </cell>
          <cell r="E1630"/>
          <cell r="F1630">
            <v>14</v>
          </cell>
          <cell r="G1630">
            <v>11.188000000000001</v>
          </cell>
          <cell r="H1630">
            <v>1.4059999999999999</v>
          </cell>
          <cell r="I1630"/>
          <cell r="J1630">
            <v>160</v>
          </cell>
          <cell r="K1630"/>
          <cell r="L1630" t="str">
            <v>SA312 S30815</v>
          </cell>
          <cell r="M1630"/>
          <cell r="N1630"/>
        </row>
        <row r="1631">
          <cell r="A1631" t="str">
            <v>P14 SCH-XH [SA312 S30815]</v>
          </cell>
          <cell r="B1631">
            <v>14</v>
          </cell>
          <cell r="C1631" t="str">
            <v>XH</v>
          </cell>
          <cell r="D1631" t="str">
            <v>SA312 S30815</v>
          </cell>
          <cell r="E1631"/>
          <cell r="F1631">
            <v>14</v>
          </cell>
          <cell r="G1631">
            <v>13</v>
          </cell>
          <cell r="H1631">
            <v>0.5</v>
          </cell>
          <cell r="I1631" t="str">
            <v>XH</v>
          </cell>
          <cell r="J1631">
            <v>2</v>
          </cell>
          <cell r="K1631"/>
          <cell r="L1631" t="str">
            <v>SA312 S30815</v>
          </cell>
          <cell r="M1631"/>
          <cell r="N1631"/>
        </row>
        <row r="1632">
          <cell r="A1632" t="str">
            <v>P16 SCH-10 [SA312 S30815]</v>
          </cell>
          <cell r="B1632">
            <v>16</v>
          </cell>
          <cell r="C1632">
            <v>10</v>
          </cell>
          <cell r="D1632" t="str">
            <v>SA312 S30815</v>
          </cell>
          <cell r="E1632"/>
          <cell r="F1632">
            <v>16</v>
          </cell>
          <cell r="G1632">
            <v>15.5</v>
          </cell>
          <cell r="H1632">
            <v>0.25</v>
          </cell>
          <cell r="I1632"/>
          <cell r="J1632">
            <v>10</v>
          </cell>
          <cell r="K1632"/>
          <cell r="L1632" t="str">
            <v>SA312 S30815</v>
          </cell>
          <cell r="M1632"/>
          <cell r="N1632"/>
        </row>
        <row r="1633">
          <cell r="A1633" t="str">
            <v>P16 SCH-20 [SA312 S30815]</v>
          </cell>
          <cell r="B1633">
            <v>16</v>
          </cell>
          <cell r="C1633">
            <v>20</v>
          </cell>
          <cell r="D1633" t="str">
            <v>SA312 S30815</v>
          </cell>
          <cell r="E1633"/>
          <cell r="F1633">
            <v>16</v>
          </cell>
          <cell r="G1633">
            <v>15.375999999999999</v>
          </cell>
          <cell r="H1633">
            <v>0.312</v>
          </cell>
          <cell r="I1633"/>
          <cell r="J1633">
            <v>20</v>
          </cell>
          <cell r="K1633"/>
          <cell r="L1633" t="str">
            <v>SA312 S30815</v>
          </cell>
          <cell r="M1633"/>
          <cell r="N1633"/>
        </row>
        <row r="1634">
          <cell r="A1634" t="str">
            <v>P16 SCH-30 [SA312 S30815]</v>
          </cell>
          <cell r="B1634">
            <v>16</v>
          </cell>
          <cell r="C1634">
            <v>30</v>
          </cell>
          <cell r="D1634" t="str">
            <v>SA312 S30815</v>
          </cell>
          <cell r="E1634"/>
          <cell r="F1634">
            <v>16</v>
          </cell>
          <cell r="G1634">
            <v>15.25</v>
          </cell>
          <cell r="H1634">
            <v>0.375</v>
          </cell>
          <cell r="I1634"/>
          <cell r="J1634">
            <v>30</v>
          </cell>
          <cell r="K1634"/>
          <cell r="L1634" t="str">
            <v>SA312 S30815</v>
          </cell>
          <cell r="M1634"/>
          <cell r="N1634"/>
        </row>
        <row r="1635">
          <cell r="A1635" t="str">
            <v>P16 SCH-40 [SA312 S30815]</v>
          </cell>
          <cell r="B1635">
            <v>16</v>
          </cell>
          <cell r="C1635">
            <v>40</v>
          </cell>
          <cell r="D1635" t="str">
            <v>SA312 S30815</v>
          </cell>
          <cell r="E1635"/>
          <cell r="F1635">
            <v>16</v>
          </cell>
          <cell r="G1635">
            <v>15</v>
          </cell>
          <cell r="H1635">
            <v>0.5</v>
          </cell>
          <cell r="I1635"/>
          <cell r="J1635">
            <v>40</v>
          </cell>
          <cell r="K1635"/>
          <cell r="L1635" t="str">
            <v>SA312 S30815</v>
          </cell>
          <cell r="M1635"/>
          <cell r="N1635"/>
        </row>
        <row r="1636">
          <cell r="A1636" t="str">
            <v>P16 SCH-60 [SA312 S30815]</v>
          </cell>
          <cell r="B1636">
            <v>16</v>
          </cell>
          <cell r="C1636">
            <v>60</v>
          </cell>
          <cell r="D1636" t="str">
            <v>SA312 S30815</v>
          </cell>
          <cell r="E1636"/>
          <cell r="F1636">
            <v>16</v>
          </cell>
          <cell r="G1636">
            <v>14.688000000000001</v>
          </cell>
          <cell r="H1636">
            <v>0.65600000000000003</v>
          </cell>
          <cell r="I1636"/>
          <cell r="J1636">
            <v>60</v>
          </cell>
          <cell r="K1636"/>
          <cell r="L1636" t="str">
            <v>SA312 S30815</v>
          </cell>
          <cell r="M1636"/>
          <cell r="N1636"/>
        </row>
        <row r="1637">
          <cell r="A1637" t="str">
            <v>P16 SCH-80 [SA312 S30815]</v>
          </cell>
          <cell r="B1637">
            <v>16</v>
          </cell>
          <cell r="C1637">
            <v>80</v>
          </cell>
          <cell r="D1637" t="str">
            <v>SA312 S30815</v>
          </cell>
          <cell r="E1637"/>
          <cell r="F1637">
            <v>16</v>
          </cell>
          <cell r="G1637">
            <v>14.314</v>
          </cell>
          <cell r="H1637">
            <v>0.84299999999999997</v>
          </cell>
          <cell r="I1637"/>
          <cell r="J1637">
            <v>80</v>
          </cell>
          <cell r="K1637"/>
          <cell r="L1637" t="str">
            <v>SA312 S30815</v>
          </cell>
          <cell r="M1637"/>
          <cell r="N1637"/>
        </row>
        <row r="1638">
          <cell r="A1638" t="str">
            <v>P16 SCH-100 [SA312 S30815]</v>
          </cell>
          <cell r="B1638">
            <v>16</v>
          </cell>
          <cell r="C1638">
            <v>100</v>
          </cell>
          <cell r="D1638" t="str">
            <v>SA312 S30815</v>
          </cell>
          <cell r="E1638"/>
          <cell r="F1638">
            <v>16</v>
          </cell>
          <cell r="G1638">
            <v>13.938000000000001</v>
          </cell>
          <cell r="H1638">
            <v>1.0309999999999999</v>
          </cell>
          <cell r="I1638"/>
          <cell r="J1638">
            <v>100</v>
          </cell>
          <cell r="K1638"/>
          <cell r="L1638" t="str">
            <v>SA312 S30815</v>
          </cell>
          <cell r="M1638"/>
          <cell r="N1638"/>
        </row>
        <row r="1639">
          <cell r="A1639" t="str">
            <v>P16 SCH-120 [SA312 S30815]</v>
          </cell>
          <cell r="B1639">
            <v>16</v>
          </cell>
          <cell r="C1639">
            <v>120</v>
          </cell>
          <cell r="D1639" t="str">
            <v>SA312 S30815</v>
          </cell>
          <cell r="E1639"/>
          <cell r="F1639">
            <v>16</v>
          </cell>
          <cell r="G1639">
            <v>13.564</v>
          </cell>
          <cell r="H1639">
            <v>1.218</v>
          </cell>
          <cell r="I1639"/>
          <cell r="J1639">
            <v>120</v>
          </cell>
          <cell r="K1639"/>
          <cell r="L1639" t="str">
            <v>SA312 S30815</v>
          </cell>
          <cell r="M1639"/>
          <cell r="N1639"/>
        </row>
        <row r="1640">
          <cell r="A1640" t="str">
            <v>P16 SCH-140 [SA312 S30815]</v>
          </cell>
          <cell r="B1640">
            <v>16</v>
          </cell>
          <cell r="C1640">
            <v>140</v>
          </cell>
          <cell r="D1640" t="str">
            <v>SA312 S30815</v>
          </cell>
          <cell r="E1640"/>
          <cell r="F1640">
            <v>16</v>
          </cell>
          <cell r="G1640">
            <v>13.125999999999999</v>
          </cell>
          <cell r="H1640">
            <v>1.4370000000000001</v>
          </cell>
          <cell r="I1640"/>
          <cell r="J1640">
            <v>140</v>
          </cell>
          <cell r="K1640"/>
          <cell r="L1640" t="str">
            <v>SA312 S30815</v>
          </cell>
          <cell r="M1640"/>
          <cell r="N1640"/>
        </row>
        <row r="1641">
          <cell r="A1641" t="str">
            <v>P16 SCH-160 [SA312 S30815]</v>
          </cell>
          <cell r="B1641">
            <v>16</v>
          </cell>
          <cell r="C1641">
            <v>160</v>
          </cell>
          <cell r="D1641" t="str">
            <v>SA312 S30815</v>
          </cell>
          <cell r="E1641"/>
          <cell r="F1641">
            <v>16</v>
          </cell>
          <cell r="G1641">
            <v>12.814</v>
          </cell>
          <cell r="H1641">
            <v>1.593</v>
          </cell>
          <cell r="I1641"/>
          <cell r="J1641">
            <v>160</v>
          </cell>
          <cell r="K1641"/>
          <cell r="L1641" t="str">
            <v>SA312 S30815</v>
          </cell>
          <cell r="M1641"/>
          <cell r="N1641"/>
        </row>
        <row r="1642">
          <cell r="A1642" t="str">
            <v>P16 SCH-XH [SA312 S30815]</v>
          </cell>
          <cell r="B1642">
            <v>16</v>
          </cell>
          <cell r="C1642" t="str">
            <v>XH</v>
          </cell>
          <cell r="D1642" t="str">
            <v>SA312 S30815</v>
          </cell>
          <cell r="E1642"/>
          <cell r="F1642">
            <v>16</v>
          </cell>
          <cell r="G1642">
            <v>15</v>
          </cell>
          <cell r="H1642">
            <v>0.5</v>
          </cell>
          <cell r="I1642" t="str">
            <v>XH</v>
          </cell>
          <cell r="J1642">
            <v>2</v>
          </cell>
          <cell r="K1642"/>
          <cell r="L1642" t="str">
            <v>SA312 S30815</v>
          </cell>
          <cell r="M1642"/>
          <cell r="N1642"/>
        </row>
        <row r="1643">
          <cell r="A1643" t="str">
            <v>P18 SCH-10 [SA312 S30815]</v>
          </cell>
          <cell r="B1643">
            <v>18</v>
          </cell>
          <cell r="C1643">
            <v>10</v>
          </cell>
          <cell r="D1643" t="str">
            <v>SA312 S30815</v>
          </cell>
          <cell r="E1643"/>
          <cell r="F1643">
            <v>18</v>
          </cell>
          <cell r="G1643">
            <v>17.5</v>
          </cell>
          <cell r="H1643">
            <v>0.25</v>
          </cell>
          <cell r="I1643"/>
          <cell r="J1643">
            <v>10</v>
          </cell>
          <cell r="K1643"/>
          <cell r="L1643" t="str">
            <v>SA312 S30815</v>
          </cell>
          <cell r="M1643"/>
          <cell r="N1643"/>
        </row>
        <row r="1644">
          <cell r="A1644" t="str">
            <v>P18 SCH-20 [SA312 S30815]</v>
          </cell>
          <cell r="B1644">
            <v>18</v>
          </cell>
          <cell r="C1644">
            <v>20</v>
          </cell>
          <cell r="D1644" t="str">
            <v>SA312 S30815</v>
          </cell>
          <cell r="E1644"/>
          <cell r="F1644">
            <v>18</v>
          </cell>
          <cell r="G1644">
            <v>17.376000000000001</v>
          </cell>
          <cell r="H1644">
            <v>0.312</v>
          </cell>
          <cell r="I1644"/>
          <cell r="J1644">
            <v>20</v>
          </cell>
          <cell r="K1644"/>
          <cell r="L1644" t="str">
            <v>SA312 S30815</v>
          </cell>
          <cell r="M1644"/>
          <cell r="N1644"/>
        </row>
        <row r="1645">
          <cell r="A1645" t="str">
            <v>P18 SCH-30 [SA312 S30815]</v>
          </cell>
          <cell r="B1645">
            <v>18</v>
          </cell>
          <cell r="C1645">
            <v>30</v>
          </cell>
          <cell r="D1645" t="str">
            <v>SA312 S30815</v>
          </cell>
          <cell r="E1645"/>
          <cell r="F1645">
            <v>18</v>
          </cell>
          <cell r="G1645">
            <v>17.123999999999999</v>
          </cell>
          <cell r="H1645">
            <v>0.438</v>
          </cell>
          <cell r="I1645"/>
          <cell r="J1645">
            <v>30</v>
          </cell>
          <cell r="K1645"/>
          <cell r="L1645" t="str">
            <v>SA312 S30815</v>
          </cell>
          <cell r="M1645"/>
          <cell r="N1645"/>
        </row>
        <row r="1646">
          <cell r="A1646" t="str">
            <v>P18 SCH-40 [SA312 S30815]</v>
          </cell>
          <cell r="B1646">
            <v>18</v>
          </cell>
          <cell r="C1646">
            <v>40</v>
          </cell>
          <cell r="D1646" t="str">
            <v>SA312 S30815</v>
          </cell>
          <cell r="E1646"/>
          <cell r="F1646">
            <v>18</v>
          </cell>
          <cell r="G1646">
            <v>16.876000000000001</v>
          </cell>
          <cell r="H1646">
            <v>0.56200000000000006</v>
          </cell>
          <cell r="I1646"/>
          <cell r="J1646">
            <v>40</v>
          </cell>
          <cell r="K1646"/>
          <cell r="L1646" t="str">
            <v>SA312 S30815</v>
          </cell>
          <cell r="M1646"/>
          <cell r="N1646"/>
        </row>
        <row r="1647">
          <cell r="A1647" t="str">
            <v>P18 SCH-60 [SA312 S30815]</v>
          </cell>
          <cell r="B1647">
            <v>18</v>
          </cell>
          <cell r="C1647">
            <v>60</v>
          </cell>
          <cell r="D1647" t="str">
            <v>SA312 S30815</v>
          </cell>
          <cell r="E1647"/>
          <cell r="F1647">
            <v>18</v>
          </cell>
          <cell r="G1647">
            <v>16.5</v>
          </cell>
          <cell r="H1647">
            <v>0.75</v>
          </cell>
          <cell r="I1647"/>
          <cell r="J1647">
            <v>60</v>
          </cell>
          <cell r="K1647"/>
          <cell r="L1647" t="str">
            <v>SA312 S30815</v>
          </cell>
          <cell r="M1647"/>
          <cell r="N1647"/>
        </row>
        <row r="1648">
          <cell r="A1648" t="str">
            <v>P18 SCH-80 [SA312 S30815]</v>
          </cell>
          <cell r="B1648">
            <v>18</v>
          </cell>
          <cell r="C1648">
            <v>80</v>
          </cell>
          <cell r="D1648" t="str">
            <v>SA312 S30815</v>
          </cell>
          <cell r="E1648"/>
          <cell r="F1648">
            <v>18</v>
          </cell>
          <cell r="G1648">
            <v>16.126000000000001</v>
          </cell>
          <cell r="H1648">
            <v>0.93700000000000006</v>
          </cell>
          <cell r="I1648"/>
          <cell r="J1648">
            <v>80</v>
          </cell>
          <cell r="K1648"/>
          <cell r="L1648" t="str">
            <v>SA312 S30815</v>
          </cell>
          <cell r="M1648"/>
          <cell r="N1648"/>
        </row>
        <row r="1649">
          <cell r="A1649" t="str">
            <v>P18 SCH-100 [SA312 S30815]</v>
          </cell>
          <cell r="B1649">
            <v>18</v>
          </cell>
          <cell r="C1649">
            <v>100</v>
          </cell>
          <cell r="D1649" t="str">
            <v>SA312 S30815</v>
          </cell>
          <cell r="E1649"/>
          <cell r="F1649">
            <v>18</v>
          </cell>
          <cell r="G1649">
            <v>15.688000000000001</v>
          </cell>
          <cell r="H1649">
            <v>1.1559999999999999</v>
          </cell>
          <cell r="I1649"/>
          <cell r="J1649">
            <v>100</v>
          </cell>
          <cell r="K1649"/>
          <cell r="L1649" t="str">
            <v>SA312 S30815</v>
          </cell>
          <cell r="M1649"/>
          <cell r="N1649"/>
        </row>
        <row r="1650">
          <cell r="A1650" t="str">
            <v>P18 SCH-120 [SA312 S30815]</v>
          </cell>
          <cell r="B1650">
            <v>18</v>
          </cell>
          <cell r="C1650">
            <v>120</v>
          </cell>
          <cell r="D1650" t="str">
            <v>SA312 S30815</v>
          </cell>
          <cell r="E1650"/>
          <cell r="F1650">
            <v>18</v>
          </cell>
          <cell r="G1650">
            <v>15.25</v>
          </cell>
          <cell r="H1650">
            <v>1.375</v>
          </cell>
          <cell r="I1650"/>
          <cell r="J1650">
            <v>120</v>
          </cell>
          <cell r="K1650"/>
          <cell r="L1650" t="str">
            <v>SA312 S30815</v>
          </cell>
          <cell r="M1650"/>
          <cell r="N1650"/>
        </row>
        <row r="1651">
          <cell r="A1651" t="str">
            <v>P18 SCH-140 [SA312 S30815]</v>
          </cell>
          <cell r="B1651">
            <v>18</v>
          </cell>
          <cell r="C1651">
            <v>140</v>
          </cell>
          <cell r="D1651" t="str">
            <v>SA312 S30815</v>
          </cell>
          <cell r="E1651"/>
          <cell r="F1651">
            <v>18</v>
          </cell>
          <cell r="G1651">
            <v>14.875999999999999</v>
          </cell>
          <cell r="H1651">
            <v>1.5620000000000001</v>
          </cell>
          <cell r="I1651"/>
          <cell r="J1651">
            <v>140</v>
          </cell>
          <cell r="K1651"/>
          <cell r="L1651" t="str">
            <v>SA312 S30815</v>
          </cell>
          <cell r="M1651"/>
          <cell r="N1651"/>
        </row>
        <row r="1652">
          <cell r="A1652" t="str">
            <v>P18 SCH-160 [SA312 S30815]</v>
          </cell>
          <cell r="B1652">
            <v>18</v>
          </cell>
          <cell r="C1652">
            <v>160</v>
          </cell>
          <cell r="D1652" t="str">
            <v>SA312 S30815</v>
          </cell>
          <cell r="E1652"/>
          <cell r="F1652">
            <v>18</v>
          </cell>
          <cell r="G1652">
            <v>14.438000000000001</v>
          </cell>
          <cell r="H1652">
            <v>1.7809999999999999</v>
          </cell>
          <cell r="I1652"/>
          <cell r="J1652">
            <v>160</v>
          </cell>
          <cell r="K1652"/>
          <cell r="L1652" t="str">
            <v>SA312 S30815</v>
          </cell>
          <cell r="M1652"/>
          <cell r="N1652"/>
        </row>
        <row r="1653">
          <cell r="A1653" t="str">
            <v>P18 SCH-XH [SA312 S30815]</v>
          </cell>
          <cell r="B1653">
            <v>18</v>
          </cell>
          <cell r="C1653" t="str">
            <v>XH</v>
          </cell>
          <cell r="D1653" t="str">
            <v>SA312 S30815</v>
          </cell>
          <cell r="E1653"/>
          <cell r="F1653">
            <v>18</v>
          </cell>
          <cell r="G1653">
            <v>17</v>
          </cell>
          <cell r="H1653">
            <v>0.5</v>
          </cell>
          <cell r="I1653" t="str">
            <v>XH</v>
          </cell>
          <cell r="J1653">
            <v>2</v>
          </cell>
          <cell r="K1653"/>
          <cell r="L1653" t="str">
            <v>SA312 S30815</v>
          </cell>
          <cell r="M1653"/>
          <cell r="N1653"/>
        </row>
        <row r="1654">
          <cell r="A1654" t="str">
            <v>P20 SCH-10 [SA312 S30815]</v>
          </cell>
          <cell r="B1654">
            <v>20</v>
          </cell>
          <cell r="C1654">
            <v>10</v>
          </cell>
          <cell r="D1654" t="str">
            <v>SA312 S30815</v>
          </cell>
          <cell r="E1654"/>
          <cell r="F1654">
            <v>20</v>
          </cell>
          <cell r="G1654">
            <v>19.5</v>
          </cell>
          <cell r="H1654">
            <v>0.25</v>
          </cell>
          <cell r="I1654"/>
          <cell r="J1654">
            <v>10</v>
          </cell>
          <cell r="K1654"/>
          <cell r="L1654" t="str">
            <v>SA312 S30815</v>
          </cell>
          <cell r="M1654"/>
          <cell r="N1654"/>
        </row>
        <row r="1655">
          <cell r="A1655" t="str">
            <v>P20 SCH-20 [SA312 S30815]</v>
          </cell>
          <cell r="B1655">
            <v>20</v>
          </cell>
          <cell r="C1655">
            <v>20</v>
          </cell>
          <cell r="D1655" t="str">
            <v>SA312 S30815</v>
          </cell>
          <cell r="E1655"/>
          <cell r="F1655">
            <v>20</v>
          </cell>
          <cell r="G1655">
            <v>19.25</v>
          </cell>
          <cell r="H1655">
            <v>0.375</v>
          </cell>
          <cell r="I1655"/>
          <cell r="J1655">
            <v>20</v>
          </cell>
          <cell r="K1655"/>
          <cell r="L1655" t="str">
            <v>SA312 S30815</v>
          </cell>
          <cell r="M1655"/>
          <cell r="N1655"/>
        </row>
        <row r="1656">
          <cell r="A1656" t="str">
            <v>P20 SCH-30 [SA312 S30815]</v>
          </cell>
          <cell r="B1656">
            <v>20</v>
          </cell>
          <cell r="C1656">
            <v>30</v>
          </cell>
          <cell r="D1656" t="str">
            <v>SA312 S30815</v>
          </cell>
          <cell r="E1656"/>
          <cell r="F1656">
            <v>20</v>
          </cell>
          <cell r="G1656">
            <v>19</v>
          </cell>
          <cell r="H1656">
            <v>0.5</v>
          </cell>
          <cell r="I1656"/>
          <cell r="J1656">
            <v>30</v>
          </cell>
          <cell r="K1656"/>
          <cell r="L1656" t="str">
            <v>SA312 S30815</v>
          </cell>
          <cell r="M1656"/>
          <cell r="N1656"/>
        </row>
        <row r="1657">
          <cell r="A1657" t="str">
            <v>P20 SCH-40 [SA312 S30815]</v>
          </cell>
          <cell r="B1657">
            <v>20</v>
          </cell>
          <cell r="C1657">
            <v>40</v>
          </cell>
          <cell r="D1657" t="str">
            <v>SA312 S30815</v>
          </cell>
          <cell r="E1657"/>
          <cell r="F1657">
            <v>20</v>
          </cell>
          <cell r="G1657">
            <v>18.814</v>
          </cell>
          <cell r="H1657">
            <v>0.59299999999999997</v>
          </cell>
          <cell r="I1657"/>
          <cell r="J1657">
            <v>40</v>
          </cell>
          <cell r="K1657"/>
          <cell r="L1657" t="str">
            <v>SA312 S30815</v>
          </cell>
          <cell r="M1657"/>
          <cell r="N1657"/>
        </row>
        <row r="1658">
          <cell r="A1658" t="str">
            <v>P20 SCH-60 [SA312 S30815]</v>
          </cell>
          <cell r="B1658">
            <v>20</v>
          </cell>
          <cell r="C1658">
            <v>60</v>
          </cell>
          <cell r="D1658" t="str">
            <v>SA312 S30815</v>
          </cell>
          <cell r="E1658"/>
          <cell r="F1658">
            <v>20</v>
          </cell>
          <cell r="G1658">
            <v>18.376000000000001</v>
          </cell>
          <cell r="H1658">
            <v>0.81200000000000006</v>
          </cell>
          <cell r="I1658"/>
          <cell r="J1658">
            <v>60</v>
          </cell>
          <cell r="K1658"/>
          <cell r="L1658" t="str">
            <v>SA312 S30815</v>
          </cell>
          <cell r="M1658"/>
          <cell r="N1658"/>
        </row>
        <row r="1659">
          <cell r="A1659" t="str">
            <v>P20 SCH-80 [SA312 S30815]</v>
          </cell>
          <cell r="B1659">
            <v>20</v>
          </cell>
          <cell r="C1659">
            <v>80</v>
          </cell>
          <cell r="D1659" t="str">
            <v>SA312 S30815</v>
          </cell>
          <cell r="E1659"/>
          <cell r="F1659">
            <v>20</v>
          </cell>
          <cell r="G1659">
            <v>17.937999999999999</v>
          </cell>
          <cell r="H1659">
            <v>1.0309999999999999</v>
          </cell>
          <cell r="I1659"/>
          <cell r="J1659">
            <v>80</v>
          </cell>
          <cell r="K1659"/>
          <cell r="L1659" t="str">
            <v>SA312 S30815</v>
          </cell>
          <cell r="M1659"/>
          <cell r="N1659"/>
        </row>
        <row r="1660">
          <cell r="A1660" t="str">
            <v>P20 SCH-100 [SA312 S30815]</v>
          </cell>
          <cell r="B1660">
            <v>20</v>
          </cell>
          <cell r="C1660">
            <v>100</v>
          </cell>
          <cell r="D1660" t="str">
            <v>SA312 S30815</v>
          </cell>
          <cell r="E1660"/>
          <cell r="F1660">
            <v>20</v>
          </cell>
          <cell r="G1660">
            <v>17.440000000000001</v>
          </cell>
          <cell r="H1660">
            <v>1.28</v>
          </cell>
          <cell r="I1660"/>
          <cell r="J1660">
            <v>100</v>
          </cell>
          <cell r="K1660"/>
          <cell r="L1660" t="str">
            <v>SA312 S30815</v>
          </cell>
          <cell r="M1660"/>
          <cell r="N1660"/>
        </row>
        <row r="1661">
          <cell r="A1661" t="str">
            <v>P20 SCH-120 [SA312 S30815]</v>
          </cell>
          <cell r="B1661">
            <v>20</v>
          </cell>
          <cell r="C1661">
            <v>120</v>
          </cell>
          <cell r="D1661" t="str">
            <v>SA312 S30815</v>
          </cell>
          <cell r="E1661"/>
          <cell r="F1661">
            <v>20</v>
          </cell>
          <cell r="G1661">
            <v>17</v>
          </cell>
          <cell r="H1661">
            <v>1.5</v>
          </cell>
          <cell r="I1661"/>
          <cell r="J1661">
            <v>120</v>
          </cell>
          <cell r="K1661"/>
          <cell r="L1661" t="str">
            <v>SA312 S30815</v>
          </cell>
          <cell r="M1661"/>
          <cell r="N1661"/>
        </row>
        <row r="1662">
          <cell r="A1662" t="str">
            <v>P20 SCH-140 [SA312 S30815]</v>
          </cell>
          <cell r="B1662">
            <v>20</v>
          </cell>
          <cell r="C1662">
            <v>140</v>
          </cell>
          <cell r="D1662" t="str">
            <v>SA312 S30815</v>
          </cell>
          <cell r="E1662"/>
          <cell r="F1662">
            <v>20</v>
          </cell>
          <cell r="G1662">
            <v>16.5</v>
          </cell>
          <cell r="H1662">
            <v>1.75</v>
          </cell>
          <cell r="I1662"/>
          <cell r="J1662">
            <v>140</v>
          </cell>
          <cell r="K1662"/>
          <cell r="L1662" t="str">
            <v>SA312 S30815</v>
          </cell>
          <cell r="M1662"/>
          <cell r="N1662"/>
        </row>
        <row r="1663">
          <cell r="A1663" t="str">
            <v>P20 SCH-160 [SA312 S30815]</v>
          </cell>
          <cell r="B1663">
            <v>20</v>
          </cell>
          <cell r="C1663">
            <v>160</v>
          </cell>
          <cell r="D1663" t="str">
            <v>SA312 S30815</v>
          </cell>
          <cell r="E1663"/>
          <cell r="F1663">
            <v>20</v>
          </cell>
          <cell r="G1663">
            <v>16.064</v>
          </cell>
          <cell r="H1663">
            <v>1.968</v>
          </cell>
          <cell r="I1663"/>
          <cell r="J1663">
            <v>160</v>
          </cell>
          <cell r="K1663"/>
          <cell r="L1663" t="str">
            <v>SA312 S30815</v>
          </cell>
          <cell r="M1663"/>
          <cell r="N1663"/>
        </row>
        <row r="1664">
          <cell r="A1664" t="str">
            <v>P20 SCH-XH [SA312 S30815]</v>
          </cell>
          <cell r="B1664">
            <v>20</v>
          </cell>
          <cell r="C1664" t="str">
            <v>XH</v>
          </cell>
          <cell r="D1664" t="str">
            <v>SA312 S30815</v>
          </cell>
          <cell r="E1664"/>
          <cell r="F1664">
            <v>20</v>
          </cell>
          <cell r="G1664">
            <v>19</v>
          </cell>
          <cell r="H1664">
            <v>0.5</v>
          </cell>
          <cell r="I1664" t="str">
            <v>XH</v>
          </cell>
          <cell r="J1664">
            <v>2</v>
          </cell>
          <cell r="K1664"/>
          <cell r="L1664" t="str">
            <v>SA312 S30815</v>
          </cell>
          <cell r="M1664"/>
          <cell r="N1664"/>
        </row>
        <row r="1665">
          <cell r="A1665" t="str">
            <v>P22 SCH-10 [SA312 S30815]</v>
          </cell>
          <cell r="B1665">
            <v>22</v>
          </cell>
          <cell r="C1665">
            <v>10</v>
          </cell>
          <cell r="D1665" t="str">
            <v>SA312 S30815</v>
          </cell>
          <cell r="E1665"/>
          <cell r="F1665">
            <v>22</v>
          </cell>
          <cell r="G1665">
            <v>21.5</v>
          </cell>
          <cell r="H1665">
            <v>0.25</v>
          </cell>
          <cell r="I1665"/>
          <cell r="J1665">
            <v>10</v>
          </cell>
          <cell r="K1665"/>
          <cell r="L1665" t="str">
            <v>SA312 S30815</v>
          </cell>
          <cell r="M1665"/>
          <cell r="N1665"/>
        </row>
        <row r="1666">
          <cell r="A1666" t="str">
            <v>P22 SCH-20 [SA312 S30815]</v>
          </cell>
          <cell r="B1666">
            <v>22</v>
          </cell>
          <cell r="C1666">
            <v>20</v>
          </cell>
          <cell r="D1666" t="str">
            <v>SA312 S30815</v>
          </cell>
          <cell r="E1666"/>
          <cell r="F1666">
            <v>22</v>
          </cell>
          <cell r="G1666">
            <v>21.25</v>
          </cell>
          <cell r="H1666">
            <v>0.375</v>
          </cell>
          <cell r="I1666"/>
          <cell r="J1666">
            <v>20</v>
          </cell>
          <cell r="K1666"/>
          <cell r="L1666" t="str">
            <v>SA312 S30815</v>
          </cell>
          <cell r="M1666"/>
          <cell r="N1666"/>
        </row>
        <row r="1667">
          <cell r="A1667" t="str">
            <v>P22 SCH-30 [SA312 S30815]</v>
          </cell>
          <cell r="B1667">
            <v>22</v>
          </cell>
          <cell r="C1667">
            <v>30</v>
          </cell>
          <cell r="D1667" t="str">
            <v>SA312 S30815</v>
          </cell>
          <cell r="E1667"/>
          <cell r="F1667">
            <v>22</v>
          </cell>
          <cell r="G1667">
            <v>21</v>
          </cell>
          <cell r="H1667">
            <v>0.5</v>
          </cell>
          <cell r="I1667"/>
          <cell r="J1667">
            <v>30</v>
          </cell>
          <cell r="K1667"/>
          <cell r="L1667" t="str">
            <v>SA312 S30815</v>
          </cell>
          <cell r="M1667"/>
          <cell r="N1667"/>
        </row>
        <row r="1668">
          <cell r="A1668" t="str">
            <v>P22 SCH-60 [SA312 S30815]</v>
          </cell>
          <cell r="B1668">
            <v>22</v>
          </cell>
          <cell r="C1668">
            <v>60</v>
          </cell>
          <cell r="D1668" t="str">
            <v>SA312 S30815</v>
          </cell>
          <cell r="E1668"/>
          <cell r="F1668">
            <v>22</v>
          </cell>
          <cell r="G1668">
            <v>20.25</v>
          </cell>
          <cell r="H1668">
            <v>0.875</v>
          </cell>
          <cell r="I1668"/>
          <cell r="J1668">
            <v>60</v>
          </cell>
          <cell r="K1668"/>
          <cell r="L1668" t="str">
            <v>SA312 S30815</v>
          </cell>
          <cell r="M1668"/>
          <cell r="N1668"/>
        </row>
        <row r="1669">
          <cell r="A1669" t="str">
            <v>P22 SCH-80 [SA312 S30815]</v>
          </cell>
          <cell r="B1669">
            <v>22</v>
          </cell>
          <cell r="C1669">
            <v>80</v>
          </cell>
          <cell r="D1669" t="str">
            <v>SA312 S30815</v>
          </cell>
          <cell r="E1669"/>
          <cell r="F1669">
            <v>22</v>
          </cell>
          <cell r="G1669">
            <v>19.75</v>
          </cell>
          <cell r="H1669">
            <v>1.125</v>
          </cell>
          <cell r="I1669"/>
          <cell r="J1669">
            <v>80</v>
          </cell>
          <cell r="K1669"/>
          <cell r="L1669" t="str">
            <v>SA312 S30815</v>
          </cell>
          <cell r="M1669"/>
          <cell r="N1669"/>
        </row>
        <row r="1670">
          <cell r="A1670" t="str">
            <v>P22 SCH-100 [SA312 S30815]</v>
          </cell>
          <cell r="B1670">
            <v>22</v>
          </cell>
          <cell r="C1670">
            <v>100</v>
          </cell>
          <cell r="D1670" t="str">
            <v>SA312 S30815</v>
          </cell>
          <cell r="E1670"/>
          <cell r="F1670">
            <v>22</v>
          </cell>
          <cell r="G1670">
            <v>19.25</v>
          </cell>
          <cell r="H1670">
            <v>1.375</v>
          </cell>
          <cell r="I1670"/>
          <cell r="J1670">
            <v>100</v>
          </cell>
          <cell r="K1670"/>
          <cell r="L1670" t="str">
            <v>SA312 S30815</v>
          </cell>
          <cell r="M1670"/>
          <cell r="N1670"/>
        </row>
        <row r="1671">
          <cell r="A1671" t="str">
            <v>P22 SCH-120 [SA312 S30815]</v>
          </cell>
          <cell r="B1671">
            <v>22</v>
          </cell>
          <cell r="C1671">
            <v>120</v>
          </cell>
          <cell r="D1671" t="str">
            <v>SA312 S30815</v>
          </cell>
          <cell r="E1671"/>
          <cell r="F1671">
            <v>22</v>
          </cell>
          <cell r="G1671">
            <v>18.75</v>
          </cell>
          <cell r="H1671">
            <v>1.625</v>
          </cell>
          <cell r="I1671"/>
          <cell r="J1671">
            <v>120</v>
          </cell>
          <cell r="K1671"/>
          <cell r="L1671" t="str">
            <v>SA312 S30815</v>
          </cell>
          <cell r="M1671"/>
          <cell r="N1671"/>
        </row>
        <row r="1672">
          <cell r="A1672" t="str">
            <v>P22 SCH-140 [SA312 S30815]</v>
          </cell>
          <cell r="B1672">
            <v>22</v>
          </cell>
          <cell r="C1672">
            <v>140</v>
          </cell>
          <cell r="D1672" t="str">
            <v>SA312 S30815</v>
          </cell>
          <cell r="E1672"/>
          <cell r="F1672">
            <v>22</v>
          </cell>
          <cell r="G1672">
            <v>18.25</v>
          </cell>
          <cell r="H1672">
            <v>1.875</v>
          </cell>
          <cell r="I1672"/>
          <cell r="J1672">
            <v>140</v>
          </cell>
          <cell r="K1672"/>
          <cell r="L1672" t="str">
            <v>SA312 S30815</v>
          </cell>
          <cell r="M1672"/>
          <cell r="N1672"/>
        </row>
        <row r="1673">
          <cell r="A1673" t="str">
            <v>P22 SCH-160 [SA312 S30815]</v>
          </cell>
          <cell r="B1673">
            <v>22</v>
          </cell>
          <cell r="C1673">
            <v>160</v>
          </cell>
          <cell r="D1673" t="str">
            <v>SA312 S30815</v>
          </cell>
          <cell r="E1673"/>
          <cell r="F1673">
            <v>22</v>
          </cell>
          <cell r="G1673">
            <v>17.75</v>
          </cell>
          <cell r="H1673">
            <v>2.125</v>
          </cell>
          <cell r="I1673"/>
          <cell r="J1673">
            <v>160</v>
          </cell>
          <cell r="K1673"/>
          <cell r="L1673" t="str">
            <v>SA312 S30815</v>
          </cell>
          <cell r="M1673"/>
          <cell r="N1673"/>
        </row>
        <row r="1674">
          <cell r="A1674" t="str">
            <v>P22 SCH-XH [SA312 S30815]</v>
          </cell>
          <cell r="B1674">
            <v>22</v>
          </cell>
          <cell r="C1674" t="str">
            <v>XH</v>
          </cell>
          <cell r="D1674" t="str">
            <v>SA312 S30815</v>
          </cell>
          <cell r="E1674"/>
          <cell r="F1674">
            <v>22</v>
          </cell>
          <cell r="G1674">
            <v>21</v>
          </cell>
          <cell r="H1674">
            <v>0.5</v>
          </cell>
          <cell r="I1674" t="str">
            <v>XH</v>
          </cell>
          <cell r="J1674">
            <v>2</v>
          </cell>
          <cell r="K1674"/>
          <cell r="L1674" t="str">
            <v>SA312 S30815</v>
          </cell>
          <cell r="M1674"/>
          <cell r="N1674"/>
        </row>
        <row r="1675">
          <cell r="A1675" t="str">
            <v>P24 SCH-10 [SA312 S30815]</v>
          </cell>
          <cell r="B1675">
            <v>24.000000000000004</v>
          </cell>
          <cell r="C1675">
            <v>10</v>
          </cell>
          <cell r="D1675" t="str">
            <v>SA312 S30815</v>
          </cell>
          <cell r="E1675"/>
          <cell r="F1675">
            <v>24.000000000000004</v>
          </cell>
          <cell r="G1675">
            <v>23.500000000000004</v>
          </cell>
          <cell r="H1675">
            <v>0.25</v>
          </cell>
          <cell r="I1675"/>
          <cell r="J1675">
            <v>10</v>
          </cell>
          <cell r="K1675"/>
          <cell r="L1675" t="str">
            <v>SA312 S30815</v>
          </cell>
          <cell r="M1675"/>
          <cell r="N1675"/>
        </row>
        <row r="1676">
          <cell r="A1676" t="str">
            <v>P24 SCH-20 [SA312 S30815]</v>
          </cell>
          <cell r="B1676">
            <v>24.000000000000004</v>
          </cell>
          <cell r="C1676">
            <v>20</v>
          </cell>
          <cell r="D1676" t="str">
            <v>SA312 S30815</v>
          </cell>
          <cell r="E1676"/>
          <cell r="F1676">
            <v>24.000000000000004</v>
          </cell>
          <cell r="G1676">
            <v>23.250000000000004</v>
          </cell>
          <cell r="H1676">
            <v>0.375</v>
          </cell>
          <cell r="I1676"/>
          <cell r="J1676">
            <v>20</v>
          </cell>
          <cell r="K1676"/>
          <cell r="L1676" t="str">
            <v>SA312 S30815</v>
          </cell>
          <cell r="M1676"/>
          <cell r="N1676"/>
        </row>
        <row r="1677">
          <cell r="A1677" t="str">
            <v>P24 SCH-30 [SA312 S30815]</v>
          </cell>
          <cell r="B1677">
            <v>24.000000000000004</v>
          </cell>
          <cell r="C1677">
            <v>30</v>
          </cell>
          <cell r="D1677" t="str">
            <v>SA312 S30815</v>
          </cell>
          <cell r="E1677"/>
          <cell r="F1677">
            <v>24.000000000000004</v>
          </cell>
          <cell r="G1677">
            <v>22.876000000000005</v>
          </cell>
          <cell r="H1677">
            <v>0.56200000000000006</v>
          </cell>
          <cell r="I1677"/>
          <cell r="J1677">
            <v>30</v>
          </cell>
          <cell r="K1677"/>
          <cell r="L1677" t="str">
            <v>SA312 S30815</v>
          </cell>
          <cell r="M1677"/>
          <cell r="N1677"/>
        </row>
        <row r="1678">
          <cell r="A1678" t="str">
            <v>P24 SCH-40 [SA312 S30815]</v>
          </cell>
          <cell r="B1678">
            <v>24.000000000000004</v>
          </cell>
          <cell r="C1678">
            <v>40</v>
          </cell>
          <cell r="D1678" t="str">
            <v>SA312 S30815</v>
          </cell>
          <cell r="E1678"/>
          <cell r="F1678">
            <v>24.000000000000004</v>
          </cell>
          <cell r="G1678">
            <v>22.626000000000005</v>
          </cell>
          <cell r="H1678">
            <v>0.68700000000000006</v>
          </cell>
          <cell r="I1678"/>
          <cell r="J1678">
            <v>40</v>
          </cell>
          <cell r="K1678"/>
          <cell r="L1678" t="str">
            <v>SA312 S30815</v>
          </cell>
          <cell r="M1678"/>
          <cell r="N1678"/>
        </row>
        <row r="1679">
          <cell r="A1679" t="str">
            <v>P24 SCH-60 [SA312 S30815]</v>
          </cell>
          <cell r="B1679">
            <v>24.000000000000004</v>
          </cell>
          <cell r="C1679">
            <v>60</v>
          </cell>
          <cell r="D1679" t="str">
            <v>SA312 S30815</v>
          </cell>
          <cell r="E1679"/>
          <cell r="F1679">
            <v>24.000000000000004</v>
          </cell>
          <cell r="G1679">
            <v>22.062000000000005</v>
          </cell>
          <cell r="H1679">
            <v>0.96899999999999997</v>
          </cell>
          <cell r="I1679"/>
          <cell r="J1679">
            <v>60</v>
          </cell>
          <cell r="K1679"/>
          <cell r="L1679" t="str">
            <v>SA312 S30815</v>
          </cell>
          <cell r="M1679"/>
          <cell r="N1679"/>
        </row>
        <row r="1680">
          <cell r="A1680" t="str">
            <v>P24 SCH-80 [SA312 S30815]</v>
          </cell>
          <cell r="B1680">
            <v>24.000000000000004</v>
          </cell>
          <cell r="C1680">
            <v>80</v>
          </cell>
          <cell r="D1680" t="str">
            <v>SA312 S30815</v>
          </cell>
          <cell r="E1680"/>
          <cell r="F1680">
            <v>24.000000000000004</v>
          </cell>
          <cell r="G1680">
            <v>21.564000000000004</v>
          </cell>
          <cell r="H1680">
            <v>1.218</v>
          </cell>
          <cell r="I1680"/>
          <cell r="J1680">
            <v>80</v>
          </cell>
          <cell r="K1680"/>
          <cell r="L1680" t="str">
            <v>SA312 S30815</v>
          </cell>
          <cell r="M1680"/>
          <cell r="N1680"/>
        </row>
        <row r="1681">
          <cell r="A1681" t="str">
            <v>P24 SCH-100 [SA312 S30815]</v>
          </cell>
          <cell r="B1681">
            <v>24.000000000000004</v>
          </cell>
          <cell r="C1681">
            <v>100</v>
          </cell>
          <cell r="D1681" t="str">
            <v>SA312 S30815</v>
          </cell>
          <cell r="E1681"/>
          <cell r="F1681">
            <v>24.000000000000004</v>
          </cell>
          <cell r="G1681">
            <v>20.938000000000002</v>
          </cell>
          <cell r="H1681">
            <v>1.5309999999999999</v>
          </cell>
          <cell r="I1681"/>
          <cell r="J1681">
            <v>100</v>
          </cell>
          <cell r="K1681"/>
          <cell r="L1681" t="str">
            <v>SA312 S30815</v>
          </cell>
          <cell r="M1681"/>
          <cell r="N1681"/>
        </row>
        <row r="1682">
          <cell r="A1682" t="str">
            <v>P24 SCH-120 [SA312 S30815]</v>
          </cell>
          <cell r="B1682">
            <v>24.000000000000004</v>
          </cell>
          <cell r="C1682">
            <v>120</v>
          </cell>
          <cell r="D1682" t="str">
            <v>SA312 S30815</v>
          </cell>
          <cell r="E1682"/>
          <cell r="F1682">
            <v>24.000000000000004</v>
          </cell>
          <cell r="G1682">
            <v>20.376000000000005</v>
          </cell>
          <cell r="H1682">
            <v>1.8120000000000001</v>
          </cell>
          <cell r="I1682"/>
          <cell r="J1682">
            <v>120</v>
          </cell>
          <cell r="K1682"/>
          <cell r="L1682" t="str">
            <v>SA312 S30815</v>
          </cell>
          <cell r="M1682"/>
          <cell r="N1682"/>
        </row>
        <row r="1683">
          <cell r="A1683" t="str">
            <v>P24 SCH-140 [SA312 S30815]</v>
          </cell>
          <cell r="B1683">
            <v>24.000000000000004</v>
          </cell>
          <cell r="C1683">
            <v>140</v>
          </cell>
          <cell r="D1683" t="str">
            <v>SA312 S30815</v>
          </cell>
          <cell r="E1683"/>
          <cell r="F1683">
            <v>24.000000000000004</v>
          </cell>
          <cell r="G1683">
            <v>19.876000000000005</v>
          </cell>
          <cell r="H1683">
            <v>2.0619999999999998</v>
          </cell>
          <cell r="I1683"/>
          <cell r="J1683">
            <v>140</v>
          </cell>
          <cell r="K1683"/>
          <cell r="L1683" t="str">
            <v>SA312 S30815</v>
          </cell>
          <cell r="M1683"/>
          <cell r="N1683"/>
        </row>
        <row r="1684">
          <cell r="A1684" t="str">
            <v>P24 SCH-160 [SA312 S30815]</v>
          </cell>
          <cell r="B1684">
            <v>24.000000000000004</v>
          </cell>
          <cell r="C1684">
            <v>160</v>
          </cell>
          <cell r="D1684" t="str">
            <v>SA312 S30815</v>
          </cell>
          <cell r="E1684"/>
          <cell r="F1684">
            <v>24.000000000000004</v>
          </cell>
          <cell r="G1684">
            <v>19.314000000000004</v>
          </cell>
          <cell r="H1684">
            <v>2.343</v>
          </cell>
          <cell r="I1684"/>
          <cell r="J1684">
            <v>160</v>
          </cell>
          <cell r="K1684"/>
          <cell r="L1684" t="str">
            <v>SA312 S30815</v>
          </cell>
          <cell r="M1684"/>
          <cell r="N1684"/>
        </row>
        <row r="1685">
          <cell r="A1685" t="str">
            <v>P24 SCH-XH [SA312 S30815]</v>
          </cell>
          <cell r="B1685">
            <v>24.000000000000004</v>
          </cell>
          <cell r="C1685" t="str">
            <v>XH</v>
          </cell>
          <cell r="D1685" t="str">
            <v>SA312 S30815</v>
          </cell>
          <cell r="E1685"/>
          <cell r="F1685">
            <v>24.000000000000004</v>
          </cell>
          <cell r="G1685">
            <v>23.000000000000004</v>
          </cell>
          <cell r="H1685">
            <v>0.5</v>
          </cell>
          <cell r="I1685" t="str">
            <v>XH</v>
          </cell>
          <cell r="J1685">
            <v>2</v>
          </cell>
          <cell r="K1685"/>
          <cell r="L1685" t="str">
            <v>SA312 S30815</v>
          </cell>
          <cell r="M1685"/>
          <cell r="N1685"/>
        </row>
        <row r="1686">
          <cell r="A1686" t="str">
            <v>P26 SCH-10 [SA312 S30815]</v>
          </cell>
          <cell r="B1686">
            <v>26</v>
          </cell>
          <cell r="C1686">
            <v>10</v>
          </cell>
          <cell r="D1686" t="str">
            <v>SA312 S30815</v>
          </cell>
          <cell r="E1686"/>
          <cell r="F1686">
            <v>26</v>
          </cell>
          <cell r="G1686">
            <v>25.376000000000001</v>
          </cell>
          <cell r="H1686">
            <v>0.312</v>
          </cell>
          <cell r="I1686"/>
          <cell r="J1686">
            <v>10</v>
          </cell>
          <cell r="K1686"/>
          <cell r="L1686" t="str">
            <v>SA312 S30815</v>
          </cell>
          <cell r="M1686"/>
          <cell r="N1686"/>
        </row>
        <row r="1687">
          <cell r="A1687" t="str">
            <v>P26 SCH-20 [SA312 S30815]</v>
          </cell>
          <cell r="B1687">
            <v>26</v>
          </cell>
          <cell r="C1687">
            <v>20</v>
          </cell>
          <cell r="D1687" t="str">
            <v>SA312 S30815</v>
          </cell>
          <cell r="E1687"/>
          <cell r="F1687">
            <v>26</v>
          </cell>
          <cell r="G1687">
            <v>25</v>
          </cell>
          <cell r="H1687">
            <v>0.5</v>
          </cell>
          <cell r="I1687"/>
          <cell r="J1687">
            <v>20</v>
          </cell>
          <cell r="K1687"/>
          <cell r="L1687" t="str">
            <v>SA312 S30815</v>
          </cell>
          <cell r="M1687"/>
          <cell r="N1687"/>
        </row>
        <row r="1688">
          <cell r="A1688" t="str">
            <v>P26 SCH-XH [SA312 S30815]</v>
          </cell>
          <cell r="B1688">
            <v>26</v>
          </cell>
          <cell r="C1688" t="str">
            <v>XH</v>
          </cell>
          <cell r="D1688" t="str">
            <v>SA312 S30815</v>
          </cell>
          <cell r="E1688"/>
          <cell r="F1688">
            <v>26</v>
          </cell>
          <cell r="G1688">
            <v>25</v>
          </cell>
          <cell r="H1688">
            <v>0.5</v>
          </cell>
          <cell r="I1688" t="str">
            <v>XH</v>
          </cell>
          <cell r="J1688">
            <v>2</v>
          </cell>
          <cell r="K1688"/>
          <cell r="L1688" t="str">
            <v>SA312 S30815</v>
          </cell>
          <cell r="M1688"/>
          <cell r="N1688"/>
        </row>
        <row r="1689">
          <cell r="A1689" t="str">
            <v>P28 SCH-10 [SA312 S30815]</v>
          </cell>
          <cell r="B1689">
            <v>28</v>
          </cell>
          <cell r="C1689">
            <v>10</v>
          </cell>
          <cell r="D1689" t="str">
            <v>SA312 S30815</v>
          </cell>
          <cell r="E1689"/>
          <cell r="F1689">
            <v>28</v>
          </cell>
          <cell r="G1689">
            <v>27.376000000000001</v>
          </cell>
          <cell r="H1689">
            <v>0.312</v>
          </cell>
          <cell r="I1689"/>
          <cell r="J1689">
            <v>10</v>
          </cell>
          <cell r="K1689"/>
          <cell r="L1689" t="str">
            <v>SA312 S30815</v>
          </cell>
          <cell r="M1689"/>
          <cell r="N1689"/>
        </row>
        <row r="1690">
          <cell r="A1690" t="str">
            <v>P28 SCH-20 [SA312 S30815]</v>
          </cell>
          <cell r="B1690">
            <v>28</v>
          </cell>
          <cell r="C1690">
            <v>20</v>
          </cell>
          <cell r="D1690" t="str">
            <v>SA312 S30815</v>
          </cell>
          <cell r="E1690"/>
          <cell r="F1690">
            <v>28</v>
          </cell>
          <cell r="G1690">
            <v>27</v>
          </cell>
          <cell r="H1690">
            <v>0.5</v>
          </cell>
          <cell r="I1690"/>
          <cell r="J1690">
            <v>20</v>
          </cell>
          <cell r="K1690"/>
          <cell r="L1690" t="str">
            <v>SA312 S30815</v>
          </cell>
          <cell r="M1690"/>
          <cell r="N1690"/>
        </row>
        <row r="1691">
          <cell r="A1691" t="str">
            <v>P28 SCH-30 [SA312 S30815]</v>
          </cell>
          <cell r="B1691">
            <v>28</v>
          </cell>
          <cell r="C1691">
            <v>30</v>
          </cell>
          <cell r="D1691" t="str">
            <v>SA312 S30815</v>
          </cell>
          <cell r="E1691"/>
          <cell r="F1691">
            <v>28</v>
          </cell>
          <cell r="G1691">
            <v>26.75</v>
          </cell>
          <cell r="H1691">
            <v>0.625</v>
          </cell>
          <cell r="I1691"/>
          <cell r="J1691">
            <v>30</v>
          </cell>
          <cell r="K1691"/>
          <cell r="L1691" t="str">
            <v>SA312 S30815</v>
          </cell>
          <cell r="M1691"/>
          <cell r="N1691"/>
        </row>
        <row r="1692">
          <cell r="A1692" t="str">
            <v>P28 SCH-XH [SA312 S30815]</v>
          </cell>
          <cell r="B1692">
            <v>28</v>
          </cell>
          <cell r="C1692" t="str">
            <v>XH</v>
          </cell>
          <cell r="D1692" t="str">
            <v>SA312 S30815</v>
          </cell>
          <cell r="E1692"/>
          <cell r="F1692">
            <v>28</v>
          </cell>
          <cell r="G1692">
            <v>27</v>
          </cell>
          <cell r="H1692">
            <v>0.5</v>
          </cell>
          <cell r="I1692" t="str">
            <v>XH</v>
          </cell>
          <cell r="J1692">
            <v>2</v>
          </cell>
          <cell r="K1692"/>
          <cell r="L1692" t="str">
            <v>SA312 S30815</v>
          </cell>
          <cell r="M1692"/>
          <cell r="N1692"/>
        </row>
        <row r="1693">
          <cell r="A1693" t="str">
            <v>P30 SCH-10 [SA312 S30815]</v>
          </cell>
          <cell r="B1693">
            <v>30</v>
          </cell>
          <cell r="C1693">
            <v>10</v>
          </cell>
          <cell r="D1693" t="str">
            <v>SA312 S30815</v>
          </cell>
          <cell r="E1693"/>
          <cell r="F1693">
            <v>30</v>
          </cell>
          <cell r="G1693">
            <v>29.376000000000001</v>
          </cell>
          <cell r="H1693">
            <v>0.312</v>
          </cell>
          <cell r="I1693"/>
          <cell r="J1693">
            <v>10</v>
          </cell>
          <cell r="K1693"/>
          <cell r="L1693" t="str">
            <v>SA312 S30815</v>
          </cell>
          <cell r="M1693"/>
          <cell r="N1693"/>
        </row>
        <row r="1694">
          <cell r="A1694" t="str">
            <v>P30 SCH-20 [SA312 S30815]</v>
          </cell>
          <cell r="B1694">
            <v>30</v>
          </cell>
          <cell r="C1694">
            <v>20</v>
          </cell>
          <cell r="D1694" t="str">
            <v>SA312 S30815</v>
          </cell>
          <cell r="E1694"/>
          <cell r="F1694">
            <v>30</v>
          </cell>
          <cell r="G1694">
            <v>29</v>
          </cell>
          <cell r="H1694">
            <v>0.5</v>
          </cell>
          <cell r="I1694"/>
          <cell r="J1694">
            <v>20</v>
          </cell>
          <cell r="K1694"/>
          <cell r="L1694" t="str">
            <v>SA312 S30815</v>
          </cell>
          <cell r="M1694"/>
          <cell r="N1694"/>
        </row>
        <row r="1695">
          <cell r="A1695" t="str">
            <v>P30 SCH-30 [SA312 S30815]</v>
          </cell>
          <cell r="B1695">
            <v>30</v>
          </cell>
          <cell r="C1695">
            <v>30</v>
          </cell>
          <cell r="D1695" t="str">
            <v>SA312 S30815</v>
          </cell>
          <cell r="E1695"/>
          <cell r="F1695">
            <v>30</v>
          </cell>
          <cell r="G1695">
            <v>28.75</v>
          </cell>
          <cell r="H1695">
            <v>0.625</v>
          </cell>
          <cell r="I1695"/>
          <cell r="J1695">
            <v>30</v>
          </cell>
          <cell r="K1695"/>
          <cell r="L1695" t="str">
            <v>SA312 S30815</v>
          </cell>
          <cell r="M1695"/>
          <cell r="N1695"/>
        </row>
        <row r="1696">
          <cell r="A1696" t="str">
            <v>P30 SCH-XH [SA312 S30815]</v>
          </cell>
          <cell r="B1696">
            <v>30</v>
          </cell>
          <cell r="C1696" t="str">
            <v>XH</v>
          </cell>
          <cell r="D1696" t="str">
            <v>SA312 S30815</v>
          </cell>
          <cell r="E1696"/>
          <cell r="F1696">
            <v>30</v>
          </cell>
          <cell r="G1696">
            <v>29</v>
          </cell>
          <cell r="H1696">
            <v>0.5</v>
          </cell>
          <cell r="I1696" t="str">
            <v>XH</v>
          </cell>
          <cell r="J1696">
            <v>2</v>
          </cell>
          <cell r="K1696"/>
          <cell r="L1696" t="str">
            <v>SA312 S30815</v>
          </cell>
          <cell r="M1696"/>
          <cell r="N1696"/>
        </row>
        <row r="1697">
          <cell r="A1697" t="str">
            <v>P32 SCH-10 [SA312 S30815]</v>
          </cell>
          <cell r="B1697">
            <v>32</v>
          </cell>
          <cell r="C1697">
            <v>10</v>
          </cell>
          <cell r="D1697" t="str">
            <v>SA312 S30815</v>
          </cell>
          <cell r="E1697"/>
          <cell r="F1697">
            <v>32</v>
          </cell>
          <cell r="G1697">
            <v>31.376000000000001</v>
          </cell>
          <cell r="H1697">
            <v>0.312</v>
          </cell>
          <cell r="I1697"/>
          <cell r="J1697">
            <v>10</v>
          </cell>
          <cell r="K1697"/>
          <cell r="L1697" t="str">
            <v>SA312 S30815</v>
          </cell>
          <cell r="M1697"/>
          <cell r="N1697"/>
        </row>
        <row r="1698">
          <cell r="A1698" t="str">
            <v>P32 SCH-20 [SA312 S30815]</v>
          </cell>
          <cell r="B1698">
            <v>32</v>
          </cell>
          <cell r="C1698">
            <v>20</v>
          </cell>
          <cell r="D1698" t="str">
            <v>SA312 S30815</v>
          </cell>
          <cell r="E1698"/>
          <cell r="F1698">
            <v>32</v>
          </cell>
          <cell r="G1698">
            <v>31</v>
          </cell>
          <cell r="H1698">
            <v>0.5</v>
          </cell>
          <cell r="I1698"/>
          <cell r="J1698">
            <v>20</v>
          </cell>
          <cell r="K1698"/>
          <cell r="L1698" t="str">
            <v>SA312 S30815</v>
          </cell>
          <cell r="M1698"/>
          <cell r="N1698"/>
        </row>
        <row r="1699">
          <cell r="A1699" t="str">
            <v>P32 SCH-30 [SA312 S30815]</v>
          </cell>
          <cell r="B1699">
            <v>32</v>
          </cell>
          <cell r="C1699">
            <v>30</v>
          </cell>
          <cell r="D1699" t="str">
            <v>SA312 S30815</v>
          </cell>
          <cell r="E1699"/>
          <cell r="F1699">
            <v>32</v>
          </cell>
          <cell r="G1699">
            <v>30.75</v>
          </cell>
          <cell r="H1699">
            <v>0.625</v>
          </cell>
          <cell r="I1699"/>
          <cell r="J1699">
            <v>30</v>
          </cell>
          <cell r="K1699"/>
          <cell r="L1699" t="str">
            <v>SA312 S30815</v>
          </cell>
          <cell r="M1699"/>
          <cell r="N1699"/>
        </row>
        <row r="1700">
          <cell r="A1700" t="str">
            <v>P32 SCH-40 [SA312 S30815]</v>
          </cell>
          <cell r="B1700">
            <v>32</v>
          </cell>
          <cell r="C1700">
            <v>40</v>
          </cell>
          <cell r="D1700" t="str">
            <v>SA312 S30815</v>
          </cell>
          <cell r="E1700"/>
          <cell r="F1700">
            <v>32</v>
          </cell>
          <cell r="G1700">
            <v>30.623999999999999</v>
          </cell>
          <cell r="H1700">
            <v>0.68799999999999994</v>
          </cell>
          <cell r="I1700"/>
          <cell r="J1700">
            <v>40</v>
          </cell>
          <cell r="K1700"/>
          <cell r="L1700" t="str">
            <v>SA312 S30815</v>
          </cell>
          <cell r="M1700"/>
          <cell r="N1700"/>
        </row>
        <row r="1701">
          <cell r="A1701" t="str">
            <v>P32 SCH-XH [SA312 S30815]</v>
          </cell>
          <cell r="B1701">
            <v>32</v>
          </cell>
          <cell r="C1701" t="str">
            <v>XH</v>
          </cell>
          <cell r="D1701" t="str">
            <v>SA312 S30815</v>
          </cell>
          <cell r="E1701"/>
          <cell r="F1701">
            <v>32</v>
          </cell>
          <cell r="G1701">
            <v>31</v>
          </cell>
          <cell r="H1701">
            <v>0.5</v>
          </cell>
          <cell r="I1701" t="str">
            <v>XH</v>
          </cell>
          <cell r="J1701">
            <v>2</v>
          </cell>
          <cell r="K1701"/>
          <cell r="L1701" t="str">
            <v>SA312 S30815</v>
          </cell>
          <cell r="M1701"/>
          <cell r="N1701"/>
        </row>
        <row r="1702">
          <cell r="A1702" t="str">
            <v>P34 SCH-10 [SA312 S30815]</v>
          </cell>
          <cell r="B1702">
            <v>34</v>
          </cell>
          <cell r="C1702">
            <v>10</v>
          </cell>
          <cell r="D1702" t="str">
            <v>SA312 S30815</v>
          </cell>
          <cell r="E1702"/>
          <cell r="F1702">
            <v>34</v>
          </cell>
          <cell r="G1702">
            <v>33.375999999999998</v>
          </cell>
          <cell r="H1702">
            <v>0.312</v>
          </cell>
          <cell r="I1702"/>
          <cell r="J1702">
            <v>10</v>
          </cell>
          <cell r="K1702"/>
          <cell r="L1702" t="str">
            <v>SA312 S30815</v>
          </cell>
          <cell r="M1702"/>
          <cell r="N1702"/>
        </row>
        <row r="1703">
          <cell r="A1703" t="str">
            <v>P34 SCH-20 [SA312 S30815]</v>
          </cell>
          <cell r="B1703">
            <v>34</v>
          </cell>
          <cell r="C1703">
            <v>20</v>
          </cell>
          <cell r="D1703" t="str">
            <v>SA312 S30815</v>
          </cell>
          <cell r="E1703"/>
          <cell r="F1703">
            <v>34</v>
          </cell>
          <cell r="G1703">
            <v>33</v>
          </cell>
          <cell r="H1703">
            <v>0.5</v>
          </cell>
          <cell r="I1703"/>
          <cell r="J1703">
            <v>20</v>
          </cell>
          <cell r="K1703"/>
          <cell r="L1703" t="str">
            <v>SA312 S30815</v>
          </cell>
          <cell r="M1703"/>
          <cell r="N1703"/>
        </row>
        <row r="1704">
          <cell r="A1704" t="str">
            <v>P34 SCH-30 [SA312 S30815]</v>
          </cell>
          <cell r="B1704">
            <v>34</v>
          </cell>
          <cell r="C1704">
            <v>30</v>
          </cell>
          <cell r="D1704" t="str">
            <v>SA312 S30815</v>
          </cell>
          <cell r="E1704"/>
          <cell r="F1704">
            <v>34</v>
          </cell>
          <cell r="G1704">
            <v>32.75</v>
          </cell>
          <cell r="H1704">
            <v>0.625</v>
          </cell>
          <cell r="I1704"/>
          <cell r="J1704">
            <v>30</v>
          </cell>
          <cell r="K1704"/>
          <cell r="L1704" t="str">
            <v>SA312 S30815</v>
          </cell>
          <cell r="M1704"/>
          <cell r="N1704"/>
        </row>
        <row r="1705">
          <cell r="A1705" t="str">
            <v>P34 SCH-40 [SA312 S30815]</v>
          </cell>
          <cell r="B1705">
            <v>34</v>
          </cell>
          <cell r="C1705">
            <v>40</v>
          </cell>
          <cell r="D1705" t="str">
            <v>SA312 S30815</v>
          </cell>
          <cell r="E1705"/>
          <cell r="F1705">
            <v>34</v>
          </cell>
          <cell r="G1705">
            <v>32.624000000000002</v>
          </cell>
          <cell r="H1705">
            <v>0.68799999999999994</v>
          </cell>
          <cell r="I1705"/>
          <cell r="J1705">
            <v>40</v>
          </cell>
          <cell r="K1705"/>
          <cell r="L1705" t="str">
            <v>SA312 S30815</v>
          </cell>
          <cell r="M1705"/>
          <cell r="N1705"/>
        </row>
        <row r="1706">
          <cell r="A1706" t="str">
            <v>P34 SCH-XH [SA312 S30815]</v>
          </cell>
          <cell r="B1706">
            <v>34</v>
          </cell>
          <cell r="C1706" t="str">
            <v>XH</v>
          </cell>
          <cell r="D1706" t="str">
            <v>SA312 S30815</v>
          </cell>
          <cell r="E1706"/>
          <cell r="F1706">
            <v>34</v>
          </cell>
          <cell r="G1706">
            <v>33</v>
          </cell>
          <cell r="H1706">
            <v>0.5</v>
          </cell>
          <cell r="I1706" t="str">
            <v>XH</v>
          </cell>
          <cell r="J1706">
            <v>2</v>
          </cell>
          <cell r="K1706"/>
          <cell r="L1706" t="str">
            <v>SA312 S30815</v>
          </cell>
          <cell r="M1706"/>
          <cell r="N1706"/>
        </row>
        <row r="1707">
          <cell r="A1707" t="str">
            <v>P36 SCH-10 [SA312 S30815]</v>
          </cell>
          <cell r="B1707">
            <v>36</v>
          </cell>
          <cell r="C1707">
            <v>10</v>
          </cell>
          <cell r="D1707" t="str">
            <v>SA312 S30815</v>
          </cell>
          <cell r="E1707"/>
          <cell r="F1707">
            <v>36</v>
          </cell>
          <cell r="G1707">
            <v>35.375999999999998</v>
          </cell>
          <cell r="H1707">
            <v>0.312</v>
          </cell>
          <cell r="I1707"/>
          <cell r="J1707">
            <v>10</v>
          </cell>
          <cell r="K1707"/>
          <cell r="L1707" t="str">
            <v>SA312 S30815</v>
          </cell>
          <cell r="M1707"/>
          <cell r="N1707"/>
        </row>
        <row r="1708">
          <cell r="A1708" t="str">
            <v>P36 SCH-20 [SA312 S30815]</v>
          </cell>
          <cell r="B1708">
            <v>36</v>
          </cell>
          <cell r="C1708">
            <v>20</v>
          </cell>
          <cell r="D1708" t="str">
            <v>SA312 S30815</v>
          </cell>
          <cell r="E1708"/>
          <cell r="F1708">
            <v>36</v>
          </cell>
          <cell r="G1708">
            <v>35</v>
          </cell>
          <cell r="H1708">
            <v>0.5</v>
          </cell>
          <cell r="I1708"/>
          <cell r="J1708">
            <v>20</v>
          </cell>
          <cell r="K1708"/>
          <cell r="L1708" t="str">
            <v>SA312 S30815</v>
          </cell>
          <cell r="M1708"/>
          <cell r="N1708"/>
        </row>
        <row r="1709">
          <cell r="A1709" t="str">
            <v>P36 SCH-30 [SA312 S30815]</v>
          </cell>
          <cell r="B1709">
            <v>36</v>
          </cell>
          <cell r="C1709">
            <v>30</v>
          </cell>
          <cell r="D1709" t="str">
            <v>SA312 S30815</v>
          </cell>
          <cell r="E1709"/>
          <cell r="F1709">
            <v>36</v>
          </cell>
          <cell r="G1709">
            <v>34.75</v>
          </cell>
          <cell r="H1709">
            <v>0.625</v>
          </cell>
          <cell r="I1709"/>
          <cell r="J1709">
            <v>30</v>
          </cell>
          <cell r="K1709"/>
          <cell r="L1709" t="str">
            <v>SA312 S30815</v>
          </cell>
          <cell r="M1709"/>
          <cell r="N1709"/>
        </row>
        <row r="1710">
          <cell r="A1710" t="str">
            <v>P36 SCH-40 [SA312 S30815]</v>
          </cell>
          <cell r="B1710">
            <v>36</v>
          </cell>
          <cell r="C1710">
            <v>40</v>
          </cell>
          <cell r="D1710" t="str">
            <v>SA312 S30815</v>
          </cell>
          <cell r="E1710"/>
          <cell r="F1710">
            <v>36</v>
          </cell>
          <cell r="G1710">
            <v>34.5</v>
          </cell>
          <cell r="H1710">
            <v>0.75</v>
          </cell>
          <cell r="I1710"/>
          <cell r="J1710">
            <v>40</v>
          </cell>
          <cell r="K1710"/>
          <cell r="L1710" t="str">
            <v>SA312 S30815</v>
          </cell>
          <cell r="M1710"/>
          <cell r="N1710"/>
        </row>
        <row r="1711">
          <cell r="A1711" t="str">
            <v>P36 SCH-XH [SA312 S30815]</v>
          </cell>
          <cell r="B1711">
            <v>36</v>
          </cell>
          <cell r="C1711" t="str">
            <v>XH</v>
          </cell>
          <cell r="D1711" t="str">
            <v>SA312 S30815</v>
          </cell>
          <cell r="E1711"/>
          <cell r="F1711">
            <v>36</v>
          </cell>
          <cell r="G1711">
            <v>35</v>
          </cell>
          <cell r="H1711">
            <v>0.5</v>
          </cell>
          <cell r="I1711" t="str">
            <v>XH</v>
          </cell>
          <cell r="J1711">
            <v>2</v>
          </cell>
          <cell r="K1711"/>
          <cell r="L1711" t="str">
            <v>SA312 S30815</v>
          </cell>
          <cell r="M1711"/>
          <cell r="N1711"/>
        </row>
        <row r="1712">
          <cell r="A1712" t="str">
            <v>P42 SCH-30 [SA312 S30815]</v>
          </cell>
          <cell r="B1712">
            <v>42</v>
          </cell>
          <cell r="C1712">
            <v>30</v>
          </cell>
          <cell r="D1712" t="str">
            <v>SA312 S30815</v>
          </cell>
          <cell r="E1712"/>
          <cell r="F1712">
            <v>42</v>
          </cell>
          <cell r="G1712">
            <v>41.25</v>
          </cell>
          <cell r="H1712">
            <v>0.375</v>
          </cell>
          <cell r="I1712"/>
          <cell r="J1712">
            <v>30</v>
          </cell>
          <cell r="K1712"/>
          <cell r="L1712" t="str">
            <v>SA312 S30815</v>
          </cell>
          <cell r="M1712"/>
          <cell r="N1712"/>
        </row>
        <row r="1713">
          <cell r="A1713" t="str">
            <v>P42 SCH-60 [SA312 S30815]</v>
          </cell>
          <cell r="B1713">
            <v>42</v>
          </cell>
          <cell r="C1713">
            <v>60</v>
          </cell>
          <cell r="D1713" t="str">
            <v>SA312 S30815</v>
          </cell>
          <cell r="E1713"/>
          <cell r="F1713">
            <v>42</v>
          </cell>
          <cell r="G1713">
            <v>41</v>
          </cell>
          <cell r="H1713">
            <v>0.5</v>
          </cell>
          <cell r="I1713"/>
          <cell r="J1713">
            <v>60</v>
          </cell>
          <cell r="K1713"/>
          <cell r="L1713" t="str">
            <v>SA312 S30815</v>
          </cell>
          <cell r="M1713"/>
          <cell r="N1713"/>
        </row>
        <row r="1714">
          <cell r="A1714" t="str">
            <v>P42 SCH-XH [SA312 S30815]</v>
          </cell>
          <cell r="B1714">
            <v>42</v>
          </cell>
          <cell r="C1714" t="str">
            <v>XH</v>
          </cell>
          <cell r="D1714" t="str">
            <v>SA312 S30815</v>
          </cell>
          <cell r="E1714"/>
          <cell r="F1714">
            <v>42</v>
          </cell>
          <cell r="G1714">
            <v>41</v>
          </cell>
          <cell r="H1714">
            <v>0.5</v>
          </cell>
          <cell r="I1714" t="str">
            <v>XH</v>
          </cell>
          <cell r="J1714">
            <v>2</v>
          </cell>
          <cell r="K1714"/>
          <cell r="L1714" t="str">
            <v>SA312 S30815</v>
          </cell>
          <cell r="M1714"/>
          <cell r="N1714"/>
        </row>
        <row r="1715">
          <cell r="A1715" t="str">
            <v>P48 SCH-30 [SA312 S30815]</v>
          </cell>
          <cell r="B1715">
            <v>48.000000000000007</v>
          </cell>
          <cell r="C1715">
            <v>30</v>
          </cell>
          <cell r="D1715" t="str">
            <v>SA312 S30815</v>
          </cell>
          <cell r="E1715"/>
          <cell r="F1715">
            <v>48.000000000000007</v>
          </cell>
          <cell r="G1715">
            <v>47.250000000000007</v>
          </cell>
          <cell r="H1715">
            <v>0.375</v>
          </cell>
          <cell r="I1715"/>
          <cell r="J1715">
            <v>30</v>
          </cell>
          <cell r="K1715"/>
          <cell r="L1715" t="str">
            <v>SA312 S30815</v>
          </cell>
          <cell r="M1715"/>
          <cell r="N1715"/>
        </row>
        <row r="1716">
          <cell r="A1716" t="str">
            <v>P48 SCH-60 [SA312 S30815]</v>
          </cell>
          <cell r="B1716">
            <v>48.000000000000007</v>
          </cell>
          <cell r="C1716">
            <v>60</v>
          </cell>
          <cell r="D1716" t="str">
            <v>SA312 S30815</v>
          </cell>
          <cell r="E1716"/>
          <cell r="F1716">
            <v>48.000000000000007</v>
          </cell>
          <cell r="G1716">
            <v>47.000000000000007</v>
          </cell>
          <cell r="H1716">
            <v>0.5</v>
          </cell>
          <cell r="I1716"/>
          <cell r="J1716">
            <v>60</v>
          </cell>
          <cell r="K1716"/>
          <cell r="L1716" t="str">
            <v>SA312 S30815</v>
          </cell>
          <cell r="M1716"/>
          <cell r="N1716"/>
        </row>
        <row r="1717">
          <cell r="A1717" t="str">
            <v>P48 SCH-XH [SA312 S30815]</v>
          </cell>
          <cell r="B1717">
            <v>48.000000000000007</v>
          </cell>
          <cell r="C1717" t="str">
            <v>XH</v>
          </cell>
          <cell r="D1717" t="str">
            <v>SA312 S30815</v>
          </cell>
          <cell r="E1717"/>
          <cell r="F1717">
            <v>48.000000000000007</v>
          </cell>
          <cell r="G1717">
            <v>47.000000000000007</v>
          </cell>
          <cell r="H1717">
            <v>0.5</v>
          </cell>
          <cell r="I1717" t="str">
            <v>XH</v>
          </cell>
          <cell r="J1717">
            <v>2</v>
          </cell>
          <cell r="K1717"/>
          <cell r="L1717" t="str">
            <v>SA312 S30815</v>
          </cell>
          <cell r="M1717"/>
          <cell r="N1717"/>
        </row>
        <row r="1718">
          <cell r="A1718" t="str">
            <v>SA312 TP304</v>
          </cell>
          <cell r="B1718">
            <v>0.125</v>
          </cell>
          <cell r="C1718">
            <v>5</v>
          </cell>
          <cell r="D1718" t="str">
            <v>SA312 TP304</v>
          </cell>
          <cell r="E1718"/>
          <cell r="F1718">
            <v>0.40500000000000003</v>
          </cell>
          <cell r="G1718">
            <v>0.33500000000000002</v>
          </cell>
          <cell r="H1718">
            <v>3.5000000000000003E-2</v>
          </cell>
          <cell r="I1718"/>
          <cell r="J1718">
            <v>5</v>
          </cell>
          <cell r="K1718"/>
          <cell r="L1718"/>
          <cell r="M1718"/>
          <cell r="N1718"/>
        </row>
        <row r="1719">
          <cell r="A1719" t="str">
            <v>P0.125 SCH-5 [SA312 TP304]</v>
          </cell>
          <cell r="B1719">
            <v>0.125</v>
          </cell>
          <cell r="C1719">
            <v>5</v>
          </cell>
          <cell r="D1719" t="str">
            <v>SA312 TP304</v>
          </cell>
          <cell r="E1719"/>
          <cell r="F1719">
            <v>0.40500000000000003</v>
          </cell>
          <cell r="G1719">
            <v>0.33500000000000002</v>
          </cell>
          <cell r="H1719">
            <v>3.5000000000000003E-2</v>
          </cell>
          <cell r="I1719"/>
          <cell r="J1719">
            <v>5</v>
          </cell>
          <cell r="K1719"/>
          <cell r="L1719" t="str">
            <v>SA312 TP304</v>
          </cell>
          <cell r="M1719"/>
          <cell r="N1719"/>
        </row>
        <row r="1720">
          <cell r="A1720" t="str">
            <v>P0.125 SCH-10 [SA312 TP304]</v>
          </cell>
          <cell r="B1720">
            <v>0.125</v>
          </cell>
          <cell r="C1720">
            <v>10</v>
          </cell>
          <cell r="D1720" t="str">
            <v>SA312 TP304</v>
          </cell>
          <cell r="E1720"/>
          <cell r="F1720">
            <v>0.40500000000000003</v>
          </cell>
          <cell r="G1720">
            <v>0.30700000000000005</v>
          </cell>
          <cell r="H1720">
            <v>4.9000000000000002E-2</v>
          </cell>
          <cell r="I1720"/>
          <cell r="J1720">
            <v>10</v>
          </cell>
          <cell r="K1720"/>
          <cell r="L1720" t="str">
            <v>SA312 TP304</v>
          </cell>
          <cell r="M1720"/>
          <cell r="N1720"/>
        </row>
        <row r="1721">
          <cell r="A1721" t="str">
            <v>P0.125 SCH-40 [SA312 TP304]</v>
          </cell>
          <cell r="B1721">
            <v>0.125</v>
          </cell>
          <cell r="C1721">
            <v>40</v>
          </cell>
          <cell r="D1721" t="str">
            <v>SA312 TP304</v>
          </cell>
          <cell r="E1721"/>
          <cell r="F1721">
            <v>0.40500000000000003</v>
          </cell>
          <cell r="G1721">
            <v>0.26900000000000002</v>
          </cell>
          <cell r="H1721">
            <v>6.8000000000000005E-2</v>
          </cell>
          <cell r="I1721"/>
          <cell r="J1721">
            <v>40</v>
          </cell>
          <cell r="K1721"/>
          <cell r="L1721" t="str">
            <v>SA312 TP304</v>
          </cell>
          <cell r="M1721"/>
          <cell r="N1721"/>
        </row>
        <row r="1722">
          <cell r="A1722" t="str">
            <v>P0.125 SCH-80 [SA312 TP304]</v>
          </cell>
          <cell r="B1722">
            <v>0.125</v>
          </cell>
          <cell r="C1722">
            <v>80</v>
          </cell>
          <cell r="D1722" t="str">
            <v>SA312 TP304</v>
          </cell>
          <cell r="E1722"/>
          <cell r="F1722">
            <v>0.40500000000000003</v>
          </cell>
          <cell r="G1722">
            <v>0.21500000000000002</v>
          </cell>
          <cell r="H1722">
            <v>9.5000000000000001E-2</v>
          </cell>
          <cell r="I1722"/>
          <cell r="J1722">
            <v>80</v>
          </cell>
          <cell r="K1722"/>
          <cell r="L1722" t="str">
            <v>SA312 TP304</v>
          </cell>
          <cell r="M1722"/>
          <cell r="N1722"/>
        </row>
        <row r="1723">
          <cell r="A1723" t="str">
            <v>P0.125 SCH-XH [SA312 TP304]</v>
          </cell>
          <cell r="B1723">
            <v>0.125</v>
          </cell>
          <cell r="C1723" t="str">
            <v>XH</v>
          </cell>
          <cell r="D1723" t="str">
            <v>SA312 TP304</v>
          </cell>
          <cell r="E1723"/>
          <cell r="F1723">
            <v>0.40500000000000003</v>
          </cell>
          <cell r="G1723">
            <v>0.21500000000000002</v>
          </cell>
          <cell r="H1723">
            <v>9.5000000000000001E-2</v>
          </cell>
          <cell r="I1723" t="str">
            <v>XH</v>
          </cell>
          <cell r="J1723">
            <v>2</v>
          </cell>
          <cell r="K1723"/>
          <cell r="L1723" t="str">
            <v>SA312 TP304</v>
          </cell>
          <cell r="M1723"/>
          <cell r="N1723"/>
        </row>
        <row r="1724">
          <cell r="A1724" t="str">
            <v>P0.25 SCH-5 [SA312 TP304]</v>
          </cell>
          <cell r="B1724">
            <v>0.25</v>
          </cell>
          <cell r="C1724">
            <v>5</v>
          </cell>
          <cell r="D1724" t="str">
            <v>SA312 TP304</v>
          </cell>
          <cell r="E1724"/>
          <cell r="F1724">
            <v>0.54</v>
          </cell>
          <cell r="G1724">
            <v>0.44200000000000006</v>
          </cell>
          <cell r="H1724">
            <v>4.9000000000000002E-2</v>
          </cell>
          <cell r="I1724"/>
          <cell r="J1724">
            <v>5</v>
          </cell>
          <cell r="K1724"/>
          <cell r="L1724" t="str">
            <v>SA312 TP304</v>
          </cell>
          <cell r="M1724"/>
          <cell r="N1724"/>
        </row>
        <row r="1725">
          <cell r="A1725" t="str">
            <v>P0.25 SCH-10 [SA312 TP304]</v>
          </cell>
          <cell r="B1725">
            <v>0.25</v>
          </cell>
          <cell r="C1725">
            <v>10</v>
          </cell>
          <cell r="D1725" t="str">
            <v>SA312 TP304</v>
          </cell>
          <cell r="E1725"/>
          <cell r="F1725">
            <v>0.54</v>
          </cell>
          <cell r="G1725">
            <v>0.41000000000000003</v>
          </cell>
          <cell r="H1725">
            <v>6.5000000000000002E-2</v>
          </cell>
          <cell r="I1725"/>
          <cell r="J1725">
            <v>10</v>
          </cell>
          <cell r="K1725"/>
          <cell r="L1725" t="str">
            <v>SA312 TP304</v>
          </cell>
          <cell r="M1725"/>
          <cell r="N1725"/>
        </row>
        <row r="1726">
          <cell r="A1726" t="str">
            <v>P0.25 SCH-40 [SA312 TP304]</v>
          </cell>
          <cell r="B1726">
            <v>0.25</v>
          </cell>
          <cell r="C1726">
            <v>40</v>
          </cell>
          <cell r="D1726" t="str">
            <v>SA312 TP304</v>
          </cell>
          <cell r="E1726"/>
          <cell r="F1726">
            <v>0.54</v>
          </cell>
          <cell r="G1726">
            <v>0.36400000000000005</v>
          </cell>
          <cell r="H1726">
            <v>8.7999999999999995E-2</v>
          </cell>
          <cell r="I1726"/>
          <cell r="J1726">
            <v>40</v>
          </cell>
          <cell r="K1726"/>
          <cell r="L1726" t="str">
            <v>SA312 TP304</v>
          </cell>
          <cell r="M1726"/>
          <cell r="N1726"/>
        </row>
        <row r="1727">
          <cell r="A1727" t="str">
            <v>P0.25 SCH-80 [SA312 TP304]</v>
          </cell>
          <cell r="B1727">
            <v>0.25</v>
          </cell>
          <cell r="C1727">
            <v>80</v>
          </cell>
          <cell r="D1727" t="str">
            <v>SA312 TP304</v>
          </cell>
          <cell r="E1727"/>
          <cell r="F1727">
            <v>0.54</v>
          </cell>
          <cell r="G1727">
            <v>0.30200000000000005</v>
          </cell>
          <cell r="H1727">
            <v>0.11899999999999999</v>
          </cell>
          <cell r="I1727"/>
          <cell r="J1727">
            <v>80</v>
          </cell>
          <cell r="K1727"/>
          <cell r="L1727" t="str">
            <v>SA312 TP304</v>
          </cell>
          <cell r="M1727"/>
          <cell r="N1727"/>
        </row>
        <row r="1728">
          <cell r="A1728" t="str">
            <v>P0.25 SCH-XH [SA312 TP304]</v>
          </cell>
          <cell r="B1728">
            <v>0.25</v>
          </cell>
          <cell r="C1728" t="str">
            <v>XH</v>
          </cell>
          <cell r="D1728" t="str">
            <v>SA312 TP304</v>
          </cell>
          <cell r="E1728"/>
          <cell r="F1728">
            <v>0.54</v>
          </cell>
          <cell r="G1728">
            <v>0.30200000000000005</v>
          </cell>
          <cell r="H1728">
            <v>0.11899999999999999</v>
          </cell>
          <cell r="I1728" t="str">
            <v>XH</v>
          </cell>
          <cell r="J1728">
            <v>2</v>
          </cell>
          <cell r="K1728"/>
          <cell r="L1728" t="str">
            <v>SA312 TP304</v>
          </cell>
          <cell r="M1728"/>
          <cell r="N1728"/>
        </row>
        <row r="1729">
          <cell r="A1729" t="str">
            <v>P0.375 SCH-5 [SA312 TP304]</v>
          </cell>
          <cell r="B1729">
            <v>0.37500000000000006</v>
          </cell>
          <cell r="C1729">
            <v>5</v>
          </cell>
          <cell r="D1729" t="str">
            <v>SA312 TP304</v>
          </cell>
          <cell r="E1729"/>
          <cell r="F1729">
            <v>0.67500000000000004</v>
          </cell>
          <cell r="G1729">
            <v>0.57700000000000007</v>
          </cell>
          <cell r="H1729">
            <v>4.9000000000000002E-2</v>
          </cell>
          <cell r="I1729"/>
          <cell r="J1729">
            <v>5</v>
          </cell>
          <cell r="K1729"/>
          <cell r="L1729" t="str">
            <v>SA312 TP304</v>
          </cell>
          <cell r="M1729"/>
          <cell r="N1729"/>
        </row>
        <row r="1730">
          <cell r="A1730" t="str">
            <v>P0.375 SCH-10 [SA312 TP304]</v>
          </cell>
          <cell r="B1730">
            <v>0.37500000000000006</v>
          </cell>
          <cell r="C1730">
            <v>10</v>
          </cell>
          <cell r="D1730" t="str">
            <v>SA312 TP304</v>
          </cell>
          <cell r="E1730"/>
          <cell r="F1730">
            <v>0.67500000000000004</v>
          </cell>
          <cell r="G1730">
            <v>0.54500000000000004</v>
          </cell>
          <cell r="H1730">
            <v>6.5000000000000002E-2</v>
          </cell>
          <cell r="I1730"/>
          <cell r="J1730">
            <v>10</v>
          </cell>
          <cell r="K1730"/>
          <cell r="L1730" t="str">
            <v>SA312 TP304</v>
          </cell>
          <cell r="M1730"/>
          <cell r="N1730"/>
        </row>
        <row r="1731">
          <cell r="A1731" t="str">
            <v>P0.375 SCH-40 [SA312 TP304]</v>
          </cell>
          <cell r="B1731">
            <v>0.37500000000000006</v>
          </cell>
          <cell r="C1731">
            <v>40</v>
          </cell>
          <cell r="D1731" t="str">
            <v>SA312 TP304</v>
          </cell>
          <cell r="E1731"/>
          <cell r="F1731">
            <v>0.67500000000000004</v>
          </cell>
          <cell r="G1731">
            <v>0.49300000000000005</v>
          </cell>
          <cell r="H1731">
            <v>9.0999999999999998E-2</v>
          </cell>
          <cell r="I1731"/>
          <cell r="J1731">
            <v>40</v>
          </cell>
          <cell r="K1731"/>
          <cell r="L1731" t="str">
            <v>SA312 TP304</v>
          </cell>
          <cell r="M1731"/>
          <cell r="N1731"/>
        </row>
        <row r="1732">
          <cell r="A1732" t="str">
            <v>P0.375 SCH-80 [SA312 TP304]</v>
          </cell>
          <cell r="B1732">
            <v>0.37500000000000006</v>
          </cell>
          <cell r="C1732">
            <v>80</v>
          </cell>
          <cell r="D1732" t="str">
            <v>SA312 TP304</v>
          </cell>
          <cell r="E1732"/>
          <cell r="F1732">
            <v>0.67500000000000004</v>
          </cell>
          <cell r="G1732">
            <v>0.42300000000000004</v>
          </cell>
          <cell r="H1732">
            <v>0.126</v>
          </cell>
          <cell r="I1732"/>
          <cell r="J1732">
            <v>80</v>
          </cell>
          <cell r="K1732"/>
          <cell r="L1732" t="str">
            <v>SA312 TP304</v>
          </cell>
          <cell r="M1732"/>
          <cell r="N1732"/>
        </row>
        <row r="1733">
          <cell r="A1733" t="str">
            <v>P0.375 SCH-XH [SA312 TP304]</v>
          </cell>
          <cell r="B1733">
            <v>0.37500000000000006</v>
          </cell>
          <cell r="C1733" t="str">
            <v>XH</v>
          </cell>
          <cell r="D1733" t="str">
            <v>SA312 TP304</v>
          </cell>
          <cell r="E1733"/>
          <cell r="F1733">
            <v>0.67500000000000004</v>
          </cell>
          <cell r="G1733">
            <v>0.42300000000000004</v>
          </cell>
          <cell r="H1733">
            <v>0.126</v>
          </cell>
          <cell r="I1733" t="str">
            <v>XH</v>
          </cell>
          <cell r="J1733">
            <v>2</v>
          </cell>
          <cell r="K1733"/>
          <cell r="L1733" t="str">
            <v>SA312 TP304</v>
          </cell>
          <cell r="M1733"/>
          <cell r="N1733"/>
        </row>
        <row r="1734">
          <cell r="A1734" t="str">
            <v>P0.5 SCH-5 [SA312 TP304]</v>
          </cell>
          <cell r="B1734">
            <v>0.5</v>
          </cell>
          <cell r="C1734">
            <v>5</v>
          </cell>
          <cell r="D1734" t="str">
            <v>SA312 TP304</v>
          </cell>
          <cell r="E1734"/>
          <cell r="F1734">
            <v>0.84</v>
          </cell>
          <cell r="G1734">
            <v>0.71</v>
          </cell>
          <cell r="H1734">
            <v>6.5000000000000002E-2</v>
          </cell>
          <cell r="I1734"/>
          <cell r="J1734">
            <v>5</v>
          </cell>
          <cell r="K1734"/>
          <cell r="L1734" t="str">
            <v>SA312 TP304</v>
          </cell>
          <cell r="M1734"/>
          <cell r="N1734"/>
        </row>
        <row r="1735">
          <cell r="A1735" t="str">
            <v>P0.5 SCH-10 [SA312 TP304]</v>
          </cell>
          <cell r="B1735">
            <v>0.5</v>
          </cell>
          <cell r="C1735">
            <v>10</v>
          </cell>
          <cell r="D1735" t="str">
            <v>SA312 TP304</v>
          </cell>
          <cell r="E1735"/>
          <cell r="F1735">
            <v>0.84</v>
          </cell>
          <cell r="G1735">
            <v>0.67399999999999993</v>
          </cell>
          <cell r="H1735">
            <v>8.3000000000000004E-2</v>
          </cell>
          <cell r="I1735"/>
          <cell r="J1735">
            <v>10</v>
          </cell>
          <cell r="K1735"/>
          <cell r="L1735" t="str">
            <v>SA312 TP304</v>
          </cell>
          <cell r="M1735"/>
          <cell r="N1735"/>
        </row>
        <row r="1736">
          <cell r="A1736" t="str">
            <v>P0.5 SCH-40 [SA312 TP304]</v>
          </cell>
          <cell r="B1736">
            <v>0.5</v>
          </cell>
          <cell r="C1736">
            <v>40</v>
          </cell>
          <cell r="D1736" t="str">
            <v>SA312 TP304</v>
          </cell>
          <cell r="E1736"/>
          <cell r="F1736">
            <v>0.84</v>
          </cell>
          <cell r="G1736">
            <v>0.622</v>
          </cell>
          <cell r="H1736">
            <v>0.109</v>
          </cell>
          <cell r="I1736"/>
          <cell r="J1736">
            <v>40</v>
          </cell>
          <cell r="K1736"/>
          <cell r="L1736" t="str">
            <v>SA312 TP304</v>
          </cell>
          <cell r="M1736"/>
          <cell r="N1736"/>
        </row>
        <row r="1737">
          <cell r="A1737" t="str">
            <v>P0.5 SCH-80 [SA312 TP304]</v>
          </cell>
          <cell r="B1737">
            <v>0.5</v>
          </cell>
          <cell r="C1737">
            <v>80</v>
          </cell>
          <cell r="D1737" t="str">
            <v>SA312 TP304</v>
          </cell>
          <cell r="E1737"/>
          <cell r="F1737">
            <v>0.84</v>
          </cell>
          <cell r="G1737">
            <v>0.54600000000000004</v>
          </cell>
          <cell r="H1737">
            <v>0.14699999999999999</v>
          </cell>
          <cell r="I1737"/>
          <cell r="J1737">
            <v>80</v>
          </cell>
          <cell r="K1737"/>
          <cell r="L1737" t="str">
            <v>SA312 TP304</v>
          </cell>
          <cell r="M1737"/>
          <cell r="N1737"/>
        </row>
        <row r="1738">
          <cell r="A1738" t="str">
            <v>P0.5 SCH-160 [SA312 TP304]</v>
          </cell>
          <cell r="B1738">
            <v>0.5</v>
          </cell>
          <cell r="C1738">
            <v>160</v>
          </cell>
          <cell r="D1738" t="str">
            <v>SA312 TP304</v>
          </cell>
          <cell r="E1738"/>
          <cell r="F1738">
            <v>0.84</v>
          </cell>
          <cell r="G1738">
            <v>0.46599999999999997</v>
          </cell>
          <cell r="H1738">
            <v>0.187</v>
          </cell>
          <cell r="I1738"/>
          <cell r="J1738">
            <v>160</v>
          </cell>
          <cell r="K1738"/>
          <cell r="L1738" t="str">
            <v>SA312 TP304</v>
          </cell>
          <cell r="M1738"/>
          <cell r="N1738"/>
        </row>
        <row r="1739">
          <cell r="A1739" t="str">
            <v>P0.5 SCH-XH [SA312 TP304]</v>
          </cell>
          <cell r="B1739">
            <v>0.5</v>
          </cell>
          <cell r="C1739" t="str">
            <v>XH</v>
          </cell>
          <cell r="D1739" t="str">
            <v>SA312 TP304</v>
          </cell>
          <cell r="E1739"/>
          <cell r="F1739">
            <v>0.84</v>
          </cell>
          <cell r="G1739">
            <v>0.54600000000000004</v>
          </cell>
          <cell r="H1739">
            <v>0.14699999999999999</v>
          </cell>
          <cell r="I1739" t="str">
            <v>XH</v>
          </cell>
          <cell r="J1739">
            <v>2</v>
          </cell>
          <cell r="K1739"/>
          <cell r="L1739" t="str">
            <v>SA312 TP304</v>
          </cell>
          <cell r="M1739"/>
          <cell r="N1739"/>
        </row>
        <row r="1740">
          <cell r="A1740" t="str">
            <v>P0.5 SCH-XXH [SA312 TP304]</v>
          </cell>
          <cell r="B1740">
            <v>0.5</v>
          </cell>
          <cell r="C1740" t="str">
            <v>XXH</v>
          </cell>
          <cell r="D1740" t="str">
            <v>SA312 TP304</v>
          </cell>
          <cell r="E1740"/>
          <cell r="F1740">
            <v>0.84</v>
          </cell>
          <cell r="G1740">
            <v>0.252</v>
          </cell>
          <cell r="H1740">
            <v>0.29399999999999998</v>
          </cell>
          <cell r="I1740" t="str">
            <v>XXH</v>
          </cell>
          <cell r="J1740">
            <v>4</v>
          </cell>
          <cell r="K1740"/>
          <cell r="L1740" t="str">
            <v>SA312 TP304</v>
          </cell>
          <cell r="M1740"/>
          <cell r="N1740"/>
        </row>
        <row r="1741">
          <cell r="A1741" t="str">
            <v>P0.75 SCH-5 [SA312 TP304]</v>
          </cell>
          <cell r="B1741">
            <v>0.75000000000000011</v>
          </cell>
          <cell r="C1741">
            <v>5</v>
          </cell>
          <cell r="D1741" t="str">
            <v>SA312 TP304</v>
          </cell>
          <cell r="E1741"/>
          <cell r="F1741">
            <v>1.05</v>
          </cell>
          <cell r="G1741">
            <v>0.92</v>
          </cell>
          <cell r="H1741">
            <v>6.5000000000000002E-2</v>
          </cell>
          <cell r="I1741"/>
          <cell r="J1741">
            <v>5</v>
          </cell>
          <cell r="K1741"/>
          <cell r="L1741" t="str">
            <v>SA312 TP304</v>
          </cell>
          <cell r="M1741"/>
          <cell r="N1741"/>
        </row>
        <row r="1742">
          <cell r="A1742" t="str">
            <v>P0.75 SCH-10 [SA312 TP304]</v>
          </cell>
          <cell r="B1742">
            <v>0.75000000000000011</v>
          </cell>
          <cell r="C1742">
            <v>10</v>
          </cell>
          <cell r="D1742" t="str">
            <v>SA312 TP304</v>
          </cell>
          <cell r="E1742"/>
          <cell r="F1742">
            <v>1.05</v>
          </cell>
          <cell r="G1742">
            <v>0.88400000000000001</v>
          </cell>
          <cell r="H1742">
            <v>8.3000000000000004E-2</v>
          </cell>
          <cell r="I1742"/>
          <cell r="J1742">
            <v>10</v>
          </cell>
          <cell r="K1742"/>
          <cell r="L1742" t="str">
            <v>SA312 TP304</v>
          </cell>
          <cell r="M1742"/>
          <cell r="N1742"/>
        </row>
        <row r="1743">
          <cell r="A1743" t="str">
            <v>P0.75 SCH-40 [SA312 TP304]</v>
          </cell>
          <cell r="B1743">
            <v>0.75000000000000011</v>
          </cell>
          <cell r="C1743">
            <v>40</v>
          </cell>
          <cell r="D1743" t="str">
            <v>SA312 TP304</v>
          </cell>
          <cell r="E1743"/>
          <cell r="F1743">
            <v>1.05</v>
          </cell>
          <cell r="G1743">
            <v>0.82400000000000007</v>
          </cell>
          <cell r="H1743">
            <v>0.113</v>
          </cell>
          <cell r="I1743"/>
          <cell r="J1743">
            <v>40</v>
          </cell>
          <cell r="K1743"/>
          <cell r="L1743" t="str">
            <v>SA312 TP304</v>
          </cell>
          <cell r="M1743"/>
          <cell r="N1743"/>
        </row>
        <row r="1744">
          <cell r="A1744" t="str">
            <v>P0.75 SCH-80 [SA312 TP304]</v>
          </cell>
          <cell r="B1744">
            <v>0.75000000000000011</v>
          </cell>
          <cell r="C1744">
            <v>80</v>
          </cell>
          <cell r="D1744" t="str">
            <v>SA312 TP304</v>
          </cell>
          <cell r="E1744"/>
          <cell r="F1744">
            <v>1.05</v>
          </cell>
          <cell r="G1744">
            <v>0.74199999999999999</v>
          </cell>
          <cell r="H1744">
            <v>0.154</v>
          </cell>
          <cell r="I1744"/>
          <cell r="J1744">
            <v>80</v>
          </cell>
          <cell r="K1744"/>
          <cell r="L1744" t="str">
            <v>SA312 TP304</v>
          </cell>
          <cell r="M1744"/>
          <cell r="N1744"/>
        </row>
        <row r="1745">
          <cell r="A1745" t="str">
            <v>P0.75 SCH-160 [SA312 TP304]</v>
          </cell>
          <cell r="B1745">
            <v>0.75000000000000011</v>
          </cell>
          <cell r="C1745">
            <v>160</v>
          </cell>
          <cell r="D1745" t="str">
            <v>SA312 TP304</v>
          </cell>
          <cell r="E1745"/>
          <cell r="F1745">
            <v>1.05</v>
          </cell>
          <cell r="G1745">
            <v>0.6140000000000001</v>
          </cell>
          <cell r="H1745">
            <v>0.218</v>
          </cell>
          <cell r="I1745"/>
          <cell r="J1745">
            <v>160</v>
          </cell>
          <cell r="K1745"/>
          <cell r="L1745" t="str">
            <v>SA312 TP304</v>
          </cell>
          <cell r="M1745"/>
          <cell r="N1745"/>
        </row>
        <row r="1746">
          <cell r="A1746" t="str">
            <v>P0.75 SCH-XH [SA312 TP304]</v>
          </cell>
          <cell r="B1746">
            <v>0.75000000000000011</v>
          </cell>
          <cell r="C1746" t="str">
            <v>XH</v>
          </cell>
          <cell r="D1746" t="str">
            <v>SA312 TP304</v>
          </cell>
          <cell r="E1746"/>
          <cell r="F1746">
            <v>1.05</v>
          </cell>
          <cell r="G1746">
            <v>0.74199999999999999</v>
          </cell>
          <cell r="H1746">
            <v>0.154</v>
          </cell>
          <cell r="I1746" t="str">
            <v>XH</v>
          </cell>
          <cell r="J1746">
            <v>2</v>
          </cell>
          <cell r="K1746"/>
          <cell r="L1746" t="str">
            <v>SA312 TP304</v>
          </cell>
          <cell r="M1746"/>
          <cell r="N1746"/>
        </row>
        <row r="1747">
          <cell r="A1747" t="str">
            <v>P0.75 SCH-XXH [SA312 TP304]</v>
          </cell>
          <cell r="B1747">
            <v>0.75000000000000011</v>
          </cell>
          <cell r="C1747" t="str">
            <v>XXH</v>
          </cell>
          <cell r="D1747" t="str">
            <v>SA312 TP304</v>
          </cell>
          <cell r="E1747"/>
          <cell r="F1747">
            <v>1.05</v>
          </cell>
          <cell r="G1747">
            <v>0.43400000000000005</v>
          </cell>
          <cell r="H1747">
            <v>0.308</v>
          </cell>
          <cell r="I1747" t="str">
            <v>XXH</v>
          </cell>
          <cell r="J1747">
            <v>4</v>
          </cell>
          <cell r="K1747"/>
          <cell r="L1747" t="str">
            <v>SA312 TP304</v>
          </cell>
          <cell r="M1747"/>
          <cell r="N1747"/>
        </row>
        <row r="1748">
          <cell r="A1748" t="str">
            <v>P1 SCH-5 [SA312 TP304]</v>
          </cell>
          <cell r="B1748">
            <v>1</v>
          </cell>
          <cell r="C1748">
            <v>5</v>
          </cell>
          <cell r="D1748" t="str">
            <v>SA312 TP304</v>
          </cell>
          <cell r="E1748"/>
          <cell r="F1748">
            <v>1.3149999999999999</v>
          </cell>
          <cell r="G1748">
            <v>1.1850000000000001</v>
          </cell>
          <cell r="H1748">
            <v>6.5000000000000002E-2</v>
          </cell>
          <cell r="I1748"/>
          <cell r="J1748">
            <v>5</v>
          </cell>
          <cell r="K1748"/>
          <cell r="L1748" t="str">
            <v>SA312 TP304</v>
          </cell>
          <cell r="M1748"/>
          <cell r="N1748"/>
        </row>
        <row r="1749">
          <cell r="A1749" t="str">
            <v>P1 SCH-10 [SA312 TP304]</v>
          </cell>
          <cell r="B1749">
            <v>1</v>
          </cell>
          <cell r="C1749">
            <v>10</v>
          </cell>
          <cell r="D1749" t="str">
            <v>SA312 TP304</v>
          </cell>
          <cell r="E1749"/>
          <cell r="F1749">
            <v>1.3149999999999999</v>
          </cell>
          <cell r="G1749">
            <v>1.097</v>
          </cell>
          <cell r="H1749">
            <v>0.109</v>
          </cell>
          <cell r="I1749"/>
          <cell r="J1749">
            <v>10</v>
          </cell>
          <cell r="K1749"/>
          <cell r="L1749" t="str">
            <v>SA312 TP304</v>
          </cell>
          <cell r="M1749"/>
          <cell r="N1749"/>
        </row>
        <row r="1750">
          <cell r="A1750" t="str">
            <v>P1 SCH-40 [SA312 TP304]</v>
          </cell>
          <cell r="B1750">
            <v>1</v>
          </cell>
          <cell r="C1750">
            <v>40</v>
          </cell>
          <cell r="D1750" t="str">
            <v>SA312 TP304</v>
          </cell>
          <cell r="E1750"/>
          <cell r="F1750">
            <v>1.3149999999999999</v>
          </cell>
          <cell r="G1750">
            <v>1.0489999999999999</v>
          </cell>
          <cell r="H1750">
            <v>0.13300000000000001</v>
          </cell>
          <cell r="I1750"/>
          <cell r="J1750">
            <v>40</v>
          </cell>
          <cell r="K1750"/>
          <cell r="L1750" t="str">
            <v>SA312 TP304</v>
          </cell>
          <cell r="M1750"/>
          <cell r="N1750"/>
        </row>
        <row r="1751">
          <cell r="A1751" t="str">
            <v>P1 SCH-80 [SA312 TP304]</v>
          </cell>
          <cell r="B1751">
            <v>1</v>
          </cell>
          <cell r="C1751">
            <v>80</v>
          </cell>
          <cell r="D1751" t="str">
            <v>SA312 TP304</v>
          </cell>
          <cell r="E1751" t="str">
            <v>PI1069</v>
          </cell>
          <cell r="F1751">
            <v>1.3149999999999999</v>
          </cell>
          <cell r="G1751">
            <v>0.95699999999999996</v>
          </cell>
          <cell r="H1751">
            <v>0.17899999999999999</v>
          </cell>
          <cell r="I1751"/>
          <cell r="J1751">
            <v>80</v>
          </cell>
          <cell r="K1751"/>
          <cell r="L1751" t="str">
            <v>SA312 TP304</v>
          </cell>
          <cell r="M1751"/>
          <cell r="N1751"/>
        </row>
        <row r="1752">
          <cell r="A1752" t="str">
            <v>P1 SCH-160 [SA312 TP304]</v>
          </cell>
          <cell r="B1752">
            <v>1</v>
          </cell>
          <cell r="C1752">
            <v>160</v>
          </cell>
          <cell r="D1752" t="str">
            <v>SA312 TP304</v>
          </cell>
          <cell r="E1752"/>
          <cell r="F1752">
            <v>1.3149999999999999</v>
          </cell>
          <cell r="G1752">
            <v>0.81499999999999995</v>
          </cell>
          <cell r="H1752">
            <v>0.25</v>
          </cell>
          <cell r="I1752"/>
          <cell r="J1752">
            <v>160</v>
          </cell>
          <cell r="K1752"/>
          <cell r="L1752" t="str">
            <v>SA312 TP304</v>
          </cell>
          <cell r="M1752"/>
          <cell r="N1752"/>
        </row>
        <row r="1753">
          <cell r="A1753" t="str">
            <v>P1 SCH-XH [SA312 TP304]</v>
          </cell>
          <cell r="B1753">
            <v>1</v>
          </cell>
          <cell r="C1753" t="str">
            <v>XH</v>
          </cell>
          <cell r="D1753" t="str">
            <v>SA312 TP304</v>
          </cell>
          <cell r="E1753"/>
          <cell r="F1753">
            <v>1.3149999999999999</v>
          </cell>
          <cell r="G1753">
            <v>0.95699999999999996</v>
          </cell>
          <cell r="H1753">
            <v>0.17899999999999999</v>
          </cell>
          <cell r="I1753" t="str">
            <v>XH</v>
          </cell>
          <cell r="J1753">
            <v>2</v>
          </cell>
          <cell r="K1753"/>
          <cell r="L1753" t="str">
            <v>SA312 TP304</v>
          </cell>
          <cell r="M1753"/>
          <cell r="N1753"/>
        </row>
        <row r="1754">
          <cell r="A1754" t="str">
            <v>P1 SCH-XXH [SA312 TP304]</v>
          </cell>
          <cell r="B1754">
            <v>1</v>
          </cell>
          <cell r="C1754" t="str">
            <v>XXH</v>
          </cell>
          <cell r="D1754" t="str">
            <v>SA312 TP304</v>
          </cell>
          <cell r="E1754"/>
          <cell r="F1754">
            <v>1.3149999999999999</v>
          </cell>
          <cell r="G1754">
            <v>0.59899999999999998</v>
          </cell>
          <cell r="H1754">
            <v>0.35799999999999998</v>
          </cell>
          <cell r="I1754" t="str">
            <v>XXH</v>
          </cell>
          <cell r="J1754">
            <v>4</v>
          </cell>
          <cell r="K1754"/>
          <cell r="L1754" t="str">
            <v>SA312 TP304</v>
          </cell>
          <cell r="M1754"/>
          <cell r="N1754"/>
        </row>
        <row r="1755">
          <cell r="A1755" t="str">
            <v>P1.25 SCH-5 [SA312 TP304]</v>
          </cell>
          <cell r="B1755">
            <v>1.25</v>
          </cell>
          <cell r="C1755">
            <v>5</v>
          </cell>
          <cell r="D1755" t="str">
            <v>SA312 TP304</v>
          </cell>
          <cell r="E1755"/>
          <cell r="F1755">
            <v>1.6600000000000001</v>
          </cell>
          <cell r="G1755">
            <v>1.5300000000000002</v>
          </cell>
          <cell r="H1755">
            <v>6.5000000000000002E-2</v>
          </cell>
          <cell r="I1755"/>
          <cell r="J1755">
            <v>5</v>
          </cell>
          <cell r="K1755"/>
          <cell r="L1755" t="str">
            <v>SA312 TP304</v>
          </cell>
          <cell r="M1755"/>
          <cell r="N1755"/>
        </row>
        <row r="1756">
          <cell r="A1756" t="str">
            <v>P1.25 SCH-10 [SA312 TP304]</v>
          </cell>
          <cell r="B1756">
            <v>1.25</v>
          </cell>
          <cell r="C1756">
            <v>10</v>
          </cell>
          <cell r="D1756" t="str">
            <v>SA312 TP304</v>
          </cell>
          <cell r="E1756"/>
          <cell r="F1756">
            <v>1.6600000000000001</v>
          </cell>
          <cell r="G1756">
            <v>1.4420000000000002</v>
          </cell>
          <cell r="H1756">
            <v>0.109</v>
          </cell>
          <cell r="I1756"/>
          <cell r="J1756">
            <v>10</v>
          </cell>
          <cell r="K1756"/>
          <cell r="L1756" t="str">
            <v>SA312 TP304</v>
          </cell>
          <cell r="M1756"/>
          <cell r="N1756"/>
        </row>
        <row r="1757">
          <cell r="A1757" t="str">
            <v>P1.25 SCH-40 [SA312 TP304]</v>
          </cell>
          <cell r="B1757">
            <v>1.25</v>
          </cell>
          <cell r="C1757">
            <v>40</v>
          </cell>
          <cell r="D1757" t="str">
            <v>SA312 TP304</v>
          </cell>
          <cell r="E1757"/>
          <cell r="F1757">
            <v>1.6600000000000001</v>
          </cell>
          <cell r="G1757">
            <v>1.3800000000000001</v>
          </cell>
          <cell r="H1757">
            <v>0.14000000000000001</v>
          </cell>
          <cell r="I1757"/>
          <cell r="J1757">
            <v>40</v>
          </cell>
          <cell r="K1757"/>
          <cell r="L1757" t="str">
            <v>SA312 TP304</v>
          </cell>
          <cell r="M1757"/>
          <cell r="N1757"/>
        </row>
        <row r="1758">
          <cell r="A1758" t="str">
            <v>P1.25 SCH-80 [SA312 TP304]</v>
          </cell>
          <cell r="B1758">
            <v>1.25</v>
          </cell>
          <cell r="C1758">
            <v>80</v>
          </cell>
          <cell r="D1758" t="str">
            <v>SA312 TP304</v>
          </cell>
          <cell r="E1758"/>
          <cell r="F1758">
            <v>1.6600000000000001</v>
          </cell>
          <cell r="G1758">
            <v>1.278</v>
          </cell>
          <cell r="H1758">
            <v>0.191</v>
          </cell>
          <cell r="I1758"/>
          <cell r="J1758">
            <v>80</v>
          </cell>
          <cell r="K1758"/>
          <cell r="L1758" t="str">
            <v>SA312 TP304</v>
          </cell>
          <cell r="M1758"/>
          <cell r="N1758"/>
        </row>
        <row r="1759">
          <cell r="A1759" t="str">
            <v>P1.25 SCH-160 [SA312 TP304]</v>
          </cell>
          <cell r="B1759">
            <v>1.25</v>
          </cell>
          <cell r="C1759">
            <v>160</v>
          </cell>
          <cell r="D1759" t="str">
            <v>SA312 TP304</v>
          </cell>
          <cell r="E1759"/>
          <cell r="F1759">
            <v>1.6600000000000001</v>
          </cell>
          <cell r="G1759">
            <v>1.1600000000000001</v>
          </cell>
          <cell r="H1759">
            <v>0.25</v>
          </cell>
          <cell r="I1759"/>
          <cell r="J1759">
            <v>160</v>
          </cell>
          <cell r="K1759"/>
          <cell r="L1759" t="str">
            <v>SA312 TP304</v>
          </cell>
          <cell r="M1759"/>
          <cell r="N1759"/>
        </row>
        <row r="1760">
          <cell r="A1760" t="str">
            <v>P1.25 SCH-XH [SA312 TP304]</v>
          </cell>
          <cell r="B1760">
            <v>1.25</v>
          </cell>
          <cell r="C1760" t="str">
            <v>XH</v>
          </cell>
          <cell r="D1760" t="str">
            <v>SA312 TP304</v>
          </cell>
          <cell r="E1760"/>
          <cell r="F1760">
            <v>1.6600000000000001</v>
          </cell>
          <cell r="G1760">
            <v>1.278</v>
          </cell>
          <cell r="H1760">
            <v>0.191</v>
          </cell>
          <cell r="I1760" t="str">
            <v>XH</v>
          </cell>
          <cell r="J1760">
            <v>2</v>
          </cell>
          <cell r="K1760"/>
          <cell r="L1760" t="str">
            <v>SA312 TP304</v>
          </cell>
          <cell r="M1760"/>
          <cell r="N1760"/>
        </row>
        <row r="1761">
          <cell r="A1761" t="str">
            <v>P1.25 SCH-XXH [SA312 TP304]</v>
          </cell>
          <cell r="B1761">
            <v>1.25</v>
          </cell>
          <cell r="C1761" t="str">
            <v>XXH</v>
          </cell>
          <cell r="D1761" t="str">
            <v>SA312 TP304</v>
          </cell>
          <cell r="E1761"/>
          <cell r="F1761">
            <v>1.6600000000000001</v>
          </cell>
          <cell r="G1761">
            <v>0.89600000000000013</v>
          </cell>
          <cell r="H1761">
            <v>0.38200000000000001</v>
          </cell>
          <cell r="I1761" t="str">
            <v>XXH</v>
          </cell>
          <cell r="J1761">
            <v>4</v>
          </cell>
          <cell r="K1761"/>
          <cell r="L1761" t="str">
            <v>SA312 TP304</v>
          </cell>
          <cell r="M1761"/>
          <cell r="N1761"/>
        </row>
        <row r="1762">
          <cell r="A1762" t="str">
            <v>P1.5 SCH-5 [SA312 TP304]</v>
          </cell>
          <cell r="B1762">
            <v>1.5000000000000002</v>
          </cell>
          <cell r="C1762">
            <v>5</v>
          </cell>
          <cell r="D1762" t="str">
            <v>SA312 TP304</v>
          </cell>
          <cell r="E1762"/>
          <cell r="F1762">
            <v>1.9</v>
          </cell>
          <cell r="G1762">
            <v>1.77</v>
          </cell>
          <cell r="H1762">
            <v>6.5000000000000002E-2</v>
          </cell>
          <cell r="I1762"/>
          <cell r="J1762">
            <v>5</v>
          </cell>
          <cell r="K1762"/>
          <cell r="L1762" t="str">
            <v>SA312 TP304</v>
          </cell>
          <cell r="M1762"/>
          <cell r="N1762"/>
        </row>
        <row r="1763">
          <cell r="A1763" t="str">
            <v>P1.5 SCH-10 [SA312 TP304]</v>
          </cell>
          <cell r="B1763">
            <v>1.5000000000000002</v>
          </cell>
          <cell r="C1763">
            <v>10</v>
          </cell>
          <cell r="D1763" t="str">
            <v>SA312 TP304</v>
          </cell>
          <cell r="E1763"/>
          <cell r="F1763">
            <v>1.9</v>
          </cell>
          <cell r="G1763">
            <v>1.6819999999999999</v>
          </cell>
          <cell r="H1763">
            <v>0.109</v>
          </cell>
          <cell r="I1763"/>
          <cell r="J1763">
            <v>10</v>
          </cell>
          <cell r="K1763"/>
          <cell r="L1763" t="str">
            <v>SA312 TP304</v>
          </cell>
          <cell r="M1763"/>
          <cell r="N1763"/>
        </row>
        <row r="1764">
          <cell r="A1764" t="str">
            <v>P1.5 SCH-40 [SA312 TP304]</v>
          </cell>
          <cell r="B1764">
            <v>1.5000000000000002</v>
          </cell>
          <cell r="C1764">
            <v>40</v>
          </cell>
          <cell r="D1764" t="str">
            <v>SA312 TP304</v>
          </cell>
          <cell r="E1764"/>
          <cell r="F1764">
            <v>1.9</v>
          </cell>
          <cell r="G1764">
            <v>1.6099999999999999</v>
          </cell>
          <cell r="H1764">
            <v>0.14499999999999999</v>
          </cell>
          <cell r="I1764"/>
          <cell r="J1764">
            <v>40</v>
          </cell>
          <cell r="K1764"/>
          <cell r="L1764" t="str">
            <v>SA312 TP304</v>
          </cell>
          <cell r="M1764"/>
          <cell r="N1764"/>
        </row>
        <row r="1765">
          <cell r="A1765" t="str">
            <v>P1.5 SCH-80 [SA312 TP304]</v>
          </cell>
          <cell r="B1765">
            <v>1.5000000000000002</v>
          </cell>
          <cell r="C1765">
            <v>80</v>
          </cell>
          <cell r="D1765" t="str">
            <v>SA312 TP304</v>
          </cell>
          <cell r="E1765"/>
          <cell r="F1765">
            <v>1.9</v>
          </cell>
          <cell r="G1765">
            <v>1.5</v>
          </cell>
          <cell r="H1765">
            <v>0.2</v>
          </cell>
          <cell r="I1765"/>
          <cell r="J1765">
            <v>80</v>
          </cell>
          <cell r="K1765"/>
          <cell r="L1765" t="str">
            <v>SA312 TP304</v>
          </cell>
          <cell r="M1765"/>
          <cell r="N1765"/>
        </row>
        <row r="1766">
          <cell r="A1766" t="str">
            <v>P1.5 SCH-160 [SA312 TP304]</v>
          </cell>
          <cell r="B1766">
            <v>1.5000000000000002</v>
          </cell>
          <cell r="C1766">
            <v>160</v>
          </cell>
          <cell r="D1766" t="str">
            <v>SA312 TP304</v>
          </cell>
          <cell r="E1766"/>
          <cell r="F1766">
            <v>1.9</v>
          </cell>
          <cell r="G1766">
            <v>1.3379999999999999</v>
          </cell>
          <cell r="H1766">
            <v>0.28100000000000003</v>
          </cell>
          <cell r="I1766"/>
          <cell r="J1766">
            <v>160</v>
          </cell>
          <cell r="K1766"/>
          <cell r="L1766" t="str">
            <v>SA312 TP304</v>
          </cell>
          <cell r="M1766"/>
          <cell r="N1766"/>
        </row>
        <row r="1767">
          <cell r="A1767" t="str">
            <v>P1.5 SCH-XH [SA312 TP304]</v>
          </cell>
          <cell r="B1767">
            <v>1.5000000000000002</v>
          </cell>
          <cell r="C1767" t="str">
            <v>XH</v>
          </cell>
          <cell r="D1767" t="str">
            <v>SA312 TP304</v>
          </cell>
          <cell r="E1767"/>
          <cell r="F1767">
            <v>1.9</v>
          </cell>
          <cell r="G1767">
            <v>1.5</v>
          </cell>
          <cell r="H1767">
            <v>0.2</v>
          </cell>
          <cell r="I1767" t="str">
            <v>XH</v>
          </cell>
          <cell r="J1767">
            <v>2</v>
          </cell>
          <cell r="K1767"/>
          <cell r="L1767" t="str">
            <v>SA312 TP304</v>
          </cell>
          <cell r="M1767"/>
          <cell r="N1767"/>
        </row>
        <row r="1768">
          <cell r="A1768" t="str">
            <v>P1.5 SCH-XXH [SA312 TP304]</v>
          </cell>
          <cell r="B1768">
            <v>1.5000000000000002</v>
          </cell>
          <cell r="C1768" t="str">
            <v>XXH</v>
          </cell>
          <cell r="D1768" t="str">
            <v>SA312 TP304</v>
          </cell>
          <cell r="E1768"/>
          <cell r="F1768">
            <v>1.9</v>
          </cell>
          <cell r="G1768">
            <v>1.0999999999999999</v>
          </cell>
          <cell r="H1768">
            <v>0.4</v>
          </cell>
          <cell r="I1768" t="str">
            <v>XXH</v>
          </cell>
          <cell r="J1768">
            <v>4</v>
          </cell>
          <cell r="K1768"/>
          <cell r="L1768" t="str">
            <v>SA312 TP304</v>
          </cell>
          <cell r="M1768"/>
          <cell r="N1768"/>
        </row>
        <row r="1769">
          <cell r="A1769" t="str">
            <v>P2 SCH-5 [SA312 TP304]</v>
          </cell>
          <cell r="B1769">
            <v>2</v>
          </cell>
          <cell r="C1769">
            <v>5</v>
          </cell>
          <cell r="D1769" t="str">
            <v>SA312 TP304</v>
          </cell>
          <cell r="E1769"/>
          <cell r="F1769">
            <v>2.375</v>
          </cell>
          <cell r="G1769">
            <v>2.2450000000000001</v>
          </cell>
          <cell r="H1769">
            <v>6.5000000000000002E-2</v>
          </cell>
          <cell r="I1769"/>
          <cell r="J1769">
            <v>5</v>
          </cell>
          <cell r="K1769"/>
          <cell r="L1769" t="str">
            <v>SA312 TP304</v>
          </cell>
          <cell r="M1769"/>
          <cell r="N1769"/>
        </row>
        <row r="1770">
          <cell r="A1770" t="str">
            <v>P2 SCH-10 [SA312 TP304]</v>
          </cell>
          <cell r="B1770">
            <v>2</v>
          </cell>
          <cell r="C1770">
            <v>10</v>
          </cell>
          <cell r="D1770" t="str">
            <v>SA312 TP304</v>
          </cell>
          <cell r="E1770"/>
          <cell r="F1770">
            <v>2.375</v>
          </cell>
          <cell r="G1770">
            <v>2.157</v>
          </cell>
          <cell r="H1770">
            <v>0.109</v>
          </cell>
          <cell r="I1770"/>
          <cell r="J1770">
            <v>10</v>
          </cell>
          <cell r="K1770"/>
          <cell r="L1770" t="str">
            <v>SA312 TP304</v>
          </cell>
          <cell r="M1770"/>
          <cell r="N1770"/>
        </row>
        <row r="1771">
          <cell r="A1771" t="str">
            <v>P2 SCH-40 [SA312 TP304]</v>
          </cell>
          <cell r="B1771">
            <v>2</v>
          </cell>
          <cell r="C1771">
            <v>40</v>
          </cell>
          <cell r="D1771" t="str">
            <v>SA312 TP304</v>
          </cell>
          <cell r="E1771"/>
          <cell r="F1771">
            <v>2.375</v>
          </cell>
          <cell r="G1771">
            <v>2.0670000000000002</v>
          </cell>
          <cell r="H1771">
            <v>0.154</v>
          </cell>
          <cell r="I1771"/>
          <cell r="J1771">
            <v>40</v>
          </cell>
          <cell r="K1771"/>
          <cell r="L1771" t="str">
            <v>SA312 TP304</v>
          </cell>
          <cell r="M1771"/>
          <cell r="N1771"/>
        </row>
        <row r="1772">
          <cell r="A1772" t="str">
            <v>P2 SCH-80 [SA312 TP304]</v>
          </cell>
          <cell r="B1772">
            <v>2</v>
          </cell>
          <cell r="C1772">
            <v>80</v>
          </cell>
          <cell r="D1772" t="str">
            <v>SA312 TP304</v>
          </cell>
          <cell r="E1772" t="str">
            <v>PI0049</v>
          </cell>
          <cell r="F1772">
            <v>2.375</v>
          </cell>
          <cell r="G1772">
            <v>1.9390000000000001</v>
          </cell>
          <cell r="H1772">
            <v>0.218</v>
          </cell>
          <cell r="I1772"/>
          <cell r="J1772">
            <v>80</v>
          </cell>
          <cell r="K1772"/>
          <cell r="L1772" t="str">
            <v>SA312 TP304</v>
          </cell>
          <cell r="M1772"/>
          <cell r="N1772"/>
        </row>
        <row r="1773">
          <cell r="A1773" t="str">
            <v>P2 SCH-160 [SA312 TP304]</v>
          </cell>
          <cell r="B1773">
            <v>2</v>
          </cell>
          <cell r="C1773">
            <v>160</v>
          </cell>
          <cell r="D1773" t="str">
            <v>SA312 TP304</v>
          </cell>
          <cell r="E1773"/>
          <cell r="F1773">
            <v>2.375</v>
          </cell>
          <cell r="G1773">
            <v>1.6890000000000001</v>
          </cell>
          <cell r="H1773">
            <v>0.34300000000000003</v>
          </cell>
          <cell r="I1773"/>
          <cell r="J1773">
            <v>160</v>
          </cell>
          <cell r="K1773"/>
          <cell r="L1773" t="str">
            <v>SA312 TP304</v>
          </cell>
          <cell r="M1773"/>
          <cell r="N1773"/>
        </row>
        <row r="1774">
          <cell r="A1774" t="str">
            <v>P2 SCH-XH [SA312 TP304]</v>
          </cell>
          <cell r="B1774">
            <v>2</v>
          </cell>
          <cell r="C1774" t="str">
            <v>XH</v>
          </cell>
          <cell r="D1774" t="str">
            <v>SA312 TP304</v>
          </cell>
          <cell r="E1774"/>
          <cell r="F1774">
            <v>2.375</v>
          </cell>
          <cell r="G1774">
            <v>1.9390000000000001</v>
          </cell>
          <cell r="H1774">
            <v>0.218</v>
          </cell>
          <cell r="I1774" t="str">
            <v>XH</v>
          </cell>
          <cell r="J1774">
            <v>2</v>
          </cell>
          <cell r="K1774"/>
          <cell r="L1774" t="str">
            <v>SA312 TP304</v>
          </cell>
          <cell r="M1774"/>
          <cell r="N1774"/>
        </row>
        <row r="1775">
          <cell r="A1775" t="str">
            <v>P2 SCH-XXH [SA312 TP304]</v>
          </cell>
          <cell r="B1775">
            <v>2</v>
          </cell>
          <cell r="C1775" t="str">
            <v>XXH</v>
          </cell>
          <cell r="D1775" t="str">
            <v>SA312 TP304</v>
          </cell>
          <cell r="E1775"/>
          <cell r="F1775">
            <v>2.375</v>
          </cell>
          <cell r="G1775">
            <v>1.5030000000000001</v>
          </cell>
          <cell r="H1775">
            <v>0.436</v>
          </cell>
          <cell r="I1775" t="str">
            <v>XXH</v>
          </cell>
          <cell r="J1775">
            <v>4</v>
          </cell>
          <cell r="K1775"/>
          <cell r="L1775" t="str">
            <v>SA312 TP304</v>
          </cell>
          <cell r="M1775"/>
          <cell r="N1775"/>
        </row>
        <row r="1776">
          <cell r="A1776" t="str">
            <v>P2.5 SCH-5 [SA312 TP304]</v>
          </cell>
          <cell r="B1776">
            <v>2.5</v>
          </cell>
          <cell r="C1776">
            <v>5</v>
          </cell>
          <cell r="D1776" t="str">
            <v>SA312 TP304</v>
          </cell>
          <cell r="E1776"/>
          <cell r="F1776">
            <v>2.875</v>
          </cell>
          <cell r="G1776">
            <v>2.7090000000000001</v>
          </cell>
          <cell r="H1776">
            <v>8.3000000000000004E-2</v>
          </cell>
          <cell r="I1776"/>
          <cell r="J1776">
            <v>5</v>
          </cell>
          <cell r="K1776"/>
          <cell r="L1776" t="str">
            <v>SA312 TP304</v>
          </cell>
          <cell r="M1776"/>
          <cell r="N1776"/>
        </row>
        <row r="1777">
          <cell r="A1777" t="str">
            <v>P2.5 SCH-10 [SA312 TP304]</v>
          </cell>
          <cell r="B1777">
            <v>2.5</v>
          </cell>
          <cell r="C1777">
            <v>10</v>
          </cell>
          <cell r="D1777" t="str">
            <v>SA312 TP304</v>
          </cell>
          <cell r="E1777"/>
          <cell r="F1777">
            <v>2.875</v>
          </cell>
          <cell r="G1777">
            <v>2.6349999999999998</v>
          </cell>
          <cell r="H1777">
            <v>0.12</v>
          </cell>
          <cell r="I1777"/>
          <cell r="J1777">
            <v>10</v>
          </cell>
          <cell r="K1777"/>
          <cell r="L1777" t="str">
            <v>SA312 TP304</v>
          </cell>
          <cell r="M1777"/>
          <cell r="N1777"/>
        </row>
        <row r="1778">
          <cell r="A1778" t="str">
            <v>P2.5 SCH-40 [SA312 TP304]</v>
          </cell>
          <cell r="B1778">
            <v>2.5</v>
          </cell>
          <cell r="C1778">
            <v>40</v>
          </cell>
          <cell r="D1778" t="str">
            <v>SA312 TP304</v>
          </cell>
          <cell r="E1778"/>
          <cell r="F1778">
            <v>2.875</v>
          </cell>
          <cell r="G1778">
            <v>2.4689999999999999</v>
          </cell>
          <cell r="H1778">
            <v>0.20300000000000001</v>
          </cell>
          <cell r="I1778"/>
          <cell r="J1778">
            <v>40</v>
          </cell>
          <cell r="K1778"/>
          <cell r="L1778" t="str">
            <v>SA312 TP304</v>
          </cell>
          <cell r="M1778"/>
          <cell r="N1778"/>
        </row>
        <row r="1779">
          <cell r="A1779" t="str">
            <v>P2.5 SCH-80 [SA312 TP304]</v>
          </cell>
          <cell r="B1779">
            <v>2.5</v>
          </cell>
          <cell r="C1779">
            <v>80</v>
          </cell>
          <cell r="D1779" t="str">
            <v>SA312 TP304</v>
          </cell>
          <cell r="E1779"/>
          <cell r="F1779">
            <v>2.875</v>
          </cell>
          <cell r="G1779">
            <v>2.323</v>
          </cell>
          <cell r="H1779">
            <v>0.27600000000000002</v>
          </cell>
          <cell r="I1779"/>
          <cell r="J1779">
            <v>80</v>
          </cell>
          <cell r="K1779"/>
          <cell r="L1779" t="str">
            <v>SA312 TP304</v>
          </cell>
          <cell r="M1779"/>
          <cell r="N1779"/>
        </row>
        <row r="1780">
          <cell r="A1780" t="str">
            <v>P2.5 SCH-160 [SA312 TP304]</v>
          </cell>
          <cell r="B1780">
            <v>2.5</v>
          </cell>
          <cell r="C1780">
            <v>160</v>
          </cell>
          <cell r="D1780" t="str">
            <v>SA312 TP304</v>
          </cell>
          <cell r="E1780"/>
          <cell r="F1780">
            <v>2.875</v>
          </cell>
          <cell r="G1780">
            <v>2.125</v>
          </cell>
          <cell r="H1780">
            <v>0.375</v>
          </cell>
          <cell r="I1780"/>
          <cell r="J1780">
            <v>160</v>
          </cell>
          <cell r="K1780"/>
          <cell r="L1780" t="str">
            <v>SA312 TP304</v>
          </cell>
          <cell r="M1780"/>
          <cell r="N1780"/>
        </row>
        <row r="1781">
          <cell r="A1781" t="str">
            <v>P2.5 SCH-XH [SA312 TP304]</v>
          </cell>
          <cell r="B1781">
            <v>2.5</v>
          </cell>
          <cell r="C1781" t="str">
            <v>XH</v>
          </cell>
          <cell r="D1781" t="str">
            <v>SA312 TP304</v>
          </cell>
          <cell r="E1781"/>
          <cell r="F1781">
            <v>2.875</v>
          </cell>
          <cell r="G1781">
            <v>2.323</v>
          </cell>
          <cell r="H1781">
            <v>0.27600000000000002</v>
          </cell>
          <cell r="I1781" t="str">
            <v>XH</v>
          </cell>
          <cell r="J1781">
            <v>2</v>
          </cell>
          <cell r="K1781"/>
          <cell r="L1781" t="str">
            <v>SA312 TP304</v>
          </cell>
          <cell r="M1781"/>
          <cell r="N1781"/>
        </row>
        <row r="1782">
          <cell r="A1782" t="str">
            <v>P2.5 SCH-XXH [SA312 TP304]</v>
          </cell>
          <cell r="B1782">
            <v>2.5</v>
          </cell>
          <cell r="C1782" t="str">
            <v>XXH</v>
          </cell>
          <cell r="D1782" t="str">
            <v>SA312 TP304</v>
          </cell>
          <cell r="E1782"/>
          <cell r="F1782">
            <v>2.875</v>
          </cell>
          <cell r="G1782">
            <v>1.7709999999999999</v>
          </cell>
          <cell r="H1782">
            <v>0.55200000000000005</v>
          </cell>
          <cell r="I1782" t="str">
            <v>XXH</v>
          </cell>
          <cell r="J1782">
            <v>4</v>
          </cell>
          <cell r="K1782"/>
          <cell r="L1782" t="str">
            <v>SA312 TP304</v>
          </cell>
          <cell r="M1782"/>
          <cell r="N1782"/>
        </row>
        <row r="1783">
          <cell r="A1783" t="str">
            <v>P3 SCH-5 [SA312 TP304]</v>
          </cell>
          <cell r="B1783">
            <v>3.0000000000000004</v>
          </cell>
          <cell r="C1783">
            <v>5</v>
          </cell>
          <cell r="D1783" t="str">
            <v>SA312 TP304</v>
          </cell>
          <cell r="E1783"/>
          <cell r="F1783">
            <v>3.5</v>
          </cell>
          <cell r="G1783">
            <v>3.3340000000000001</v>
          </cell>
          <cell r="H1783">
            <v>8.3000000000000004E-2</v>
          </cell>
          <cell r="I1783"/>
          <cell r="J1783">
            <v>5</v>
          </cell>
          <cell r="K1783"/>
          <cell r="L1783" t="str">
            <v>SA312 TP304</v>
          </cell>
          <cell r="M1783"/>
          <cell r="N1783"/>
        </row>
        <row r="1784">
          <cell r="A1784" t="str">
            <v>P3 SCH-10 [SA312 TP304]</v>
          </cell>
          <cell r="B1784">
            <v>3.0000000000000004</v>
          </cell>
          <cell r="C1784">
            <v>10</v>
          </cell>
          <cell r="D1784" t="str">
            <v>SA312 TP304</v>
          </cell>
          <cell r="E1784"/>
          <cell r="F1784">
            <v>3.5</v>
          </cell>
          <cell r="G1784">
            <v>3.26</v>
          </cell>
          <cell r="H1784">
            <v>0.12</v>
          </cell>
          <cell r="I1784"/>
          <cell r="J1784">
            <v>10</v>
          </cell>
          <cell r="K1784"/>
          <cell r="L1784" t="str">
            <v>SA312 TP304</v>
          </cell>
          <cell r="M1784"/>
          <cell r="N1784"/>
        </row>
        <row r="1785">
          <cell r="A1785" t="str">
            <v>P3 SCH-40 [SA312 TP304]</v>
          </cell>
          <cell r="B1785">
            <v>3.0000000000000004</v>
          </cell>
          <cell r="C1785">
            <v>40</v>
          </cell>
          <cell r="D1785" t="str">
            <v>SA312 TP304</v>
          </cell>
          <cell r="E1785"/>
          <cell r="F1785">
            <v>3.5</v>
          </cell>
          <cell r="G1785">
            <v>3.0680000000000001</v>
          </cell>
          <cell r="H1785">
            <v>0.216</v>
          </cell>
          <cell r="I1785"/>
          <cell r="J1785">
            <v>40</v>
          </cell>
          <cell r="K1785"/>
          <cell r="L1785" t="str">
            <v>SA312 TP304</v>
          </cell>
          <cell r="M1785"/>
          <cell r="N1785"/>
        </row>
        <row r="1786">
          <cell r="A1786" t="str">
            <v>P3 SCH-80 [SA312 TP304]</v>
          </cell>
          <cell r="B1786">
            <v>3.0000000000000004</v>
          </cell>
          <cell r="C1786">
            <v>80</v>
          </cell>
          <cell r="D1786" t="str">
            <v>SA312 TP304</v>
          </cell>
          <cell r="E1786"/>
          <cell r="F1786">
            <v>3.5</v>
          </cell>
          <cell r="G1786">
            <v>2.9</v>
          </cell>
          <cell r="H1786">
            <v>0.3</v>
          </cell>
          <cell r="I1786"/>
          <cell r="J1786">
            <v>80</v>
          </cell>
          <cell r="K1786"/>
          <cell r="L1786" t="str">
            <v>SA312 TP304</v>
          </cell>
          <cell r="M1786"/>
          <cell r="N1786"/>
        </row>
        <row r="1787">
          <cell r="A1787" t="str">
            <v>P3 SCH-160 [SA312 TP304]</v>
          </cell>
          <cell r="B1787">
            <v>3.0000000000000004</v>
          </cell>
          <cell r="C1787">
            <v>160</v>
          </cell>
          <cell r="D1787" t="str">
            <v>SA312 TP304</v>
          </cell>
          <cell r="E1787"/>
          <cell r="F1787">
            <v>3.5</v>
          </cell>
          <cell r="G1787">
            <v>2.6259999999999999</v>
          </cell>
          <cell r="H1787">
            <v>0.437</v>
          </cell>
          <cell r="I1787"/>
          <cell r="J1787">
            <v>160</v>
          </cell>
          <cell r="K1787"/>
          <cell r="L1787" t="str">
            <v>SA312 TP304</v>
          </cell>
          <cell r="M1787"/>
          <cell r="N1787"/>
        </row>
        <row r="1788">
          <cell r="A1788" t="str">
            <v>P3 SCH-XH [SA312 TP304]</v>
          </cell>
          <cell r="B1788">
            <v>3.0000000000000004</v>
          </cell>
          <cell r="C1788" t="str">
            <v>XH</v>
          </cell>
          <cell r="D1788" t="str">
            <v>SA312 TP304</v>
          </cell>
          <cell r="E1788"/>
          <cell r="F1788">
            <v>3.5</v>
          </cell>
          <cell r="G1788">
            <v>2.9</v>
          </cell>
          <cell r="H1788">
            <v>0.3</v>
          </cell>
          <cell r="I1788" t="str">
            <v>XH</v>
          </cell>
          <cell r="J1788">
            <v>2</v>
          </cell>
          <cell r="K1788"/>
          <cell r="L1788" t="str">
            <v>SA312 TP304</v>
          </cell>
          <cell r="M1788"/>
          <cell r="N1788"/>
        </row>
        <row r="1789">
          <cell r="A1789" t="str">
            <v>P3 SCH-XXH [SA312 TP304]</v>
          </cell>
          <cell r="B1789">
            <v>3.0000000000000004</v>
          </cell>
          <cell r="C1789" t="str">
            <v>XXH</v>
          </cell>
          <cell r="D1789" t="str">
            <v>SA312 TP304</v>
          </cell>
          <cell r="E1789" t="str">
            <v>PI0040</v>
          </cell>
          <cell r="F1789">
            <v>3.5</v>
          </cell>
          <cell r="G1789">
            <v>2.2999999999999998</v>
          </cell>
          <cell r="H1789">
            <v>0.6</v>
          </cell>
          <cell r="I1789" t="str">
            <v>XXH</v>
          </cell>
          <cell r="J1789">
            <v>4</v>
          </cell>
          <cell r="K1789"/>
          <cell r="L1789" t="str">
            <v>SA312 TP304</v>
          </cell>
          <cell r="M1789"/>
          <cell r="N1789"/>
        </row>
        <row r="1790">
          <cell r="A1790" t="str">
            <v>P3.5 SCH-5 [SA312 TP304]</v>
          </cell>
          <cell r="B1790">
            <v>3.5</v>
          </cell>
          <cell r="C1790">
            <v>5</v>
          </cell>
          <cell r="D1790" t="str">
            <v>SA312 TP304</v>
          </cell>
          <cell r="E1790"/>
          <cell r="F1790">
            <v>4</v>
          </cell>
          <cell r="G1790">
            <v>3.8340000000000001</v>
          </cell>
          <cell r="H1790">
            <v>8.3000000000000004E-2</v>
          </cell>
          <cell r="I1790"/>
          <cell r="J1790">
            <v>5</v>
          </cell>
          <cell r="K1790"/>
          <cell r="L1790" t="str">
            <v>SA312 TP304</v>
          </cell>
          <cell r="M1790"/>
          <cell r="N1790"/>
        </row>
        <row r="1791">
          <cell r="A1791" t="str">
            <v>P3.5 SCH-10 [SA312 TP304]</v>
          </cell>
          <cell r="B1791">
            <v>3.5</v>
          </cell>
          <cell r="C1791">
            <v>10</v>
          </cell>
          <cell r="D1791" t="str">
            <v>SA312 TP304</v>
          </cell>
          <cell r="E1791"/>
          <cell r="F1791">
            <v>4</v>
          </cell>
          <cell r="G1791">
            <v>3.76</v>
          </cell>
          <cell r="H1791">
            <v>0.12</v>
          </cell>
          <cell r="I1791"/>
          <cell r="J1791">
            <v>10</v>
          </cell>
          <cell r="K1791"/>
          <cell r="L1791" t="str">
            <v>SA312 TP304</v>
          </cell>
          <cell r="M1791"/>
          <cell r="N1791"/>
        </row>
        <row r="1792">
          <cell r="A1792" t="str">
            <v>P3.5 SCH-40 [SA312 TP304]</v>
          </cell>
          <cell r="B1792">
            <v>3.5</v>
          </cell>
          <cell r="C1792">
            <v>40</v>
          </cell>
          <cell r="D1792" t="str">
            <v>SA312 TP304</v>
          </cell>
          <cell r="E1792"/>
          <cell r="F1792">
            <v>4</v>
          </cell>
          <cell r="G1792">
            <v>3.548</v>
          </cell>
          <cell r="H1792">
            <v>0.22600000000000001</v>
          </cell>
          <cell r="I1792"/>
          <cell r="J1792">
            <v>40</v>
          </cell>
          <cell r="K1792"/>
          <cell r="L1792" t="str">
            <v>SA312 TP304</v>
          </cell>
          <cell r="M1792"/>
          <cell r="N1792"/>
        </row>
        <row r="1793">
          <cell r="A1793" t="str">
            <v>P3.5 SCH-80 [SA312 TP304]</v>
          </cell>
          <cell r="B1793">
            <v>3.5</v>
          </cell>
          <cell r="C1793">
            <v>80</v>
          </cell>
          <cell r="D1793" t="str">
            <v>SA312 TP304</v>
          </cell>
          <cell r="E1793"/>
          <cell r="F1793">
            <v>4</v>
          </cell>
          <cell r="G1793">
            <v>3.3639999999999999</v>
          </cell>
          <cell r="H1793">
            <v>0.318</v>
          </cell>
          <cell r="I1793"/>
          <cell r="J1793">
            <v>80</v>
          </cell>
          <cell r="K1793"/>
          <cell r="L1793" t="str">
            <v>SA312 TP304</v>
          </cell>
          <cell r="M1793"/>
          <cell r="N1793"/>
        </row>
        <row r="1794">
          <cell r="A1794" t="str">
            <v>P3.5 SCH-XH [SA312 TP304]</v>
          </cell>
          <cell r="B1794">
            <v>3.5</v>
          </cell>
          <cell r="C1794" t="str">
            <v>XH</v>
          </cell>
          <cell r="D1794" t="str">
            <v>SA312 TP304</v>
          </cell>
          <cell r="E1794"/>
          <cell r="F1794">
            <v>4</v>
          </cell>
          <cell r="G1794">
            <v>3.3639999999999999</v>
          </cell>
          <cell r="H1794">
            <v>0.318</v>
          </cell>
          <cell r="I1794" t="str">
            <v>XH</v>
          </cell>
          <cell r="J1794">
            <v>2</v>
          </cell>
          <cell r="K1794"/>
          <cell r="L1794" t="str">
            <v>SA312 TP304</v>
          </cell>
          <cell r="M1794"/>
          <cell r="N1794"/>
        </row>
        <row r="1795">
          <cell r="A1795" t="str">
            <v>P3.5 SCH-XXH [SA312 TP304]</v>
          </cell>
          <cell r="B1795">
            <v>3.5</v>
          </cell>
          <cell r="C1795" t="str">
            <v>XXH</v>
          </cell>
          <cell r="D1795" t="str">
            <v>SA312 TP304</v>
          </cell>
          <cell r="E1795"/>
          <cell r="F1795">
            <v>4</v>
          </cell>
          <cell r="G1795">
            <v>2.7279999999999998</v>
          </cell>
          <cell r="H1795">
            <v>0.63600000000000001</v>
          </cell>
          <cell r="I1795" t="str">
            <v>XXH</v>
          </cell>
          <cell r="J1795">
            <v>4</v>
          </cell>
          <cell r="K1795"/>
          <cell r="L1795" t="str">
            <v>SA312 TP304</v>
          </cell>
          <cell r="M1795"/>
          <cell r="N1795"/>
        </row>
        <row r="1796">
          <cell r="A1796" t="str">
            <v>P4 SCH-5 [SA312 TP304]</v>
          </cell>
          <cell r="B1796">
            <v>4</v>
          </cell>
          <cell r="C1796">
            <v>5</v>
          </cell>
          <cell r="D1796" t="str">
            <v>SA312 TP304</v>
          </cell>
          <cell r="E1796"/>
          <cell r="F1796">
            <v>4.5</v>
          </cell>
          <cell r="G1796">
            <v>4.3339999999999996</v>
          </cell>
          <cell r="H1796">
            <v>8.3000000000000004E-2</v>
          </cell>
          <cell r="I1796"/>
          <cell r="J1796">
            <v>5</v>
          </cell>
          <cell r="K1796"/>
          <cell r="L1796" t="str">
            <v>SA312 TP304</v>
          </cell>
          <cell r="M1796"/>
          <cell r="N1796"/>
        </row>
        <row r="1797">
          <cell r="A1797" t="str">
            <v>P4 SCH-10 [SA312 TP304]</v>
          </cell>
          <cell r="B1797">
            <v>4</v>
          </cell>
          <cell r="C1797">
            <v>10</v>
          </cell>
          <cell r="D1797" t="str">
            <v>SA312 TP304</v>
          </cell>
          <cell r="E1797"/>
          <cell r="F1797">
            <v>4.5</v>
          </cell>
          <cell r="G1797">
            <v>4.26</v>
          </cell>
          <cell r="H1797">
            <v>0.12</v>
          </cell>
          <cell r="I1797"/>
          <cell r="J1797">
            <v>10</v>
          </cell>
          <cell r="K1797"/>
          <cell r="L1797" t="str">
            <v>SA312 TP304</v>
          </cell>
          <cell r="M1797"/>
          <cell r="N1797"/>
        </row>
        <row r="1798">
          <cell r="A1798" t="str">
            <v>P4 SCH-40 [SA312 TP304]</v>
          </cell>
          <cell r="B1798">
            <v>4</v>
          </cell>
          <cell r="C1798">
            <v>40</v>
          </cell>
          <cell r="D1798" t="str">
            <v>SA312 TP304</v>
          </cell>
          <cell r="E1798"/>
          <cell r="F1798">
            <v>4.5</v>
          </cell>
          <cell r="G1798">
            <v>4.0259999999999998</v>
          </cell>
          <cell r="H1798">
            <v>0.23699999999999999</v>
          </cell>
          <cell r="I1798"/>
          <cell r="J1798">
            <v>40</v>
          </cell>
          <cell r="K1798"/>
          <cell r="L1798" t="str">
            <v>SA312 TP304</v>
          </cell>
          <cell r="M1798"/>
          <cell r="N1798"/>
        </row>
        <row r="1799">
          <cell r="A1799" t="str">
            <v>P4 SCH-60 [SA312 TP304]</v>
          </cell>
          <cell r="B1799">
            <v>4</v>
          </cell>
          <cell r="C1799">
            <v>60</v>
          </cell>
          <cell r="D1799" t="str">
            <v>SA312 TP304</v>
          </cell>
          <cell r="E1799"/>
          <cell r="F1799">
            <v>4.5</v>
          </cell>
          <cell r="G1799">
            <v>3.9379999999999997</v>
          </cell>
          <cell r="H1799">
            <v>0.28100000000000003</v>
          </cell>
          <cell r="I1799"/>
          <cell r="J1799">
            <v>60</v>
          </cell>
          <cell r="K1799"/>
          <cell r="L1799" t="str">
            <v>SA312 TP304</v>
          </cell>
          <cell r="M1799"/>
          <cell r="N1799"/>
        </row>
        <row r="1800">
          <cell r="A1800" t="str">
            <v>P4 SCH-80 [SA312 TP304]</v>
          </cell>
          <cell r="B1800">
            <v>4</v>
          </cell>
          <cell r="C1800">
            <v>80</v>
          </cell>
          <cell r="D1800" t="str">
            <v>SA312 TP304</v>
          </cell>
          <cell r="E1800"/>
          <cell r="F1800">
            <v>4.5</v>
          </cell>
          <cell r="G1800">
            <v>3.8260000000000001</v>
          </cell>
          <cell r="H1800">
            <v>0.33700000000000002</v>
          </cell>
          <cell r="I1800"/>
          <cell r="J1800">
            <v>80</v>
          </cell>
          <cell r="K1800"/>
          <cell r="L1800" t="str">
            <v>SA312 TP304</v>
          </cell>
          <cell r="M1800"/>
          <cell r="N1800"/>
        </row>
        <row r="1801">
          <cell r="A1801" t="str">
            <v>P4 SCH-120 [SA312 TP304]</v>
          </cell>
          <cell r="B1801">
            <v>4</v>
          </cell>
          <cell r="C1801">
            <v>120</v>
          </cell>
          <cell r="D1801" t="str">
            <v>SA312 TP304</v>
          </cell>
          <cell r="E1801"/>
          <cell r="F1801">
            <v>4.5</v>
          </cell>
          <cell r="G1801">
            <v>3.6259999999999999</v>
          </cell>
          <cell r="H1801">
            <v>0.437</v>
          </cell>
          <cell r="I1801"/>
          <cell r="J1801">
            <v>120</v>
          </cell>
          <cell r="K1801"/>
          <cell r="L1801" t="str">
            <v>SA312 TP304</v>
          </cell>
          <cell r="M1801"/>
          <cell r="N1801"/>
        </row>
        <row r="1802">
          <cell r="A1802" t="str">
            <v>P4 SCH-160 [SA312 TP304]</v>
          </cell>
          <cell r="B1802">
            <v>4</v>
          </cell>
          <cell r="C1802">
            <v>160</v>
          </cell>
          <cell r="D1802" t="str">
            <v>SA312 TP304</v>
          </cell>
          <cell r="E1802"/>
          <cell r="F1802">
            <v>4.5</v>
          </cell>
          <cell r="G1802">
            <v>3.4379999999999997</v>
          </cell>
          <cell r="H1802">
            <v>0.53100000000000003</v>
          </cell>
          <cell r="I1802"/>
          <cell r="J1802">
            <v>160</v>
          </cell>
          <cell r="K1802"/>
          <cell r="L1802" t="str">
            <v>SA312 TP304</v>
          </cell>
          <cell r="M1802"/>
          <cell r="N1802"/>
        </row>
        <row r="1803">
          <cell r="A1803" t="str">
            <v>P4 SCH-XH [SA312 TP304]</v>
          </cell>
          <cell r="B1803">
            <v>4</v>
          </cell>
          <cell r="C1803" t="str">
            <v>XH</v>
          </cell>
          <cell r="D1803" t="str">
            <v>SA312 TP304</v>
          </cell>
          <cell r="E1803"/>
          <cell r="F1803">
            <v>4.5</v>
          </cell>
          <cell r="G1803">
            <v>3.8260000000000001</v>
          </cell>
          <cell r="H1803">
            <v>0.33700000000000002</v>
          </cell>
          <cell r="I1803" t="str">
            <v>XH</v>
          </cell>
          <cell r="J1803">
            <v>2</v>
          </cell>
          <cell r="K1803"/>
          <cell r="L1803" t="str">
            <v>SA312 TP304</v>
          </cell>
          <cell r="M1803"/>
          <cell r="N1803"/>
        </row>
        <row r="1804">
          <cell r="A1804" t="str">
            <v>P4 SCH-XXH [SA312 TP304]</v>
          </cell>
          <cell r="B1804">
            <v>4</v>
          </cell>
          <cell r="C1804" t="str">
            <v>XXH</v>
          </cell>
          <cell r="D1804" t="str">
            <v>SA312 TP304</v>
          </cell>
          <cell r="E1804"/>
          <cell r="F1804">
            <v>4.5</v>
          </cell>
          <cell r="G1804">
            <v>3.1520000000000001</v>
          </cell>
          <cell r="H1804">
            <v>0.67400000000000004</v>
          </cell>
          <cell r="I1804" t="str">
            <v>XXH</v>
          </cell>
          <cell r="J1804">
            <v>4</v>
          </cell>
          <cell r="K1804"/>
          <cell r="L1804" t="str">
            <v>SA312 TP304</v>
          </cell>
          <cell r="M1804"/>
          <cell r="N1804"/>
        </row>
        <row r="1805">
          <cell r="A1805" t="str">
            <v>P4.5 SCH-XH [SA312 TP304]</v>
          </cell>
          <cell r="B1805">
            <v>4.5</v>
          </cell>
          <cell r="C1805" t="str">
            <v>XH</v>
          </cell>
          <cell r="D1805" t="str">
            <v>SA312 TP304</v>
          </cell>
          <cell r="E1805"/>
          <cell r="F1805">
            <v>5</v>
          </cell>
          <cell r="G1805">
            <v>4.29</v>
          </cell>
          <cell r="H1805">
            <v>0.35499999999999998</v>
          </cell>
          <cell r="I1805" t="str">
            <v>XH</v>
          </cell>
          <cell r="J1805">
            <v>2</v>
          </cell>
          <cell r="K1805"/>
          <cell r="L1805" t="str">
            <v>SA312 TP304</v>
          </cell>
          <cell r="M1805"/>
          <cell r="N1805"/>
        </row>
        <row r="1806">
          <cell r="A1806" t="str">
            <v>P4.5 SCH-XXH [SA312 TP304]</v>
          </cell>
          <cell r="B1806">
            <v>4.5</v>
          </cell>
          <cell r="C1806" t="str">
            <v>XXH</v>
          </cell>
          <cell r="D1806" t="str">
            <v>SA312 TP304</v>
          </cell>
          <cell r="E1806"/>
          <cell r="F1806">
            <v>5</v>
          </cell>
          <cell r="G1806">
            <v>3.58</v>
          </cell>
          <cell r="H1806">
            <v>0.71</v>
          </cell>
          <cell r="I1806" t="str">
            <v>XXH</v>
          </cell>
          <cell r="J1806">
            <v>4</v>
          </cell>
          <cell r="K1806"/>
          <cell r="L1806" t="str">
            <v>SA312 TP304</v>
          </cell>
          <cell r="M1806"/>
          <cell r="N1806"/>
        </row>
        <row r="1807">
          <cell r="A1807" t="str">
            <v>P5 SCH-5 [SA312 TP304]</v>
          </cell>
          <cell r="B1807">
            <v>5</v>
          </cell>
          <cell r="C1807">
            <v>5</v>
          </cell>
          <cell r="D1807" t="str">
            <v>SA312 TP304</v>
          </cell>
          <cell r="E1807"/>
          <cell r="F1807">
            <v>5.5629999999999997</v>
          </cell>
          <cell r="G1807">
            <v>5.3449999999999998</v>
          </cell>
          <cell r="H1807">
            <v>0.109</v>
          </cell>
          <cell r="I1807"/>
          <cell r="J1807">
            <v>5</v>
          </cell>
          <cell r="K1807"/>
          <cell r="L1807" t="str">
            <v>SA312 TP304</v>
          </cell>
          <cell r="M1807"/>
          <cell r="N1807"/>
        </row>
        <row r="1808">
          <cell r="A1808" t="str">
            <v>P5 SCH-10 [SA312 TP304]</v>
          </cell>
          <cell r="B1808">
            <v>5</v>
          </cell>
          <cell r="C1808">
            <v>10</v>
          </cell>
          <cell r="D1808" t="str">
            <v>SA312 TP304</v>
          </cell>
          <cell r="E1808"/>
          <cell r="F1808">
            <v>5.5629999999999997</v>
          </cell>
          <cell r="G1808">
            <v>5.2949999999999999</v>
          </cell>
          <cell r="H1808">
            <v>0.13400000000000001</v>
          </cell>
          <cell r="I1808"/>
          <cell r="J1808">
            <v>10</v>
          </cell>
          <cell r="K1808"/>
          <cell r="L1808" t="str">
            <v>SA312 TP304</v>
          </cell>
          <cell r="M1808"/>
          <cell r="N1808"/>
        </row>
        <row r="1809">
          <cell r="A1809" t="str">
            <v>P5 SCH-20 [SA312 TP304]</v>
          </cell>
          <cell r="B1809">
            <v>5</v>
          </cell>
          <cell r="C1809">
            <v>20</v>
          </cell>
          <cell r="D1809" t="str">
            <v>SA312 TP304</v>
          </cell>
          <cell r="E1809"/>
          <cell r="F1809">
            <v>5.5629999999999997</v>
          </cell>
          <cell r="G1809">
            <v>5.157</v>
          </cell>
          <cell r="H1809">
            <v>0.20300000000000001</v>
          </cell>
          <cell r="I1809"/>
          <cell r="J1809">
            <v>20</v>
          </cell>
          <cell r="K1809"/>
          <cell r="L1809" t="str">
            <v>SA312 TP304</v>
          </cell>
          <cell r="M1809"/>
          <cell r="N1809"/>
        </row>
        <row r="1810">
          <cell r="A1810" t="str">
            <v>P5 SCH-40 [SA312 TP304]</v>
          </cell>
          <cell r="B1810">
            <v>5</v>
          </cell>
          <cell r="C1810">
            <v>40</v>
          </cell>
          <cell r="D1810" t="str">
            <v>SA312 TP304</v>
          </cell>
          <cell r="E1810"/>
          <cell r="F1810">
            <v>5.5629999999999997</v>
          </cell>
          <cell r="G1810">
            <v>5.0469999999999997</v>
          </cell>
          <cell r="H1810">
            <v>0.25800000000000001</v>
          </cell>
          <cell r="I1810"/>
          <cell r="J1810">
            <v>40</v>
          </cell>
          <cell r="K1810"/>
          <cell r="L1810" t="str">
            <v>SA312 TP304</v>
          </cell>
          <cell r="M1810"/>
          <cell r="N1810"/>
        </row>
        <row r="1811">
          <cell r="A1811" t="str">
            <v>P5 SCH-80 [SA312 TP304]</v>
          </cell>
          <cell r="B1811">
            <v>5</v>
          </cell>
          <cell r="C1811">
            <v>80</v>
          </cell>
          <cell r="D1811" t="str">
            <v>SA312 TP304</v>
          </cell>
          <cell r="E1811"/>
          <cell r="F1811">
            <v>5.5629999999999997</v>
          </cell>
          <cell r="G1811">
            <v>4.8129999999999997</v>
          </cell>
          <cell r="H1811">
            <v>0.375</v>
          </cell>
          <cell r="I1811"/>
          <cell r="J1811">
            <v>80</v>
          </cell>
          <cell r="K1811"/>
          <cell r="L1811" t="str">
            <v>SA312 TP304</v>
          </cell>
          <cell r="M1811"/>
          <cell r="N1811"/>
        </row>
        <row r="1812">
          <cell r="A1812" t="str">
            <v>P5 SCH-120 [SA312 TP304]</v>
          </cell>
          <cell r="B1812">
            <v>5</v>
          </cell>
          <cell r="C1812">
            <v>120</v>
          </cell>
          <cell r="D1812" t="str">
            <v>SA312 TP304</v>
          </cell>
          <cell r="E1812"/>
          <cell r="F1812">
            <v>5.5629999999999997</v>
          </cell>
          <cell r="G1812">
            <v>4.5629999999999997</v>
          </cell>
          <cell r="H1812">
            <v>0.5</v>
          </cell>
          <cell r="I1812"/>
          <cell r="J1812">
            <v>120</v>
          </cell>
          <cell r="K1812"/>
          <cell r="L1812" t="str">
            <v>SA312 TP304</v>
          </cell>
          <cell r="M1812"/>
          <cell r="N1812"/>
        </row>
        <row r="1813">
          <cell r="A1813" t="str">
            <v>P5 SCH-160 [SA312 TP304]</v>
          </cell>
          <cell r="B1813">
            <v>5</v>
          </cell>
          <cell r="C1813">
            <v>160</v>
          </cell>
          <cell r="D1813" t="str">
            <v>SA312 TP304</v>
          </cell>
          <cell r="E1813"/>
          <cell r="F1813">
            <v>5.5629999999999997</v>
          </cell>
          <cell r="G1813">
            <v>4.3129999999999997</v>
          </cell>
          <cell r="H1813">
            <v>0.625</v>
          </cell>
          <cell r="I1813"/>
          <cell r="J1813">
            <v>160</v>
          </cell>
          <cell r="K1813"/>
          <cell r="L1813" t="str">
            <v>SA312 TP304</v>
          </cell>
          <cell r="M1813"/>
          <cell r="N1813"/>
        </row>
        <row r="1814">
          <cell r="A1814" t="str">
            <v>P5 SCH-XH [SA312 TP304]</v>
          </cell>
          <cell r="B1814">
            <v>5</v>
          </cell>
          <cell r="C1814" t="str">
            <v>XH</v>
          </cell>
          <cell r="D1814" t="str">
            <v>SA312 TP304</v>
          </cell>
          <cell r="E1814"/>
          <cell r="F1814">
            <v>5.5629999999999997</v>
          </cell>
          <cell r="G1814">
            <v>4.8129999999999997</v>
          </cell>
          <cell r="H1814">
            <v>0.375</v>
          </cell>
          <cell r="I1814" t="str">
            <v>XH</v>
          </cell>
          <cell r="J1814">
            <v>2</v>
          </cell>
          <cell r="K1814"/>
          <cell r="L1814" t="str">
            <v>SA312 TP304</v>
          </cell>
          <cell r="M1814"/>
          <cell r="N1814"/>
        </row>
        <row r="1815">
          <cell r="A1815" t="str">
            <v>P5 SCH-XXH [SA312 TP304]</v>
          </cell>
          <cell r="B1815">
            <v>5</v>
          </cell>
          <cell r="C1815" t="str">
            <v>XXH</v>
          </cell>
          <cell r="D1815" t="str">
            <v>SA312 TP304</v>
          </cell>
          <cell r="E1815"/>
          <cell r="F1815">
            <v>5.5629999999999997</v>
          </cell>
          <cell r="G1815">
            <v>4.0629999999999997</v>
          </cell>
          <cell r="H1815">
            <v>0.75</v>
          </cell>
          <cell r="I1815" t="str">
            <v>XXH</v>
          </cell>
          <cell r="J1815">
            <v>4</v>
          </cell>
          <cell r="K1815"/>
          <cell r="L1815" t="str">
            <v>SA312 TP304</v>
          </cell>
          <cell r="M1815"/>
          <cell r="N1815"/>
        </row>
        <row r="1816">
          <cell r="A1816" t="str">
            <v>P6 SCH-5 [SA312 TP304]</v>
          </cell>
          <cell r="B1816">
            <v>6.0000000000000009</v>
          </cell>
          <cell r="C1816">
            <v>5</v>
          </cell>
          <cell r="D1816" t="str">
            <v>SA312 TP304</v>
          </cell>
          <cell r="E1816"/>
          <cell r="F1816">
            <v>6.6250000000000009</v>
          </cell>
          <cell r="G1816">
            <v>6.4070000000000009</v>
          </cell>
          <cell r="H1816">
            <v>0.109</v>
          </cell>
          <cell r="I1816"/>
          <cell r="J1816">
            <v>5</v>
          </cell>
          <cell r="K1816"/>
          <cell r="L1816" t="str">
            <v>SA312 TP304</v>
          </cell>
          <cell r="M1816"/>
          <cell r="N1816"/>
        </row>
        <row r="1817">
          <cell r="A1817" t="str">
            <v>P6 SCH-10 [SA312 TP304]</v>
          </cell>
          <cell r="B1817">
            <v>6.0000000000000009</v>
          </cell>
          <cell r="C1817">
            <v>10</v>
          </cell>
          <cell r="D1817" t="str">
            <v>SA312 TP304</v>
          </cell>
          <cell r="E1817"/>
          <cell r="F1817">
            <v>6.6250000000000009</v>
          </cell>
          <cell r="G1817">
            <v>6.3570000000000011</v>
          </cell>
          <cell r="H1817">
            <v>0.13400000000000001</v>
          </cell>
          <cell r="I1817"/>
          <cell r="J1817">
            <v>10</v>
          </cell>
          <cell r="K1817"/>
          <cell r="L1817" t="str">
            <v>SA312 TP304</v>
          </cell>
          <cell r="M1817"/>
          <cell r="N1817"/>
        </row>
        <row r="1818">
          <cell r="A1818" t="str">
            <v>P6 SCH-20 [SA312 TP304]</v>
          </cell>
          <cell r="B1818">
            <v>6.0000000000000009</v>
          </cell>
          <cell r="C1818">
            <v>20</v>
          </cell>
          <cell r="D1818" t="str">
            <v>SA312 TP304</v>
          </cell>
          <cell r="E1818"/>
          <cell r="F1818">
            <v>6.6250000000000009</v>
          </cell>
          <cell r="G1818">
            <v>6.2190000000000012</v>
          </cell>
          <cell r="H1818">
            <v>0.20300000000000001</v>
          </cell>
          <cell r="I1818"/>
          <cell r="J1818">
            <v>20</v>
          </cell>
          <cell r="K1818"/>
          <cell r="L1818" t="str">
            <v>SA312 TP304</v>
          </cell>
          <cell r="M1818"/>
          <cell r="N1818"/>
        </row>
        <row r="1819">
          <cell r="A1819" t="str">
            <v>P6 SCH-40 [SA312 TP304]</v>
          </cell>
          <cell r="B1819">
            <v>6.0000000000000009</v>
          </cell>
          <cell r="C1819">
            <v>40</v>
          </cell>
          <cell r="D1819" t="str">
            <v>SA312 TP304</v>
          </cell>
          <cell r="E1819"/>
          <cell r="F1819">
            <v>6.6250000000000009</v>
          </cell>
          <cell r="G1819">
            <v>6.0650000000000013</v>
          </cell>
          <cell r="H1819">
            <v>0.28000000000000003</v>
          </cell>
          <cell r="I1819"/>
          <cell r="J1819">
            <v>40</v>
          </cell>
          <cell r="K1819"/>
          <cell r="L1819" t="str">
            <v>SA312 TP304</v>
          </cell>
          <cell r="M1819"/>
          <cell r="N1819"/>
        </row>
        <row r="1820">
          <cell r="A1820" t="str">
            <v>P6 SCH-80 [SA312 TP304]</v>
          </cell>
          <cell r="B1820">
            <v>6.0000000000000009</v>
          </cell>
          <cell r="C1820">
            <v>80</v>
          </cell>
          <cell r="D1820" t="str">
            <v>SA312 TP304</v>
          </cell>
          <cell r="E1820"/>
          <cell r="F1820">
            <v>6.6250000000000009</v>
          </cell>
          <cell r="G1820">
            <v>5.761000000000001</v>
          </cell>
          <cell r="H1820">
            <v>0.432</v>
          </cell>
          <cell r="I1820"/>
          <cell r="J1820">
            <v>80</v>
          </cell>
          <cell r="K1820"/>
          <cell r="L1820" t="str">
            <v>SA312 TP304</v>
          </cell>
          <cell r="M1820"/>
          <cell r="N1820"/>
        </row>
        <row r="1821">
          <cell r="A1821" t="str">
            <v>P6 SCH-120 [SA312 TP304]</v>
          </cell>
          <cell r="B1821">
            <v>6.0000000000000009</v>
          </cell>
          <cell r="C1821">
            <v>120</v>
          </cell>
          <cell r="D1821" t="str">
            <v>SA312 TP304</v>
          </cell>
          <cell r="E1821"/>
          <cell r="F1821">
            <v>6.6250000000000009</v>
          </cell>
          <cell r="G1821">
            <v>5.5010000000000012</v>
          </cell>
          <cell r="H1821">
            <v>0.56200000000000006</v>
          </cell>
          <cell r="I1821"/>
          <cell r="J1821">
            <v>120</v>
          </cell>
          <cell r="K1821"/>
          <cell r="L1821" t="str">
            <v>SA312 TP304</v>
          </cell>
          <cell r="M1821"/>
          <cell r="N1821"/>
        </row>
        <row r="1822">
          <cell r="A1822" t="str">
            <v>P6 SCH-160 [SA312 TP304]</v>
          </cell>
          <cell r="B1822">
            <v>6.0000000000000009</v>
          </cell>
          <cell r="C1822">
            <v>160</v>
          </cell>
          <cell r="D1822" t="str">
            <v>SA312 TP304</v>
          </cell>
          <cell r="E1822"/>
          <cell r="F1822">
            <v>6.6250000000000009</v>
          </cell>
          <cell r="G1822">
            <v>5.1890000000000009</v>
          </cell>
          <cell r="H1822">
            <v>0.71799999999999997</v>
          </cell>
          <cell r="I1822"/>
          <cell r="J1822">
            <v>160</v>
          </cell>
          <cell r="K1822"/>
          <cell r="L1822" t="str">
            <v>SA312 TP304</v>
          </cell>
          <cell r="M1822"/>
          <cell r="N1822"/>
        </row>
        <row r="1823">
          <cell r="A1823" t="str">
            <v>P6 SCH-XH [SA312 TP304]</v>
          </cell>
          <cell r="B1823">
            <v>6.0000000000000009</v>
          </cell>
          <cell r="C1823" t="str">
            <v>XH</v>
          </cell>
          <cell r="D1823" t="str">
            <v>SA312 TP304</v>
          </cell>
          <cell r="E1823"/>
          <cell r="F1823">
            <v>6.6250000000000009</v>
          </cell>
          <cell r="G1823">
            <v>5.761000000000001</v>
          </cell>
          <cell r="H1823">
            <v>0.432</v>
          </cell>
          <cell r="I1823" t="str">
            <v>XH</v>
          </cell>
          <cell r="J1823">
            <v>2</v>
          </cell>
          <cell r="K1823"/>
          <cell r="L1823" t="str">
            <v>SA312 TP304</v>
          </cell>
          <cell r="M1823"/>
          <cell r="N1823"/>
        </row>
        <row r="1824">
          <cell r="A1824" t="str">
            <v>P6 SCH-XXH [SA312 TP304]</v>
          </cell>
          <cell r="B1824">
            <v>6.0000000000000009</v>
          </cell>
          <cell r="C1824" t="str">
            <v>XXH</v>
          </cell>
          <cell r="D1824" t="str">
            <v>SA312 TP304</v>
          </cell>
          <cell r="E1824"/>
          <cell r="F1824">
            <v>6.6250000000000009</v>
          </cell>
          <cell r="G1824">
            <v>4.8970000000000011</v>
          </cell>
          <cell r="H1824">
            <v>0.86399999999999999</v>
          </cell>
          <cell r="I1824" t="str">
            <v>XXH</v>
          </cell>
          <cell r="J1824">
            <v>4</v>
          </cell>
          <cell r="K1824"/>
          <cell r="L1824" t="str">
            <v>SA312 TP304</v>
          </cell>
          <cell r="M1824"/>
          <cell r="N1824"/>
        </row>
        <row r="1825">
          <cell r="A1825" t="str">
            <v>P7 SCH-XH [SA312 TP304]</v>
          </cell>
          <cell r="B1825">
            <v>7</v>
          </cell>
          <cell r="C1825" t="str">
            <v>XH</v>
          </cell>
          <cell r="D1825" t="str">
            <v>SA312 TP304</v>
          </cell>
          <cell r="E1825"/>
          <cell r="F1825">
            <v>7.625</v>
          </cell>
          <cell r="G1825">
            <v>6.625</v>
          </cell>
          <cell r="H1825">
            <v>0.5</v>
          </cell>
          <cell r="I1825" t="str">
            <v>XH</v>
          </cell>
          <cell r="J1825">
            <v>2</v>
          </cell>
          <cell r="K1825"/>
          <cell r="L1825" t="str">
            <v>SA312 TP304</v>
          </cell>
          <cell r="M1825"/>
          <cell r="N1825"/>
        </row>
        <row r="1826">
          <cell r="A1826" t="str">
            <v>P7 SCH-XXH [SA312 TP304]</v>
          </cell>
          <cell r="B1826">
            <v>7</v>
          </cell>
          <cell r="C1826" t="str">
            <v>XXH</v>
          </cell>
          <cell r="D1826" t="str">
            <v>SA312 TP304</v>
          </cell>
          <cell r="E1826"/>
          <cell r="F1826">
            <v>7.625</v>
          </cell>
          <cell r="G1826">
            <v>5.875</v>
          </cell>
          <cell r="H1826">
            <v>0.875</v>
          </cell>
          <cell r="I1826" t="str">
            <v>XXH</v>
          </cell>
          <cell r="J1826">
            <v>4</v>
          </cell>
          <cell r="K1826"/>
          <cell r="L1826" t="str">
            <v>SA312 TP304</v>
          </cell>
          <cell r="M1826"/>
          <cell r="N1826"/>
        </row>
        <row r="1827">
          <cell r="A1827" t="str">
            <v>P8 SCH-5 [SA312 TP304]</v>
          </cell>
          <cell r="B1827">
            <v>8</v>
          </cell>
          <cell r="C1827">
            <v>5</v>
          </cell>
          <cell r="D1827" t="str">
            <v>SA312 TP304</v>
          </cell>
          <cell r="E1827"/>
          <cell r="F1827">
            <v>8.625</v>
          </cell>
          <cell r="G1827">
            <v>8.407</v>
          </cell>
          <cell r="H1827">
            <v>0.109</v>
          </cell>
          <cell r="I1827"/>
          <cell r="J1827">
            <v>5</v>
          </cell>
          <cell r="K1827"/>
          <cell r="L1827" t="str">
            <v>SA312 TP304</v>
          </cell>
          <cell r="M1827"/>
          <cell r="N1827"/>
        </row>
        <row r="1828">
          <cell r="A1828" t="str">
            <v>P8 SCH-10 [SA312 TP304]</v>
          </cell>
          <cell r="B1828">
            <v>8</v>
          </cell>
          <cell r="C1828">
            <v>10</v>
          </cell>
          <cell r="D1828" t="str">
            <v>SA312 TP304</v>
          </cell>
          <cell r="E1828"/>
          <cell r="F1828">
            <v>8.625</v>
          </cell>
          <cell r="G1828">
            <v>8.3290000000000006</v>
          </cell>
          <cell r="H1828">
            <v>0.14799999999999999</v>
          </cell>
          <cell r="I1828"/>
          <cell r="J1828">
            <v>10</v>
          </cell>
          <cell r="K1828"/>
          <cell r="L1828" t="str">
            <v>SA312 TP304</v>
          </cell>
          <cell r="M1828"/>
          <cell r="N1828"/>
        </row>
        <row r="1829">
          <cell r="A1829" t="str">
            <v>P8 SCH-20 [SA312 TP304]</v>
          </cell>
          <cell r="B1829">
            <v>8</v>
          </cell>
          <cell r="C1829">
            <v>20</v>
          </cell>
          <cell r="D1829" t="str">
            <v>SA312 TP304</v>
          </cell>
          <cell r="E1829"/>
          <cell r="F1829">
            <v>8.625</v>
          </cell>
          <cell r="G1829">
            <v>8.125</v>
          </cell>
          <cell r="H1829">
            <v>0.25</v>
          </cell>
          <cell r="I1829"/>
          <cell r="J1829">
            <v>20</v>
          </cell>
          <cell r="K1829"/>
          <cell r="L1829" t="str">
            <v>SA312 TP304</v>
          </cell>
          <cell r="M1829"/>
          <cell r="N1829"/>
        </row>
        <row r="1830">
          <cell r="A1830" t="str">
            <v>P8 SCH-30 [SA312 TP304]</v>
          </cell>
          <cell r="B1830">
            <v>8</v>
          </cell>
          <cell r="C1830">
            <v>30</v>
          </cell>
          <cell r="D1830" t="str">
            <v>SA312 TP304</v>
          </cell>
          <cell r="E1830"/>
          <cell r="F1830">
            <v>8.625</v>
          </cell>
          <cell r="G1830">
            <v>8.0709999999999997</v>
          </cell>
          <cell r="H1830">
            <v>0.27700000000000002</v>
          </cell>
          <cell r="I1830"/>
          <cell r="J1830">
            <v>30</v>
          </cell>
          <cell r="K1830"/>
          <cell r="L1830" t="str">
            <v>SA312 TP304</v>
          </cell>
          <cell r="M1830"/>
          <cell r="N1830"/>
        </row>
        <row r="1831">
          <cell r="A1831" t="str">
            <v>P8 SCH-40 [SA312 TP304]</v>
          </cell>
          <cell r="B1831">
            <v>8</v>
          </cell>
          <cell r="C1831">
            <v>40</v>
          </cell>
          <cell r="D1831" t="str">
            <v>SA312 TP304</v>
          </cell>
          <cell r="E1831"/>
          <cell r="F1831">
            <v>8.625</v>
          </cell>
          <cell r="G1831">
            <v>7.9809999999999999</v>
          </cell>
          <cell r="H1831">
            <v>0.32200000000000001</v>
          </cell>
          <cell r="I1831"/>
          <cell r="J1831">
            <v>40</v>
          </cell>
          <cell r="K1831"/>
          <cell r="L1831" t="str">
            <v>SA312 TP304</v>
          </cell>
          <cell r="M1831"/>
          <cell r="N1831"/>
        </row>
        <row r="1832">
          <cell r="A1832" t="str">
            <v>P8 SCH-60 [SA312 TP304]</v>
          </cell>
          <cell r="B1832">
            <v>8</v>
          </cell>
          <cell r="C1832">
            <v>60</v>
          </cell>
          <cell r="D1832" t="str">
            <v>SA312 TP304</v>
          </cell>
          <cell r="E1832"/>
          <cell r="F1832">
            <v>8.625</v>
          </cell>
          <cell r="G1832">
            <v>7.8129999999999997</v>
          </cell>
          <cell r="H1832">
            <v>0.40600000000000003</v>
          </cell>
          <cell r="I1832"/>
          <cell r="J1832">
            <v>60</v>
          </cell>
          <cell r="K1832"/>
          <cell r="L1832" t="str">
            <v>SA312 TP304</v>
          </cell>
          <cell r="M1832"/>
          <cell r="N1832"/>
        </row>
        <row r="1833">
          <cell r="A1833" t="str">
            <v>P8 SCH-80 [SA312 TP304]</v>
          </cell>
          <cell r="B1833">
            <v>8</v>
          </cell>
          <cell r="C1833">
            <v>80</v>
          </cell>
          <cell r="D1833" t="str">
            <v>SA312 TP304</v>
          </cell>
          <cell r="E1833"/>
          <cell r="F1833">
            <v>8.625</v>
          </cell>
          <cell r="G1833">
            <v>7.625</v>
          </cell>
          <cell r="H1833">
            <v>0.5</v>
          </cell>
          <cell r="I1833"/>
          <cell r="J1833">
            <v>80</v>
          </cell>
          <cell r="K1833"/>
          <cell r="L1833" t="str">
            <v>SA312 TP304</v>
          </cell>
          <cell r="M1833"/>
          <cell r="N1833"/>
        </row>
        <row r="1834">
          <cell r="A1834" t="str">
            <v>P8 SCH-100 [SA312 TP304]</v>
          </cell>
          <cell r="B1834">
            <v>8</v>
          </cell>
          <cell r="C1834">
            <v>100</v>
          </cell>
          <cell r="D1834" t="str">
            <v>SA312 TP304</v>
          </cell>
          <cell r="E1834"/>
          <cell r="F1834">
            <v>8.625</v>
          </cell>
          <cell r="G1834">
            <v>7.4390000000000001</v>
          </cell>
          <cell r="H1834">
            <v>0.59299999999999997</v>
          </cell>
          <cell r="I1834"/>
          <cell r="J1834">
            <v>100</v>
          </cell>
          <cell r="K1834"/>
          <cell r="L1834" t="str">
            <v>SA312 TP304</v>
          </cell>
          <cell r="M1834"/>
          <cell r="N1834"/>
        </row>
        <row r="1835">
          <cell r="A1835" t="str">
            <v>P8 SCH-120 [SA312 TP304]</v>
          </cell>
          <cell r="B1835">
            <v>8</v>
          </cell>
          <cell r="C1835">
            <v>120</v>
          </cell>
          <cell r="D1835" t="str">
            <v>SA312 TP304</v>
          </cell>
          <cell r="E1835"/>
          <cell r="F1835">
            <v>8.625</v>
          </cell>
          <cell r="G1835">
            <v>7.1890000000000001</v>
          </cell>
          <cell r="H1835">
            <v>0.71799999999999997</v>
          </cell>
          <cell r="I1835"/>
          <cell r="J1835">
            <v>120</v>
          </cell>
          <cell r="K1835"/>
          <cell r="L1835" t="str">
            <v>SA312 TP304</v>
          </cell>
          <cell r="M1835"/>
          <cell r="N1835"/>
        </row>
        <row r="1836">
          <cell r="A1836" t="str">
            <v>P8 SCH-140 [SA312 TP304]</v>
          </cell>
          <cell r="B1836">
            <v>8</v>
          </cell>
          <cell r="C1836">
            <v>140</v>
          </cell>
          <cell r="D1836" t="str">
            <v>SA312 TP304</v>
          </cell>
          <cell r="E1836"/>
          <cell r="F1836">
            <v>8.625</v>
          </cell>
          <cell r="G1836">
            <v>7.0009999999999994</v>
          </cell>
          <cell r="H1836">
            <v>0.81200000000000006</v>
          </cell>
          <cell r="I1836"/>
          <cell r="J1836">
            <v>140</v>
          </cell>
          <cell r="K1836"/>
          <cell r="L1836" t="str">
            <v>SA312 TP304</v>
          </cell>
          <cell r="M1836"/>
          <cell r="N1836"/>
        </row>
        <row r="1837">
          <cell r="A1837" t="str">
            <v>P8 SCH-160 [SA312 TP304]</v>
          </cell>
          <cell r="B1837">
            <v>8</v>
          </cell>
          <cell r="C1837">
            <v>160</v>
          </cell>
          <cell r="D1837" t="str">
            <v>SA312 TP304</v>
          </cell>
          <cell r="E1837"/>
          <cell r="F1837">
            <v>8.625</v>
          </cell>
          <cell r="G1837">
            <v>6.8129999999999997</v>
          </cell>
          <cell r="H1837">
            <v>0.90600000000000003</v>
          </cell>
          <cell r="I1837"/>
          <cell r="J1837">
            <v>160</v>
          </cell>
          <cell r="K1837"/>
          <cell r="L1837" t="str">
            <v>SA312 TP304</v>
          </cell>
          <cell r="M1837"/>
          <cell r="N1837"/>
        </row>
        <row r="1838">
          <cell r="A1838" t="str">
            <v>P8 SCH-XH [SA312 TP304]</v>
          </cell>
          <cell r="B1838">
            <v>8</v>
          </cell>
          <cell r="C1838" t="str">
            <v>XH</v>
          </cell>
          <cell r="D1838" t="str">
            <v>SA312 TP304</v>
          </cell>
          <cell r="E1838"/>
          <cell r="F1838">
            <v>8.625</v>
          </cell>
          <cell r="G1838">
            <v>7.625</v>
          </cell>
          <cell r="H1838">
            <v>0.5</v>
          </cell>
          <cell r="I1838" t="str">
            <v>XH</v>
          </cell>
          <cell r="J1838">
            <v>2</v>
          </cell>
          <cell r="K1838"/>
          <cell r="L1838" t="str">
            <v>SA312 TP304</v>
          </cell>
          <cell r="M1838"/>
          <cell r="N1838"/>
        </row>
        <row r="1839">
          <cell r="A1839" t="str">
            <v>P8 SCH-XXH [SA312 TP304]</v>
          </cell>
          <cell r="B1839">
            <v>8</v>
          </cell>
          <cell r="C1839" t="str">
            <v>XXH</v>
          </cell>
          <cell r="D1839" t="str">
            <v>SA312 TP304</v>
          </cell>
          <cell r="E1839"/>
          <cell r="F1839">
            <v>8.625</v>
          </cell>
          <cell r="G1839">
            <v>6.875</v>
          </cell>
          <cell r="H1839">
            <v>0.875</v>
          </cell>
          <cell r="I1839" t="str">
            <v>XXH</v>
          </cell>
          <cell r="J1839">
            <v>4</v>
          </cell>
          <cell r="K1839"/>
          <cell r="L1839" t="str">
            <v>SA312 TP304</v>
          </cell>
          <cell r="M1839"/>
          <cell r="N1839"/>
        </row>
        <row r="1840">
          <cell r="A1840" t="str">
            <v>P9 SCH-XH [SA312 TP304]</v>
          </cell>
          <cell r="B1840">
            <v>9</v>
          </cell>
          <cell r="C1840" t="str">
            <v>XH</v>
          </cell>
          <cell r="D1840" t="str">
            <v>SA312 TP304</v>
          </cell>
          <cell r="E1840"/>
          <cell r="F1840">
            <v>9.625</v>
          </cell>
          <cell r="G1840">
            <v>8.625</v>
          </cell>
          <cell r="H1840">
            <v>0.5</v>
          </cell>
          <cell r="I1840" t="str">
            <v>XH</v>
          </cell>
          <cell r="J1840">
            <v>2</v>
          </cell>
          <cell r="K1840"/>
          <cell r="L1840" t="str">
            <v>SA312 TP304</v>
          </cell>
          <cell r="M1840"/>
          <cell r="N1840"/>
        </row>
        <row r="1841">
          <cell r="A1841" t="str">
            <v>P10 SCH-5 [SA312 TP304]</v>
          </cell>
          <cell r="B1841">
            <v>10</v>
          </cell>
          <cell r="C1841">
            <v>5</v>
          </cell>
          <cell r="D1841" t="str">
            <v>SA312 TP304</v>
          </cell>
          <cell r="E1841"/>
          <cell r="F1841">
            <v>10.750000000000002</v>
          </cell>
          <cell r="G1841">
            <v>10.482000000000001</v>
          </cell>
          <cell r="H1841">
            <v>0.13400000000000001</v>
          </cell>
          <cell r="I1841"/>
          <cell r="J1841">
            <v>5</v>
          </cell>
          <cell r="K1841"/>
          <cell r="L1841" t="str">
            <v>SA312 TP304</v>
          </cell>
          <cell r="M1841"/>
          <cell r="N1841"/>
        </row>
        <row r="1842">
          <cell r="A1842" t="str">
            <v>P10 SCH-10 [SA312 TP304]</v>
          </cell>
          <cell r="B1842">
            <v>10</v>
          </cell>
          <cell r="C1842">
            <v>10</v>
          </cell>
          <cell r="D1842" t="str">
            <v>SA312 TP304</v>
          </cell>
          <cell r="E1842"/>
          <cell r="F1842">
            <v>10.750000000000002</v>
          </cell>
          <cell r="G1842">
            <v>10.420000000000002</v>
          </cell>
          <cell r="H1842">
            <v>0.16500000000000001</v>
          </cell>
          <cell r="I1842"/>
          <cell r="J1842">
            <v>10</v>
          </cell>
          <cell r="K1842"/>
          <cell r="L1842" t="str">
            <v>SA312 TP304</v>
          </cell>
          <cell r="M1842"/>
          <cell r="N1842"/>
        </row>
        <row r="1843">
          <cell r="A1843" t="str">
            <v>P10 SCH-20 [SA312 TP304]</v>
          </cell>
          <cell r="B1843">
            <v>10</v>
          </cell>
          <cell r="C1843">
            <v>20</v>
          </cell>
          <cell r="D1843" t="str">
            <v>SA312 TP304</v>
          </cell>
          <cell r="E1843"/>
          <cell r="F1843">
            <v>10.750000000000002</v>
          </cell>
          <cell r="G1843">
            <v>10.250000000000002</v>
          </cell>
          <cell r="H1843">
            <v>0.25</v>
          </cell>
          <cell r="I1843"/>
          <cell r="J1843">
            <v>20</v>
          </cell>
          <cell r="K1843"/>
          <cell r="L1843" t="str">
            <v>SA312 TP304</v>
          </cell>
          <cell r="M1843"/>
          <cell r="N1843"/>
        </row>
        <row r="1844">
          <cell r="A1844" t="str">
            <v>P10 SCH-30 [SA312 TP304]</v>
          </cell>
          <cell r="B1844">
            <v>10</v>
          </cell>
          <cell r="C1844">
            <v>30</v>
          </cell>
          <cell r="D1844" t="str">
            <v>SA312 TP304</v>
          </cell>
          <cell r="E1844"/>
          <cell r="F1844">
            <v>10.750000000000002</v>
          </cell>
          <cell r="G1844">
            <v>10.136000000000001</v>
          </cell>
          <cell r="H1844">
            <v>0.307</v>
          </cell>
          <cell r="I1844"/>
          <cell r="J1844">
            <v>30</v>
          </cell>
          <cell r="K1844"/>
          <cell r="L1844" t="str">
            <v>SA312 TP304</v>
          </cell>
          <cell r="M1844"/>
          <cell r="N1844"/>
        </row>
        <row r="1845">
          <cell r="A1845" t="str">
            <v>P10 SCH-40 [SA312 TP304]</v>
          </cell>
          <cell r="B1845">
            <v>10</v>
          </cell>
          <cell r="C1845">
            <v>40</v>
          </cell>
          <cell r="D1845" t="str">
            <v>SA312 TP304</v>
          </cell>
          <cell r="E1845"/>
          <cell r="F1845">
            <v>10.750000000000002</v>
          </cell>
          <cell r="G1845">
            <v>10.020000000000001</v>
          </cell>
          <cell r="H1845">
            <v>0.36499999999999999</v>
          </cell>
          <cell r="I1845"/>
          <cell r="J1845">
            <v>40</v>
          </cell>
          <cell r="K1845"/>
          <cell r="L1845" t="str">
            <v>SA312 TP304</v>
          </cell>
          <cell r="M1845"/>
          <cell r="N1845"/>
        </row>
        <row r="1846">
          <cell r="A1846" t="str">
            <v>P10 SCH-60 [SA312 TP304]</v>
          </cell>
          <cell r="B1846">
            <v>10</v>
          </cell>
          <cell r="C1846">
            <v>60</v>
          </cell>
          <cell r="D1846" t="str">
            <v>SA312 TP304</v>
          </cell>
          <cell r="E1846"/>
          <cell r="F1846">
            <v>10.750000000000002</v>
          </cell>
          <cell r="G1846">
            <v>9.7500000000000018</v>
          </cell>
          <cell r="H1846">
            <v>0.5</v>
          </cell>
          <cell r="I1846"/>
          <cell r="J1846">
            <v>60</v>
          </cell>
          <cell r="K1846"/>
          <cell r="L1846" t="str">
            <v>SA312 TP304</v>
          </cell>
          <cell r="M1846"/>
          <cell r="N1846"/>
        </row>
        <row r="1847">
          <cell r="A1847" t="str">
            <v>P10 SCH-80 [SA312 TP304]</v>
          </cell>
          <cell r="B1847">
            <v>10</v>
          </cell>
          <cell r="C1847">
            <v>80</v>
          </cell>
          <cell r="D1847" t="str">
            <v>SA312 TP304</v>
          </cell>
          <cell r="E1847"/>
          <cell r="F1847">
            <v>10.750000000000002</v>
          </cell>
          <cell r="G1847">
            <v>9.5640000000000018</v>
          </cell>
          <cell r="H1847">
            <v>0.59299999999999997</v>
          </cell>
          <cell r="I1847"/>
          <cell r="J1847">
            <v>80</v>
          </cell>
          <cell r="K1847"/>
          <cell r="L1847" t="str">
            <v>SA312 TP304</v>
          </cell>
          <cell r="M1847"/>
          <cell r="N1847"/>
        </row>
        <row r="1848">
          <cell r="A1848" t="str">
            <v>P10 SCH-100 [SA312 TP304]</v>
          </cell>
          <cell r="B1848">
            <v>10</v>
          </cell>
          <cell r="C1848">
            <v>100</v>
          </cell>
          <cell r="D1848" t="str">
            <v>SA312 TP304</v>
          </cell>
          <cell r="E1848"/>
          <cell r="F1848">
            <v>10.750000000000002</v>
          </cell>
          <cell r="G1848">
            <v>9.3140000000000018</v>
          </cell>
          <cell r="H1848">
            <v>0.71799999999999997</v>
          </cell>
          <cell r="I1848"/>
          <cell r="J1848">
            <v>100</v>
          </cell>
          <cell r="K1848"/>
          <cell r="L1848" t="str">
            <v>SA312 TP304</v>
          </cell>
          <cell r="M1848"/>
          <cell r="N1848"/>
        </row>
        <row r="1849">
          <cell r="A1849" t="str">
            <v>P10 SCH-120 [SA312 TP304]</v>
          </cell>
          <cell r="B1849">
            <v>10</v>
          </cell>
          <cell r="C1849">
            <v>120</v>
          </cell>
          <cell r="D1849" t="str">
            <v>SA312 TP304</v>
          </cell>
          <cell r="E1849"/>
          <cell r="F1849">
            <v>10.750000000000002</v>
          </cell>
          <cell r="G1849">
            <v>9.0640000000000018</v>
          </cell>
          <cell r="H1849">
            <v>0.84299999999999997</v>
          </cell>
          <cell r="I1849"/>
          <cell r="J1849">
            <v>120</v>
          </cell>
          <cell r="K1849"/>
          <cell r="L1849" t="str">
            <v>SA312 TP304</v>
          </cell>
          <cell r="M1849"/>
          <cell r="N1849"/>
        </row>
        <row r="1850">
          <cell r="A1850" t="str">
            <v>P10 SCH-140 [SA312 TP304]</v>
          </cell>
          <cell r="B1850">
            <v>10</v>
          </cell>
          <cell r="C1850">
            <v>140</v>
          </cell>
          <cell r="D1850" t="str">
            <v>SA312 TP304</v>
          </cell>
          <cell r="E1850"/>
          <cell r="F1850">
            <v>10.750000000000002</v>
          </cell>
          <cell r="G1850">
            <v>8.7500000000000018</v>
          </cell>
          <cell r="H1850">
            <v>1</v>
          </cell>
          <cell r="I1850"/>
          <cell r="J1850">
            <v>140</v>
          </cell>
          <cell r="K1850"/>
          <cell r="L1850" t="str">
            <v>SA312 TP304</v>
          </cell>
          <cell r="M1850"/>
          <cell r="N1850"/>
        </row>
        <row r="1851">
          <cell r="A1851" t="str">
            <v>P10 SCH-160 [SA312 TP304]</v>
          </cell>
          <cell r="B1851">
            <v>10</v>
          </cell>
          <cell r="C1851">
            <v>160</v>
          </cell>
          <cell r="D1851" t="str">
            <v>SA312 TP304</v>
          </cell>
          <cell r="E1851"/>
          <cell r="F1851">
            <v>10.750000000000002</v>
          </cell>
          <cell r="G1851">
            <v>8.5000000000000018</v>
          </cell>
          <cell r="H1851">
            <v>1.125</v>
          </cell>
          <cell r="I1851"/>
          <cell r="J1851">
            <v>160</v>
          </cell>
          <cell r="K1851"/>
          <cell r="L1851" t="str">
            <v>SA312 TP304</v>
          </cell>
          <cell r="M1851"/>
          <cell r="N1851"/>
        </row>
        <row r="1852">
          <cell r="A1852" t="str">
            <v>P10 SCH-XH [SA312 TP304]</v>
          </cell>
          <cell r="B1852">
            <v>10</v>
          </cell>
          <cell r="C1852" t="str">
            <v>XH</v>
          </cell>
          <cell r="D1852" t="str">
            <v>SA312 TP304</v>
          </cell>
          <cell r="E1852"/>
          <cell r="F1852">
            <v>10.750000000000002</v>
          </cell>
          <cell r="G1852">
            <v>9.7500000000000018</v>
          </cell>
          <cell r="H1852">
            <v>0.5</v>
          </cell>
          <cell r="I1852" t="str">
            <v>XH</v>
          </cell>
          <cell r="J1852">
            <v>2</v>
          </cell>
          <cell r="K1852"/>
          <cell r="L1852" t="str">
            <v>SA312 TP304</v>
          </cell>
          <cell r="M1852"/>
          <cell r="N1852"/>
        </row>
        <row r="1853">
          <cell r="A1853" t="str">
            <v>P11 SCH-XH [SA312 TP304]</v>
          </cell>
          <cell r="B1853">
            <v>11</v>
          </cell>
          <cell r="C1853" t="str">
            <v>XH</v>
          </cell>
          <cell r="D1853" t="str">
            <v>SA312 TP304</v>
          </cell>
          <cell r="E1853"/>
          <cell r="F1853">
            <v>11.75</v>
          </cell>
          <cell r="G1853">
            <v>10.75</v>
          </cell>
          <cell r="H1853">
            <v>0.5</v>
          </cell>
          <cell r="I1853" t="str">
            <v>XH</v>
          </cell>
          <cell r="J1853">
            <v>2</v>
          </cell>
          <cell r="K1853"/>
          <cell r="L1853" t="str">
            <v>SA312 TP304</v>
          </cell>
          <cell r="M1853"/>
          <cell r="N1853"/>
        </row>
        <row r="1854">
          <cell r="A1854" t="str">
            <v>P12 SCH-5 [SA312 TP304]</v>
          </cell>
          <cell r="B1854">
            <v>12.000000000000002</v>
          </cell>
          <cell r="C1854">
            <v>5</v>
          </cell>
          <cell r="D1854" t="str">
            <v>SA312 TP304</v>
          </cell>
          <cell r="E1854"/>
          <cell r="F1854">
            <v>12.75</v>
          </cell>
          <cell r="G1854">
            <v>12.42</v>
          </cell>
          <cell r="H1854">
            <v>0.16500000000000001</v>
          </cell>
          <cell r="I1854"/>
          <cell r="J1854">
            <v>5</v>
          </cell>
          <cell r="K1854"/>
          <cell r="L1854" t="str">
            <v>SA312 TP304</v>
          </cell>
          <cell r="M1854"/>
          <cell r="N1854"/>
        </row>
        <row r="1855">
          <cell r="A1855" t="str">
            <v>P12 SCH-10 [SA312 TP304]</v>
          </cell>
          <cell r="B1855">
            <v>12.000000000000002</v>
          </cell>
          <cell r="C1855">
            <v>10</v>
          </cell>
          <cell r="D1855" t="str">
            <v>SA312 TP304</v>
          </cell>
          <cell r="E1855"/>
          <cell r="F1855">
            <v>12.75</v>
          </cell>
          <cell r="G1855">
            <v>12.39</v>
          </cell>
          <cell r="H1855">
            <v>0.18</v>
          </cell>
          <cell r="I1855"/>
          <cell r="J1855">
            <v>10</v>
          </cell>
          <cell r="K1855"/>
          <cell r="L1855" t="str">
            <v>SA312 TP304</v>
          </cell>
          <cell r="M1855"/>
          <cell r="N1855"/>
        </row>
        <row r="1856">
          <cell r="A1856" t="str">
            <v>P12 SCH-20 [SA312 TP304]</v>
          </cell>
          <cell r="B1856">
            <v>12.000000000000002</v>
          </cell>
          <cell r="C1856">
            <v>20</v>
          </cell>
          <cell r="D1856" t="str">
            <v>SA312 TP304</v>
          </cell>
          <cell r="E1856"/>
          <cell r="F1856">
            <v>12.75</v>
          </cell>
          <cell r="G1856">
            <v>12.25</v>
          </cell>
          <cell r="H1856">
            <v>0.25</v>
          </cell>
          <cell r="I1856"/>
          <cell r="J1856">
            <v>20</v>
          </cell>
          <cell r="K1856"/>
          <cell r="L1856" t="str">
            <v>SA312 TP304</v>
          </cell>
          <cell r="M1856"/>
          <cell r="N1856"/>
        </row>
        <row r="1857">
          <cell r="A1857" t="str">
            <v>P12 SCH-30 [SA312 TP304]</v>
          </cell>
          <cell r="B1857">
            <v>12.000000000000002</v>
          </cell>
          <cell r="C1857">
            <v>30</v>
          </cell>
          <cell r="D1857" t="str">
            <v>SA312 TP304</v>
          </cell>
          <cell r="E1857"/>
          <cell r="F1857">
            <v>12.75</v>
          </cell>
          <cell r="G1857">
            <v>12.09</v>
          </cell>
          <cell r="H1857">
            <v>0.33</v>
          </cell>
          <cell r="I1857"/>
          <cell r="J1857">
            <v>30</v>
          </cell>
          <cell r="K1857"/>
          <cell r="L1857" t="str">
            <v>SA312 TP304</v>
          </cell>
          <cell r="M1857"/>
          <cell r="N1857"/>
        </row>
        <row r="1858">
          <cell r="A1858" t="str">
            <v>P12 SCH-40 [SA312 TP304]</v>
          </cell>
          <cell r="B1858">
            <v>12.000000000000002</v>
          </cell>
          <cell r="C1858">
            <v>40</v>
          </cell>
          <cell r="D1858" t="str">
            <v>SA312 TP304</v>
          </cell>
          <cell r="E1858"/>
          <cell r="F1858">
            <v>12.75</v>
          </cell>
          <cell r="G1858">
            <v>11.938000000000001</v>
          </cell>
          <cell r="H1858">
            <v>0.40600000000000003</v>
          </cell>
          <cell r="I1858"/>
          <cell r="J1858">
            <v>40</v>
          </cell>
          <cell r="K1858"/>
          <cell r="L1858" t="str">
            <v>SA312 TP304</v>
          </cell>
          <cell r="M1858"/>
          <cell r="N1858"/>
        </row>
        <row r="1859">
          <cell r="A1859" t="str">
            <v>P12 SCH-60 [SA312 TP304]</v>
          </cell>
          <cell r="B1859">
            <v>12.000000000000002</v>
          </cell>
          <cell r="C1859">
            <v>60</v>
          </cell>
          <cell r="D1859" t="str">
            <v>SA312 TP304</v>
          </cell>
          <cell r="E1859"/>
          <cell r="F1859">
            <v>12.75</v>
          </cell>
          <cell r="G1859">
            <v>11.625999999999999</v>
          </cell>
          <cell r="H1859">
            <v>0.56200000000000006</v>
          </cell>
          <cell r="I1859"/>
          <cell r="J1859">
            <v>60</v>
          </cell>
          <cell r="K1859"/>
          <cell r="L1859" t="str">
            <v>SA312 TP304</v>
          </cell>
          <cell r="M1859"/>
          <cell r="N1859"/>
        </row>
        <row r="1860">
          <cell r="A1860" t="str">
            <v>P12 SCH-80 [SA312 TP304]</v>
          </cell>
          <cell r="B1860">
            <v>12.000000000000002</v>
          </cell>
          <cell r="C1860">
            <v>80</v>
          </cell>
          <cell r="D1860" t="str">
            <v>SA312 TP304</v>
          </cell>
          <cell r="E1860"/>
          <cell r="F1860">
            <v>12.75</v>
          </cell>
          <cell r="G1860">
            <v>11.375999999999999</v>
          </cell>
          <cell r="H1860">
            <v>0.68700000000000006</v>
          </cell>
          <cell r="I1860"/>
          <cell r="J1860">
            <v>80</v>
          </cell>
          <cell r="K1860"/>
          <cell r="L1860" t="str">
            <v>SA312 TP304</v>
          </cell>
          <cell r="M1860"/>
          <cell r="N1860"/>
        </row>
        <row r="1861">
          <cell r="A1861" t="str">
            <v>P12 SCH-100 [SA312 TP304]</v>
          </cell>
          <cell r="B1861">
            <v>12.000000000000002</v>
          </cell>
          <cell r="C1861">
            <v>100</v>
          </cell>
          <cell r="D1861" t="str">
            <v>SA312 TP304</v>
          </cell>
          <cell r="E1861"/>
          <cell r="F1861">
            <v>12.75</v>
          </cell>
          <cell r="G1861">
            <v>11.064</v>
          </cell>
          <cell r="H1861">
            <v>0.84299999999999997</v>
          </cell>
          <cell r="I1861"/>
          <cell r="J1861">
            <v>100</v>
          </cell>
          <cell r="K1861"/>
          <cell r="L1861" t="str">
            <v>SA312 TP304</v>
          </cell>
          <cell r="M1861"/>
          <cell r="N1861"/>
        </row>
        <row r="1862">
          <cell r="A1862" t="str">
            <v>P12 SCH-120 [SA312 TP304]</v>
          </cell>
          <cell r="B1862">
            <v>12.000000000000002</v>
          </cell>
          <cell r="C1862">
            <v>120</v>
          </cell>
          <cell r="D1862" t="str">
            <v>SA312 TP304</v>
          </cell>
          <cell r="E1862"/>
          <cell r="F1862">
            <v>12.75</v>
          </cell>
          <cell r="G1862">
            <v>10.75</v>
          </cell>
          <cell r="H1862">
            <v>1</v>
          </cell>
          <cell r="I1862"/>
          <cell r="J1862">
            <v>120</v>
          </cell>
          <cell r="K1862"/>
          <cell r="L1862" t="str">
            <v>SA312 TP304</v>
          </cell>
          <cell r="M1862"/>
          <cell r="N1862"/>
        </row>
        <row r="1863">
          <cell r="A1863" t="str">
            <v>P12 SCH-140 [SA312 TP304]</v>
          </cell>
          <cell r="B1863">
            <v>12.000000000000002</v>
          </cell>
          <cell r="C1863">
            <v>140</v>
          </cell>
          <cell r="D1863" t="str">
            <v>SA312 TP304</v>
          </cell>
          <cell r="E1863"/>
          <cell r="F1863">
            <v>12.75</v>
          </cell>
          <cell r="G1863">
            <v>10.5</v>
          </cell>
          <cell r="H1863">
            <v>1.125</v>
          </cell>
          <cell r="I1863"/>
          <cell r="J1863">
            <v>140</v>
          </cell>
          <cell r="K1863"/>
          <cell r="L1863" t="str">
            <v>SA312 TP304</v>
          </cell>
          <cell r="M1863"/>
          <cell r="N1863"/>
        </row>
        <row r="1864">
          <cell r="A1864" t="str">
            <v>P12 SCH-160 [SA312 TP304]</v>
          </cell>
          <cell r="B1864">
            <v>12.000000000000002</v>
          </cell>
          <cell r="C1864">
            <v>160</v>
          </cell>
          <cell r="D1864" t="str">
            <v>SA312 TP304</v>
          </cell>
          <cell r="E1864"/>
          <cell r="F1864">
            <v>12.75</v>
          </cell>
          <cell r="G1864">
            <v>10.125999999999999</v>
          </cell>
          <cell r="H1864">
            <v>1.3120000000000001</v>
          </cell>
          <cell r="I1864"/>
          <cell r="J1864">
            <v>160</v>
          </cell>
          <cell r="K1864"/>
          <cell r="L1864" t="str">
            <v>SA312 TP304</v>
          </cell>
          <cell r="M1864"/>
          <cell r="N1864"/>
        </row>
        <row r="1865">
          <cell r="A1865" t="str">
            <v>P12 SCH-XH [SA312 TP304]</v>
          </cell>
          <cell r="B1865">
            <v>12.000000000000002</v>
          </cell>
          <cell r="C1865" t="str">
            <v>XH</v>
          </cell>
          <cell r="D1865" t="str">
            <v>SA312 TP304</v>
          </cell>
          <cell r="E1865"/>
          <cell r="F1865">
            <v>12.75</v>
          </cell>
          <cell r="G1865">
            <v>11.75</v>
          </cell>
          <cell r="H1865">
            <v>0.5</v>
          </cell>
          <cell r="I1865" t="str">
            <v>XH</v>
          </cell>
          <cell r="J1865">
            <v>2</v>
          </cell>
          <cell r="K1865"/>
          <cell r="L1865" t="str">
            <v>SA312 TP304</v>
          </cell>
          <cell r="M1865"/>
          <cell r="N1865"/>
        </row>
        <row r="1866">
          <cell r="A1866" t="str">
            <v>P14 SCH-10 [SA312 TP304]</v>
          </cell>
          <cell r="B1866">
            <v>14</v>
          </cell>
          <cell r="C1866">
            <v>10</v>
          </cell>
          <cell r="D1866" t="str">
            <v>SA312 TP304</v>
          </cell>
          <cell r="E1866"/>
          <cell r="F1866">
            <v>14</v>
          </cell>
          <cell r="G1866">
            <v>13.5</v>
          </cell>
          <cell r="H1866">
            <v>0.25</v>
          </cell>
          <cell r="I1866"/>
          <cell r="J1866">
            <v>10</v>
          </cell>
          <cell r="K1866"/>
          <cell r="L1866" t="str">
            <v>SA312 TP304</v>
          </cell>
          <cell r="M1866"/>
          <cell r="N1866"/>
        </row>
        <row r="1867">
          <cell r="A1867" t="str">
            <v>P14 SCH-20 [SA312 TP304]</v>
          </cell>
          <cell r="B1867">
            <v>14</v>
          </cell>
          <cell r="C1867">
            <v>20</v>
          </cell>
          <cell r="D1867" t="str">
            <v>SA312 TP304</v>
          </cell>
          <cell r="E1867"/>
          <cell r="F1867">
            <v>14</v>
          </cell>
          <cell r="G1867">
            <v>13.375999999999999</v>
          </cell>
          <cell r="H1867">
            <v>0.312</v>
          </cell>
          <cell r="I1867"/>
          <cell r="J1867">
            <v>20</v>
          </cell>
          <cell r="K1867"/>
          <cell r="L1867" t="str">
            <v>SA312 TP304</v>
          </cell>
          <cell r="M1867"/>
          <cell r="N1867"/>
        </row>
        <row r="1868">
          <cell r="A1868" t="str">
            <v>P14 SCH-30 [SA312 TP304]</v>
          </cell>
          <cell r="B1868">
            <v>14</v>
          </cell>
          <cell r="C1868">
            <v>30</v>
          </cell>
          <cell r="D1868" t="str">
            <v>SA312 TP304</v>
          </cell>
          <cell r="E1868"/>
          <cell r="F1868">
            <v>14</v>
          </cell>
          <cell r="G1868">
            <v>13.25</v>
          </cell>
          <cell r="H1868">
            <v>0.375</v>
          </cell>
          <cell r="I1868"/>
          <cell r="J1868">
            <v>30</v>
          </cell>
          <cell r="K1868"/>
          <cell r="L1868" t="str">
            <v>SA312 TP304</v>
          </cell>
          <cell r="M1868"/>
          <cell r="N1868"/>
        </row>
        <row r="1869">
          <cell r="A1869" t="str">
            <v>P14 SCH-40 [SA312 TP304]</v>
          </cell>
          <cell r="B1869">
            <v>14</v>
          </cell>
          <cell r="C1869">
            <v>40</v>
          </cell>
          <cell r="D1869" t="str">
            <v>SA312 TP304</v>
          </cell>
          <cell r="E1869"/>
          <cell r="F1869">
            <v>14</v>
          </cell>
          <cell r="G1869">
            <v>13.125999999999999</v>
          </cell>
          <cell r="H1869">
            <v>0.437</v>
          </cell>
          <cell r="I1869"/>
          <cell r="J1869">
            <v>40</v>
          </cell>
          <cell r="K1869"/>
          <cell r="L1869" t="str">
            <v>SA312 TP304</v>
          </cell>
          <cell r="M1869"/>
          <cell r="N1869"/>
        </row>
        <row r="1870">
          <cell r="A1870" t="str">
            <v>P14 SCH-60 [SA312 TP304]</v>
          </cell>
          <cell r="B1870">
            <v>14</v>
          </cell>
          <cell r="C1870">
            <v>60</v>
          </cell>
          <cell r="D1870" t="str">
            <v>SA312 TP304</v>
          </cell>
          <cell r="E1870"/>
          <cell r="F1870">
            <v>14</v>
          </cell>
          <cell r="G1870">
            <v>12.811999999999999</v>
          </cell>
          <cell r="H1870">
            <v>0.59399999999999997</v>
          </cell>
          <cell r="I1870"/>
          <cell r="J1870">
            <v>60</v>
          </cell>
          <cell r="K1870"/>
          <cell r="L1870" t="str">
            <v>SA312 TP304</v>
          </cell>
          <cell r="M1870"/>
          <cell r="N1870"/>
        </row>
        <row r="1871">
          <cell r="A1871" t="str">
            <v>P14 SCH-80 [SA312 TP304]</v>
          </cell>
          <cell r="B1871">
            <v>14</v>
          </cell>
          <cell r="C1871">
            <v>80</v>
          </cell>
          <cell r="D1871" t="str">
            <v>SA312 TP304</v>
          </cell>
          <cell r="E1871"/>
          <cell r="F1871">
            <v>14</v>
          </cell>
          <cell r="G1871">
            <v>12.5</v>
          </cell>
          <cell r="H1871">
            <v>0.75</v>
          </cell>
          <cell r="I1871"/>
          <cell r="J1871">
            <v>80</v>
          </cell>
          <cell r="K1871"/>
          <cell r="L1871" t="str">
            <v>SA312 TP304</v>
          </cell>
          <cell r="M1871"/>
          <cell r="N1871"/>
        </row>
        <row r="1872">
          <cell r="A1872" t="str">
            <v>P14 SCH-100 [SA312 TP304]</v>
          </cell>
          <cell r="B1872">
            <v>14</v>
          </cell>
          <cell r="C1872">
            <v>100</v>
          </cell>
          <cell r="D1872" t="str">
            <v>SA312 TP304</v>
          </cell>
          <cell r="E1872"/>
          <cell r="F1872">
            <v>14</v>
          </cell>
          <cell r="G1872">
            <v>12.125999999999999</v>
          </cell>
          <cell r="H1872">
            <v>0.93700000000000006</v>
          </cell>
          <cell r="I1872"/>
          <cell r="J1872">
            <v>100</v>
          </cell>
          <cell r="K1872"/>
          <cell r="L1872" t="str">
            <v>SA312 TP304</v>
          </cell>
          <cell r="M1872"/>
          <cell r="N1872"/>
        </row>
        <row r="1873">
          <cell r="A1873" t="str">
            <v>P14 SCH-120 [SA312 TP304]</v>
          </cell>
          <cell r="B1873">
            <v>14</v>
          </cell>
          <cell r="C1873">
            <v>120</v>
          </cell>
          <cell r="D1873" t="str">
            <v>SA312 TP304</v>
          </cell>
          <cell r="E1873"/>
          <cell r="F1873">
            <v>14</v>
          </cell>
          <cell r="G1873">
            <v>11.814</v>
          </cell>
          <cell r="H1873">
            <v>1.093</v>
          </cell>
          <cell r="I1873"/>
          <cell r="J1873">
            <v>120</v>
          </cell>
          <cell r="K1873"/>
          <cell r="L1873" t="str">
            <v>SA312 TP304</v>
          </cell>
          <cell r="M1873"/>
          <cell r="N1873"/>
        </row>
        <row r="1874">
          <cell r="A1874" t="str">
            <v>P14 SCH-140 [SA312 TP304]</v>
          </cell>
          <cell r="B1874">
            <v>14</v>
          </cell>
          <cell r="C1874">
            <v>140</v>
          </cell>
          <cell r="D1874" t="str">
            <v>SA312 TP304</v>
          </cell>
          <cell r="E1874"/>
          <cell r="F1874">
            <v>14</v>
          </cell>
          <cell r="G1874">
            <v>11.5</v>
          </cell>
          <cell r="H1874">
            <v>1.25</v>
          </cell>
          <cell r="I1874"/>
          <cell r="J1874">
            <v>140</v>
          </cell>
          <cell r="K1874"/>
          <cell r="L1874" t="str">
            <v>SA312 TP304</v>
          </cell>
          <cell r="M1874"/>
          <cell r="N1874"/>
        </row>
        <row r="1875">
          <cell r="A1875" t="str">
            <v>P14 SCH-160 [SA312 TP304]</v>
          </cell>
          <cell r="B1875">
            <v>14</v>
          </cell>
          <cell r="C1875">
            <v>160</v>
          </cell>
          <cell r="D1875" t="str">
            <v>SA312 TP304</v>
          </cell>
          <cell r="E1875"/>
          <cell r="F1875">
            <v>14</v>
          </cell>
          <cell r="G1875">
            <v>11.188000000000001</v>
          </cell>
          <cell r="H1875">
            <v>1.4059999999999999</v>
          </cell>
          <cell r="I1875"/>
          <cell r="J1875">
            <v>160</v>
          </cell>
          <cell r="K1875"/>
          <cell r="L1875" t="str">
            <v>SA312 TP304</v>
          </cell>
          <cell r="M1875"/>
          <cell r="N1875"/>
        </row>
        <row r="1876">
          <cell r="A1876" t="str">
            <v>P14 SCH-XH [SA312 TP304]</v>
          </cell>
          <cell r="B1876">
            <v>14</v>
          </cell>
          <cell r="C1876" t="str">
            <v>XH</v>
          </cell>
          <cell r="D1876" t="str">
            <v>SA312 TP304</v>
          </cell>
          <cell r="E1876"/>
          <cell r="F1876">
            <v>14</v>
          </cell>
          <cell r="G1876">
            <v>13</v>
          </cell>
          <cell r="H1876">
            <v>0.5</v>
          </cell>
          <cell r="I1876" t="str">
            <v>XH</v>
          </cell>
          <cell r="J1876">
            <v>2</v>
          </cell>
          <cell r="K1876"/>
          <cell r="L1876" t="str">
            <v>SA312 TP304</v>
          </cell>
          <cell r="M1876"/>
          <cell r="N1876"/>
        </row>
        <row r="1877">
          <cell r="A1877" t="str">
            <v>P16 SCH-10 [SA312 TP304]</v>
          </cell>
          <cell r="B1877">
            <v>16</v>
          </cell>
          <cell r="C1877">
            <v>10</v>
          </cell>
          <cell r="D1877" t="str">
            <v>SA312 TP304</v>
          </cell>
          <cell r="E1877"/>
          <cell r="F1877">
            <v>16</v>
          </cell>
          <cell r="G1877">
            <v>15.5</v>
          </cell>
          <cell r="H1877">
            <v>0.25</v>
          </cell>
          <cell r="I1877"/>
          <cell r="J1877">
            <v>10</v>
          </cell>
          <cell r="K1877"/>
          <cell r="L1877" t="str">
            <v>SA312 TP304</v>
          </cell>
          <cell r="M1877"/>
          <cell r="N1877"/>
        </row>
        <row r="1878">
          <cell r="A1878" t="str">
            <v>P16 SCH-20 [SA312 TP304]</v>
          </cell>
          <cell r="B1878">
            <v>16</v>
          </cell>
          <cell r="C1878">
            <v>20</v>
          </cell>
          <cell r="D1878" t="str">
            <v>SA312 TP304</v>
          </cell>
          <cell r="E1878"/>
          <cell r="F1878">
            <v>16</v>
          </cell>
          <cell r="G1878">
            <v>15.375999999999999</v>
          </cell>
          <cell r="H1878">
            <v>0.312</v>
          </cell>
          <cell r="I1878"/>
          <cell r="J1878">
            <v>20</v>
          </cell>
          <cell r="K1878"/>
          <cell r="L1878" t="str">
            <v>SA312 TP304</v>
          </cell>
          <cell r="M1878"/>
          <cell r="N1878"/>
        </row>
        <row r="1879">
          <cell r="A1879" t="str">
            <v>P16 SCH-30 [SA312 TP304]</v>
          </cell>
          <cell r="B1879">
            <v>16</v>
          </cell>
          <cell r="C1879">
            <v>30</v>
          </cell>
          <cell r="D1879" t="str">
            <v>SA312 TP304</v>
          </cell>
          <cell r="E1879"/>
          <cell r="F1879">
            <v>16</v>
          </cell>
          <cell r="G1879">
            <v>15.25</v>
          </cell>
          <cell r="H1879">
            <v>0.375</v>
          </cell>
          <cell r="I1879"/>
          <cell r="J1879">
            <v>30</v>
          </cell>
          <cell r="K1879"/>
          <cell r="L1879" t="str">
            <v>SA312 TP304</v>
          </cell>
          <cell r="M1879"/>
          <cell r="N1879"/>
        </row>
        <row r="1880">
          <cell r="A1880" t="str">
            <v>P16 SCH-40 [SA312 TP304]</v>
          </cell>
          <cell r="B1880">
            <v>16</v>
          </cell>
          <cell r="C1880">
            <v>40</v>
          </cell>
          <cell r="D1880" t="str">
            <v>SA312 TP304</v>
          </cell>
          <cell r="E1880"/>
          <cell r="F1880">
            <v>16</v>
          </cell>
          <cell r="G1880">
            <v>15</v>
          </cell>
          <cell r="H1880">
            <v>0.5</v>
          </cell>
          <cell r="I1880"/>
          <cell r="J1880">
            <v>40</v>
          </cell>
          <cell r="K1880"/>
          <cell r="L1880" t="str">
            <v>SA312 TP304</v>
          </cell>
          <cell r="M1880"/>
          <cell r="N1880"/>
        </row>
        <row r="1881">
          <cell r="A1881" t="str">
            <v>P16 SCH-60 [SA312 TP304]</v>
          </cell>
          <cell r="B1881">
            <v>16</v>
          </cell>
          <cell r="C1881">
            <v>60</v>
          </cell>
          <cell r="D1881" t="str">
            <v>SA312 TP304</v>
          </cell>
          <cell r="E1881"/>
          <cell r="F1881">
            <v>16</v>
          </cell>
          <cell r="G1881">
            <v>14.688000000000001</v>
          </cell>
          <cell r="H1881">
            <v>0.65600000000000003</v>
          </cell>
          <cell r="I1881"/>
          <cell r="J1881">
            <v>60</v>
          </cell>
          <cell r="K1881"/>
          <cell r="L1881" t="str">
            <v>SA312 TP304</v>
          </cell>
          <cell r="M1881"/>
          <cell r="N1881"/>
        </row>
        <row r="1882">
          <cell r="A1882" t="str">
            <v>P16 SCH-80 [SA312 TP304]</v>
          </cell>
          <cell r="B1882">
            <v>16</v>
          </cell>
          <cell r="C1882">
            <v>80</v>
          </cell>
          <cell r="D1882" t="str">
            <v>SA312 TP304</v>
          </cell>
          <cell r="E1882"/>
          <cell r="F1882">
            <v>16</v>
          </cell>
          <cell r="G1882">
            <v>14.314</v>
          </cell>
          <cell r="H1882">
            <v>0.84299999999999997</v>
          </cell>
          <cell r="I1882"/>
          <cell r="J1882">
            <v>80</v>
          </cell>
          <cell r="K1882"/>
          <cell r="L1882" t="str">
            <v>SA312 TP304</v>
          </cell>
          <cell r="M1882"/>
          <cell r="N1882"/>
        </row>
        <row r="1883">
          <cell r="A1883" t="str">
            <v>P16 SCH-100 [SA312 TP304]</v>
          </cell>
          <cell r="B1883">
            <v>16</v>
          </cell>
          <cell r="C1883">
            <v>100</v>
          </cell>
          <cell r="D1883" t="str">
            <v>SA312 TP304</v>
          </cell>
          <cell r="E1883"/>
          <cell r="F1883">
            <v>16</v>
          </cell>
          <cell r="G1883">
            <v>13.938000000000001</v>
          </cell>
          <cell r="H1883">
            <v>1.0309999999999999</v>
          </cell>
          <cell r="I1883"/>
          <cell r="J1883">
            <v>100</v>
          </cell>
          <cell r="K1883"/>
          <cell r="L1883" t="str">
            <v>SA312 TP304</v>
          </cell>
          <cell r="M1883"/>
          <cell r="N1883"/>
        </row>
        <row r="1884">
          <cell r="A1884" t="str">
            <v>P16 SCH-120 [SA312 TP304]</v>
          </cell>
          <cell r="B1884">
            <v>16</v>
          </cell>
          <cell r="C1884">
            <v>120</v>
          </cell>
          <cell r="D1884" t="str">
            <v>SA312 TP304</v>
          </cell>
          <cell r="E1884"/>
          <cell r="F1884">
            <v>16</v>
          </cell>
          <cell r="G1884">
            <v>13.564</v>
          </cell>
          <cell r="H1884">
            <v>1.218</v>
          </cell>
          <cell r="I1884"/>
          <cell r="J1884">
            <v>120</v>
          </cell>
          <cell r="K1884"/>
          <cell r="L1884" t="str">
            <v>SA312 TP304</v>
          </cell>
          <cell r="M1884"/>
          <cell r="N1884"/>
        </row>
        <row r="1885">
          <cell r="A1885" t="str">
            <v>P16 SCH-140 [SA312 TP304]</v>
          </cell>
          <cell r="B1885">
            <v>16</v>
          </cell>
          <cell r="C1885">
            <v>140</v>
          </cell>
          <cell r="D1885" t="str">
            <v>SA312 TP304</v>
          </cell>
          <cell r="E1885"/>
          <cell r="F1885">
            <v>16</v>
          </cell>
          <cell r="G1885">
            <v>13.125999999999999</v>
          </cell>
          <cell r="H1885">
            <v>1.4370000000000001</v>
          </cell>
          <cell r="I1885"/>
          <cell r="J1885">
            <v>140</v>
          </cell>
          <cell r="K1885"/>
          <cell r="L1885" t="str">
            <v>SA312 TP304</v>
          </cell>
          <cell r="M1885"/>
          <cell r="N1885"/>
        </row>
        <row r="1886">
          <cell r="A1886" t="str">
            <v>P16 SCH-160 [SA312 TP304]</v>
          </cell>
          <cell r="B1886">
            <v>16</v>
          </cell>
          <cell r="C1886">
            <v>160</v>
          </cell>
          <cell r="D1886" t="str">
            <v>SA312 TP304</v>
          </cell>
          <cell r="E1886"/>
          <cell r="F1886">
            <v>16</v>
          </cell>
          <cell r="G1886">
            <v>12.814</v>
          </cell>
          <cell r="H1886">
            <v>1.593</v>
          </cell>
          <cell r="I1886"/>
          <cell r="J1886">
            <v>160</v>
          </cell>
          <cell r="K1886"/>
          <cell r="L1886" t="str">
            <v>SA312 TP304</v>
          </cell>
          <cell r="M1886"/>
          <cell r="N1886"/>
        </row>
        <row r="1887">
          <cell r="A1887" t="str">
            <v>P16 SCH-XH [SA312 TP304]</v>
          </cell>
          <cell r="B1887">
            <v>16</v>
          </cell>
          <cell r="C1887" t="str">
            <v>XH</v>
          </cell>
          <cell r="D1887" t="str">
            <v>SA312 TP304</v>
          </cell>
          <cell r="E1887"/>
          <cell r="F1887">
            <v>16</v>
          </cell>
          <cell r="G1887">
            <v>15</v>
          </cell>
          <cell r="H1887">
            <v>0.5</v>
          </cell>
          <cell r="I1887" t="str">
            <v>XH</v>
          </cell>
          <cell r="J1887">
            <v>2</v>
          </cell>
          <cell r="K1887"/>
          <cell r="L1887" t="str">
            <v>SA312 TP304</v>
          </cell>
          <cell r="M1887"/>
          <cell r="N1887"/>
        </row>
        <row r="1888">
          <cell r="A1888" t="str">
            <v>P18 SCH-10 [SA312 TP304]</v>
          </cell>
          <cell r="B1888">
            <v>18</v>
          </cell>
          <cell r="C1888">
            <v>10</v>
          </cell>
          <cell r="D1888" t="str">
            <v>SA312 TP304</v>
          </cell>
          <cell r="E1888"/>
          <cell r="F1888">
            <v>18</v>
          </cell>
          <cell r="G1888">
            <v>17.5</v>
          </cell>
          <cell r="H1888">
            <v>0.25</v>
          </cell>
          <cell r="I1888"/>
          <cell r="J1888">
            <v>10</v>
          </cell>
          <cell r="K1888"/>
          <cell r="L1888" t="str">
            <v>SA312 TP304</v>
          </cell>
          <cell r="M1888"/>
          <cell r="N1888"/>
        </row>
        <row r="1889">
          <cell r="A1889" t="str">
            <v>P18 SCH-20 [SA312 TP304]</v>
          </cell>
          <cell r="B1889">
            <v>18</v>
          </cell>
          <cell r="C1889">
            <v>20</v>
          </cell>
          <cell r="D1889" t="str">
            <v>SA312 TP304</v>
          </cell>
          <cell r="E1889"/>
          <cell r="F1889">
            <v>18</v>
          </cell>
          <cell r="G1889">
            <v>17.376000000000001</v>
          </cell>
          <cell r="H1889">
            <v>0.312</v>
          </cell>
          <cell r="I1889"/>
          <cell r="J1889">
            <v>20</v>
          </cell>
          <cell r="K1889"/>
          <cell r="L1889" t="str">
            <v>SA312 TP304</v>
          </cell>
          <cell r="M1889"/>
          <cell r="N1889"/>
        </row>
        <row r="1890">
          <cell r="A1890" t="str">
            <v>P18 SCH-30 [SA312 TP304]</v>
          </cell>
          <cell r="B1890">
            <v>18</v>
          </cell>
          <cell r="C1890">
            <v>30</v>
          </cell>
          <cell r="D1890" t="str">
            <v>SA312 TP304</v>
          </cell>
          <cell r="E1890"/>
          <cell r="F1890">
            <v>18</v>
          </cell>
          <cell r="G1890">
            <v>17.123999999999999</v>
          </cell>
          <cell r="H1890">
            <v>0.438</v>
          </cell>
          <cell r="I1890"/>
          <cell r="J1890">
            <v>30</v>
          </cell>
          <cell r="K1890"/>
          <cell r="L1890" t="str">
            <v>SA312 TP304</v>
          </cell>
          <cell r="M1890"/>
          <cell r="N1890"/>
        </row>
        <row r="1891">
          <cell r="A1891" t="str">
            <v>P18 SCH-40 [SA312 TP304]</v>
          </cell>
          <cell r="B1891">
            <v>18</v>
          </cell>
          <cell r="C1891">
            <v>40</v>
          </cell>
          <cell r="D1891" t="str">
            <v>SA312 TP304</v>
          </cell>
          <cell r="E1891"/>
          <cell r="F1891">
            <v>18</v>
          </cell>
          <cell r="G1891">
            <v>16.876000000000001</v>
          </cell>
          <cell r="H1891">
            <v>0.56200000000000006</v>
          </cell>
          <cell r="I1891"/>
          <cell r="J1891">
            <v>40</v>
          </cell>
          <cell r="K1891"/>
          <cell r="L1891" t="str">
            <v>SA312 TP304</v>
          </cell>
          <cell r="M1891"/>
          <cell r="N1891"/>
        </row>
        <row r="1892">
          <cell r="A1892" t="str">
            <v>P18 SCH-60 [SA312 TP304]</v>
          </cell>
          <cell r="B1892">
            <v>18</v>
          </cell>
          <cell r="C1892">
            <v>60</v>
          </cell>
          <cell r="D1892" t="str">
            <v>SA312 TP304</v>
          </cell>
          <cell r="E1892"/>
          <cell r="F1892">
            <v>18</v>
          </cell>
          <cell r="G1892">
            <v>16.5</v>
          </cell>
          <cell r="H1892">
            <v>0.75</v>
          </cell>
          <cell r="I1892"/>
          <cell r="J1892">
            <v>60</v>
          </cell>
          <cell r="K1892"/>
          <cell r="L1892" t="str">
            <v>SA312 TP304</v>
          </cell>
          <cell r="M1892"/>
          <cell r="N1892"/>
        </row>
        <row r="1893">
          <cell r="A1893" t="str">
            <v>P18 SCH-80 [SA312 TP304]</v>
          </cell>
          <cell r="B1893">
            <v>18</v>
          </cell>
          <cell r="C1893">
            <v>80</v>
          </cell>
          <cell r="D1893" t="str">
            <v>SA312 TP304</v>
          </cell>
          <cell r="E1893"/>
          <cell r="F1893">
            <v>18</v>
          </cell>
          <cell r="G1893">
            <v>16.126000000000001</v>
          </cell>
          <cell r="H1893">
            <v>0.93700000000000006</v>
          </cell>
          <cell r="I1893"/>
          <cell r="J1893">
            <v>80</v>
          </cell>
          <cell r="K1893"/>
          <cell r="L1893" t="str">
            <v>SA312 TP304</v>
          </cell>
          <cell r="M1893"/>
          <cell r="N1893"/>
        </row>
        <row r="1894">
          <cell r="A1894" t="str">
            <v>P18 SCH-100 [SA312 TP304]</v>
          </cell>
          <cell r="B1894">
            <v>18</v>
          </cell>
          <cell r="C1894">
            <v>100</v>
          </cell>
          <cell r="D1894" t="str">
            <v>SA312 TP304</v>
          </cell>
          <cell r="E1894"/>
          <cell r="F1894">
            <v>18</v>
          </cell>
          <cell r="G1894">
            <v>15.688000000000001</v>
          </cell>
          <cell r="H1894">
            <v>1.1559999999999999</v>
          </cell>
          <cell r="I1894"/>
          <cell r="J1894">
            <v>100</v>
          </cell>
          <cell r="K1894"/>
          <cell r="L1894" t="str">
            <v>SA312 TP304</v>
          </cell>
          <cell r="M1894"/>
          <cell r="N1894"/>
        </row>
        <row r="1895">
          <cell r="A1895" t="str">
            <v>P18 SCH-120 [SA312 TP304]</v>
          </cell>
          <cell r="B1895">
            <v>18</v>
          </cell>
          <cell r="C1895">
            <v>120</v>
          </cell>
          <cell r="D1895" t="str">
            <v>SA312 TP304</v>
          </cell>
          <cell r="E1895"/>
          <cell r="F1895">
            <v>18</v>
          </cell>
          <cell r="G1895">
            <v>15.25</v>
          </cell>
          <cell r="H1895">
            <v>1.375</v>
          </cell>
          <cell r="I1895"/>
          <cell r="J1895">
            <v>120</v>
          </cell>
          <cell r="K1895"/>
          <cell r="L1895" t="str">
            <v>SA312 TP304</v>
          </cell>
          <cell r="M1895"/>
          <cell r="N1895"/>
        </row>
        <row r="1896">
          <cell r="A1896" t="str">
            <v>P18 SCH-140 [SA312 TP304]</v>
          </cell>
          <cell r="B1896">
            <v>18</v>
          </cell>
          <cell r="C1896">
            <v>140</v>
          </cell>
          <cell r="D1896" t="str">
            <v>SA312 TP304</v>
          </cell>
          <cell r="E1896"/>
          <cell r="F1896">
            <v>18</v>
          </cell>
          <cell r="G1896">
            <v>14.875999999999999</v>
          </cell>
          <cell r="H1896">
            <v>1.5620000000000001</v>
          </cell>
          <cell r="I1896"/>
          <cell r="J1896">
            <v>140</v>
          </cell>
          <cell r="K1896"/>
          <cell r="L1896" t="str">
            <v>SA312 TP304</v>
          </cell>
          <cell r="M1896"/>
          <cell r="N1896"/>
        </row>
        <row r="1897">
          <cell r="A1897" t="str">
            <v>P18 SCH-160 [SA312 TP304]</v>
          </cell>
          <cell r="B1897">
            <v>18</v>
          </cell>
          <cell r="C1897">
            <v>160</v>
          </cell>
          <cell r="D1897" t="str">
            <v>SA312 TP304</v>
          </cell>
          <cell r="E1897"/>
          <cell r="F1897">
            <v>18</v>
          </cell>
          <cell r="G1897">
            <v>14.438000000000001</v>
          </cell>
          <cell r="H1897">
            <v>1.7809999999999999</v>
          </cell>
          <cell r="I1897"/>
          <cell r="J1897">
            <v>160</v>
          </cell>
          <cell r="K1897"/>
          <cell r="L1897" t="str">
            <v>SA312 TP304</v>
          </cell>
          <cell r="M1897"/>
          <cell r="N1897"/>
        </row>
        <row r="1898">
          <cell r="A1898" t="str">
            <v>P18 SCH-XH [SA312 TP304]</v>
          </cell>
          <cell r="B1898">
            <v>18</v>
          </cell>
          <cell r="C1898" t="str">
            <v>XH</v>
          </cell>
          <cell r="D1898" t="str">
            <v>SA312 TP304</v>
          </cell>
          <cell r="E1898"/>
          <cell r="F1898">
            <v>18</v>
          </cell>
          <cell r="G1898">
            <v>17</v>
          </cell>
          <cell r="H1898">
            <v>0.5</v>
          </cell>
          <cell r="I1898" t="str">
            <v>XH</v>
          </cell>
          <cell r="J1898">
            <v>2</v>
          </cell>
          <cell r="K1898"/>
          <cell r="L1898" t="str">
            <v>SA312 TP304</v>
          </cell>
          <cell r="M1898"/>
          <cell r="N1898"/>
        </row>
        <row r="1899">
          <cell r="A1899" t="str">
            <v>P20 SCH-10 [SA312 TP304]</v>
          </cell>
          <cell r="B1899">
            <v>20</v>
          </cell>
          <cell r="C1899">
            <v>10</v>
          </cell>
          <cell r="D1899" t="str">
            <v>SA312 TP304</v>
          </cell>
          <cell r="E1899"/>
          <cell r="F1899">
            <v>20</v>
          </cell>
          <cell r="G1899">
            <v>19.5</v>
          </cell>
          <cell r="H1899">
            <v>0.25</v>
          </cell>
          <cell r="I1899"/>
          <cell r="J1899">
            <v>10</v>
          </cell>
          <cell r="K1899"/>
          <cell r="L1899" t="str">
            <v>SA312 TP304</v>
          </cell>
          <cell r="M1899"/>
          <cell r="N1899"/>
        </row>
        <row r="1900">
          <cell r="A1900" t="str">
            <v>P20 SCH-20 [SA312 TP304]</v>
          </cell>
          <cell r="B1900">
            <v>20</v>
          </cell>
          <cell r="C1900">
            <v>20</v>
          </cell>
          <cell r="D1900" t="str">
            <v>SA312 TP304</v>
          </cell>
          <cell r="E1900"/>
          <cell r="F1900">
            <v>20</v>
          </cell>
          <cell r="G1900">
            <v>19.25</v>
          </cell>
          <cell r="H1900">
            <v>0.375</v>
          </cell>
          <cell r="I1900"/>
          <cell r="J1900">
            <v>20</v>
          </cell>
          <cell r="K1900"/>
          <cell r="L1900" t="str">
            <v>SA312 TP304</v>
          </cell>
          <cell r="M1900"/>
          <cell r="N1900"/>
        </row>
        <row r="1901">
          <cell r="A1901" t="str">
            <v>P20 SCH-30 [SA312 TP304]</v>
          </cell>
          <cell r="B1901">
            <v>20</v>
          </cell>
          <cell r="C1901">
            <v>30</v>
          </cell>
          <cell r="D1901" t="str">
            <v>SA312 TP304</v>
          </cell>
          <cell r="E1901"/>
          <cell r="F1901">
            <v>20</v>
          </cell>
          <cell r="G1901">
            <v>19</v>
          </cell>
          <cell r="H1901">
            <v>0.5</v>
          </cell>
          <cell r="I1901"/>
          <cell r="J1901">
            <v>30</v>
          </cell>
          <cell r="K1901"/>
          <cell r="L1901" t="str">
            <v>SA312 TP304</v>
          </cell>
          <cell r="M1901"/>
          <cell r="N1901"/>
        </row>
        <row r="1902">
          <cell r="A1902" t="str">
            <v>P20 SCH-40 [SA312 TP304]</v>
          </cell>
          <cell r="B1902">
            <v>20</v>
          </cell>
          <cell r="C1902">
            <v>40</v>
          </cell>
          <cell r="D1902" t="str">
            <v>SA312 TP304</v>
          </cell>
          <cell r="E1902"/>
          <cell r="F1902">
            <v>20</v>
          </cell>
          <cell r="G1902">
            <v>18.814</v>
          </cell>
          <cell r="H1902">
            <v>0.59299999999999997</v>
          </cell>
          <cell r="I1902"/>
          <cell r="J1902">
            <v>40</v>
          </cell>
          <cell r="K1902"/>
          <cell r="L1902" t="str">
            <v>SA312 TP304</v>
          </cell>
          <cell r="M1902"/>
          <cell r="N1902"/>
        </row>
        <row r="1903">
          <cell r="A1903" t="str">
            <v>P20 SCH-60 [SA312 TP304]</v>
          </cell>
          <cell r="B1903">
            <v>20</v>
          </cell>
          <cell r="C1903">
            <v>60</v>
          </cell>
          <cell r="D1903" t="str">
            <v>SA312 TP304</v>
          </cell>
          <cell r="E1903"/>
          <cell r="F1903">
            <v>20</v>
          </cell>
          <cell r="G1903">
            <v>18.376000000000001</v>
          </cell>
          <cell r="H1903">
            <v>0.81200000000000006</v>
          </cell>
          <cell r="I1903"/>
          <cell r="J1903">
            <v>60</v>
          </cell>
          <cell r="K1903"/>
          <cell r="L1903" t="str">
            <v>SA312 TP304</v>
          </cell>
          <cell r="M1903"/>
          <cell r="N1903"/>
        </row>
        <row r="1904">
          <cell r="A1904" t="str">
            <v>P20 SCH-80 [SA312 TP304]</v>
          </cell>
          <cell r="B1904">
            <v>20</v>
          </cell>
          <cell r="C1904">
            <v>80</v>
          </cell>
          <cell r="D1904" t="str">
            <v>SA312 TP304</v>
          </cell>
          <cell r="E1904"/>
          <cell r="F1904">
            <v>20</v>
          </cell>
          <cell r="G1904">
            <v>17.937999999999999</v>
          </cell>
          <cell r="H1904">
            <v>1.0309999999999999</v>
          </cell>
          <cell r="I1904"/>
          <cell r="J1904">
            <v>80</v>
          </cell>
          <cell r="K1904"/>
          <cell r="L1904" t="str">
            <v>SA312 TP304</v>
          </cell>
          <cell r="M1904"/>
          <cell r="N1904"/>
        </row>
        <row r="1905">
          <cell r="A1905" t="str">
            <v>P20 SCH-100 [SA312 TP304]</v>
          </cell>
          <cell r="B1905">
            <v>20</v>
          </cell>
          <cell r="C1905">
            <v>100</v>
          </cell>
          <cell r="D1905" t="str">
            <v>SA312 TP304</v>
          </cell>
          <cell r="E1905"/>
          <cell r="F1905">
            <v>20</v>
          </cell>
          <cell r="G1905">
            <v>17.440000000000001</v>
          </cell>
          <cell r="H1905">
            <v>1.28</v>
          </cell>
          <cell r="I1905"/>
          <cell r="J1905">
            <v>100</v>
          </cell>
          <cell r="K1905"/>
          <cell r="L1905" t="str">
            <v>SA312 TP304</v>
          </cell>
          <cell r="M1905"/>
          <cell r="N1905"/>
        </row>
        <row r="1906">
          <cell r="A1906" t="str">
            <v>P20 SCH-120 [SA312 TP304]</v>
          </cell>
          <cell r="B1906">
            <v>20</v>
          </cell>
          <cell r="C1906">
            <v>120</v>
          </cell>
          <cell r="D1906" t="str">
            <v>SA312 TP304</v>
          </cell>
          <cell r="E1906"/>
          <cell r="F1906">
            <v>20</v>
          </cell>
          <cell r="G1906">
            <v>17</v>
          </cell>
          <cell r="H1906">
            <v>1.5</v>
          </cell>
          <cell r="I1906"/>
          <cell r="J1906">
            <v>120</v>
          </cell>
          <cell r="K1906"/>
          <cell r="L1906" t="str">
            <v>SA312 TP304</v>
          </cell>
          <cell r="M1906"/>
          <cell r="N1906"/>
        </row>
        <row r="1907">
          <cell r="A1907" t="str">
            <v>P20 SCH-140 [SA312 TP304]</v>
          </cell>
          <cell r="B1907">
            <v>20</v>
          </cell>
          <cell r="C1907">
            <v>140</v>
          </cell>
          <cell r="D1907" t="str">
            <v>SA312 TP304</v>
          </cell>
          <cell r="E1907"/>
          <cell r="F1907">
            <v>20</v>
          </cell>
          <cell r="G1907">
            <v>16.5</v>
          </cell>
          <cell r="H1907">
            <v>1.75</v>
          </cell>
          <cell r="I1907"/>
          <cell r="J1907">
            <v>140</v>
          </cell>
          <cell r="K1907"/>
          <cell r="L1907" t="str">
            <v>SA312 TP304</v>
          </cell>
          <cell r="M1907"/>
          <cell r="N1907"/>
        </row>
        <row r="1908">
          <cell r="A1908" t="str">
            <v>P20 SCH-160 [SA312 TP304]</v>
          </cell>
          <cell r="B1908">
            <v>20</v>
          </cell>
          <cell r="C1908">
            <v>160</v>
          </cell>
          <cell r="D1908" t="str">
            <v>SA312 TP304</v>
          </cell>
          <cell r="E1908"/>
          <cell r="F1908">
            <v>20</v>
          </cell>
          <cell r="G1908">
            <v>16.064</v>
          </cell>
          <cell r="H1908">
            <v>1.968</v>
          </cell>
          <cell r="I1908"/>
          <cell r="J1908">
            <v>160</v>
          </cell>
          <cell r="K1908"/>
          <cell r="L1908" t="str">
            <v>SA312 TP304</v>
          </cell>
          <cell r="M1908"/>
          <cell r="N1908"/>
        </row>
        <row r="1909">
          <cell r="A1909" t="str">
            <v>P20 SCH-XH [SA312 TP304]</v>
          </cell>
          <cell r="B1909">
            <v>20</v>
          </cell>
          <cell r="C1909" t="str">
            <v>XH</v>
          </cell>
          <cell r="D1909" t="str">
            <v>SA312 TP304</v>
          </cell>
          <cell r="E1909"/>
          <cell r="F1909">
            <v>20</v>
          </cell>
          <cell r="G1909">
            <v>19</v>
          </cell>
          <cell r="H1909">
            <v>0.5</v>
          </cell>
          <cell r="I1909" t="str">
            <v>XH</v>
          </cell>
          <cell r="J1909">
            <v>2</v>
          </cell>
          <cell r="K1909"/>
          <cell r="L1909" t="str">
            <v>SA312 TP304</v>
          </cell>
          <cell r="M1909"/>
          <cell r="N1909"/>
        </row>
        <row r="1910">
          <cell r="A1910" t="str">
            <v>P22 SCH-10 [SA312 TP304]</v>
          </cell>
          <cell r="B1910">
            <v>22</v>
          </cell>
          <cell r="C1910">
            <v>10</v>
          </cell>
          <cell r="D1910" t="str">
            <v>SA312 TP304</v>
          </cell>
          <cell r="E1910"/>
          <cell r="F1910">
            <v>22</v>
          </cell>
          <cell r="G1910">
            <v>21.5</v>
          </cell>
          <cell r="H1910">
            <v>0.25</v>
          </cell>
          <cell r="I1910"/>
          <cell r="J1910">
            <v>10</v>
          </cell>
          <cell r="K1910"/>
          <cell r="L1910" t="str">
            <v>SA312 TP304</v>
          </cell>
          <cell r="M1910"/>
          <cell r="N1910"/>
        </row>
        <row r="1911">
          <cell r="A1911" t="str">
            <v>P22 SCH-20 [SA312 TP304]</v>
          </cell>
          <cell r="B1911">
            <v>22</v>
          </cell>
          <cell r="C1911">
            <v>20</v>
          </cell>
          <cell r="D1911" t="str">
            <v>SA312 TP304</v>
          </cell>
          <cell r="E1911"/>
          <cell r="F1911">
            <v>22</v>
          </cell>
          <cell r="G1911">
            <v>21.25</v>
          </cell>
          <cell r="H1911">
            <v>0.375</v>
          </cell>
          <cell r="I1911"/>
          <cell r="J1911">
            <v>20</v>
          </cell>
          <cell r="K1911"/>
          <cell r="L1911" t="str">
            <v>SA312 TP304</v>
          </cell>
          <cell r="M1911"/>
          <cell r="N1911"/>
        </row>
        <row r="1912">
          <cell r="A1912" t="str">
            <v>P22 SCH-30 [SA312 TP304]</v>
          </cell>
          <cell r="B1912">
            <v>22</v>
          </cell>
          <cell r="C1912">
            <v>30</v>
          </cell>
          <cell r="D1912" t="str">
            <v>SA312 TP304</v>
          </cell>
          <cell r="E1912"/>
          <cell r="F1912">
            <v>22</v>
          </cell>
          <cell r="G1912">
            <v>21</v>
          </cell>
          <cell r="H1912">
            <v>0.5</v>
          </cell>
          <cell r="I1912"/>
          <cell r="J1912">
            <v>30</v>
          </cell>
          <cell r="K1912"/>
          <cell r="L1912" t="str">
            <v>SA312 TP304</v>
          </cell>
          <cell r="M1912"/>
          <cell r="N1912"/>
        </row>
        <row r="1913">
          <cell r="A1913" t="str">
            <v>P22 SCH-60 [SA312 TP304]</v>
          </cell>
          <cell r="B1913">
            <v>22</v>
          </cell>
          <cell r="C1913">
            <v>60</v>
          </cell>
          <cell r="D1913" t="str">
            <v>SA312 TP304</v>
          </cell>
          <cell r="E1913"/>
          <cell r="F1913">
            <v>22</v>
          </cell>
          <cell r="G1913">
            <v>20.25</v>
          </cell>
          <cell r="H1913">
            <v>0.875</v>
          </cell>
          <cell r="I1913"/>
          <cell r="J1913">
            <v>60</v>
          </cell>
          <cell r="K1913"/>
          <cell r="L1913" t="str">
            <v>SA312 TP304</v>
          </cell>
          <cell r="M1913"/>
          <cell r="N1913"/>
        </row>
        <row r="1914">
          <cell r="A1914" t="str">
            <v>P22 SCH-80 [SA312 TP304]</v>
          </cell>
          <cell r="B1914">
            <v>22</v>
          </cell>
          <cell r="C1914">
            <v>80</v>
          </cell>
          <cell r="D1914" t="str">
            <v>SA312 TP304</v>
          </cell>
          <cell r="E1914"/>
          <cell r="F1914">
            <v>22</v>
          </cell>
          <cell r="G1914">
            <v>19.75</v>
          </cell>
          <cell r="H1914">
            <v>1.125</v>
          </cell>
          <cell r="I1914"/>
          <cell r="J1914">
            <v>80</v>
          </cell>
          <cell r="K1914"/>
          <cell r="L1914" t="str">
            <v>SA312 TP304</v>
          </cell>
          <cell r="M1914"/>
          <cell r="N1914"/>
        </row>
        <row r="1915">
          <cell r="A1915" t="str">
            <v>P22 SCH-100 [SA312 TP304]</v>
          </cell>
          <cell r="B1915">
            <v>22</v>
          </cell>
          <cell r="C1915">
            <v>100</v>
          </cell>
          <cell r="D1915" t="str">
            <v>SA312 TP304</v>
          </cell>
          <cell r="E1915"/>
          <cell r="F1915">
            <v>22</v>
          </cell>
          <cell r="G1915">
            <v>19.25</v>
          </cell>
          <cell r="H1915">
            <v>1.375</v>
          </cell>
          <cell r="I1915"/>
          <cell r="J1915">
            <v>100</v>
          </cell>
          <cell r="K1915"/>
          <cell r="L1915" t="str">
            <v>SA312 TP304</v>
          </cell>
          <cell r="M1915"/>
          <cell r="N1915"/>
        </row>
        <row r="1916">
          <cell r="A1916" t="str">
            <v>P22 SCH-120 [SA312 TP304]</v>
          </cell>
          <cell r="B1916">
            <v>22</v>
          </cell>
          <cell r="C1916">
            <v>120</v>
          </cell>
          <cell r="D1916" t="str">
            <v>SA312 TP304</v>
          </cell>
          <cell r="E1916"/>
          <cell r="F1916">
            <v>22</v>
          </cell>
          <cell r="G1916">
            <v>18.75</v>
          </cell>
          <cell r="H1916">
            <v>1.625</v>
          </cell>
          <cell r="I1916"/>
          <cell r="J1916">
            <v>120</v>
          </cell>
          <cell r="K1916"/>
          <cell r="L1916" t="str">
            <v>SA312 TP304</v>
          </cell>
          <cell r="M1916"/>
          <cell r="N1916"/>
        </row>
        <row r="1917">
          <cell r="A1917" t="str">
            <v>P22 SCH-140 [SA312 TP304]</v>
          </cell>
          <cell r="B1917">
            <v>22</v>
          </cell>
          <cell r="C1917">
            <v>140</v>
          </cell>
          <cell r="D1917" t="str">
            <v>SA312 TP304</v>
          </cell>
          <cell r="E1917"/>
          <cell r="F1917">
            <v>22</v>
          </cell>
          <cell r="G1917">
            <v>18.25</v>
          </cell>
          <cell r="H1917">
            <v>1.875</v>
          </cell>
          <cell r="I1917"/>
          <cell r="J1917">
            <v>140</v>
          </cell>
          <cell r="K1917"/>
          <cell r="L1917" t="str">
            <v>SA312 TP304</v>
          </cell>
          <cell r="M1917"/>
          <cell r="N1917"/>
        </row>
        <row r="1918">
          <cell r="A1918" t="str">
            <v>P22 SCH-160 [SA312 TP304]</v>
          </cell>
          <cell r="B1918">
            <v>22</v>
          </cell>
          <cell r="C1918">
            <v>160</v>
          </cell>
          <cell r="D1918" t="str">
            <v>SA312 TP304</v>
          </cell>
          <cell r="E1918"/>
          <cell r="F1918">
            <v>22</v>
          </cell>
          <cell r="G1918">
            <v>17.75</v>
          </cell>
          <cell r="H1918">
            <v>2.125</v>
          </cell>
          <cell r="I1918"/>
          <cell r="J1918">
            <v>160</v>
          </cell>
          <cell r="K1918"/>
          <cell r="L1918" t="str">
            <v>SA312 TP304</v>
          </cell>
          <cell r="M1918"/>
          <cell r="N1918"/>
        </row>
        <row r="1919">
          <cell r="A1919" t="str">
            <v>P22 SCH-XH [SA312 TP304]</v>
          </cell>
          <cell r="B1919">
            <v>22</v>
          </cell>
          <cell r="C1919" t="str">
            <v>XH</v>
          </cell>
          <cell r="D1919" t="str">
            <v>SA312 TP304</v>
          </cell>
          <cell r="E1919"/>
          <cell r="F1919">
            <v>22</v>
          </cell>
          <cell r="G1919">
            <v>21</v>
          </cell>
          <cell r="H1919">
            <v>0.5</v>
          </cell>
          <cell r="I1919" t="str">
            <v>XH</v>
          </cell>
          <cell r="J1919">
            <v>2</v>
          </cell>
          <cell r="K1919"/>
          <cell r="L1919" t="str">
            <v>SA312 TP304</v>
          </cell>
          <cell r="M1919"/>
          <cell r="N1919"/>
        </row>
        <row r="1920">
          <cell r="A1920" t="str">
            <v>P24 SCH-10 [SA312 TP304]</v>
          </cell>
          <cell r="B1920">
            <v>24.000000000000004</v>
          </cell>
          <cell r="C1920">
            <v>10</v>
          </cell>
          <cell r="D1920" t="str">
            <v>SA312 TP304</v>
          </cell>
          <cell r="E1920"/>
          <cell r="F1920">
            <v>24.000000000000004</v>
          </cell>
          <cell r="G1920">
            <v>23.500000000000004</v>
          </cell>
          <cell r="H1920">
            <v>0.25</v>
          </cell>
          <cell r="I1920"/>
          <cell r="J1920">
            <v>10</v>
          </cell>
          <cell r="K1920"/>
          <cell r="L1920" t="str">
            <v>SA312 TP304</v>
          </cell>
          <cell r="M1920"/>
          <cell r="N1920"/>
        </row>
        <row r="1921">
          <cell r="A1921" t="str">
            <v>P24 SCH-20 [SA312 TP304]</v>
          </cell>
          <cell r="B1921">
            <v>24.000000000000004</v>
          </cell>
          <cell r="C1921">
            <v>20</v>
          </cell>
          <cell r="D1921" t="str">
            <v>SA312 TP304</v>
          </cell>
          <cell r="E1921"/>
          <cell r="F1921">
            <v>24.000000000000004</v>
          </cell>
          <cell r="G1921">
            <v>23.250000000000004</v>
          </cell>
          <cell r="H1921">
            <v>0.375</v>
          </cell>
          <cell r="I1921"/>
          <cell r="J1921">
            <v>20</v>
          </cell>
          <cell r="K1921"/>
          <cell r="L1921" t="str">
            <v>SA312 TP304</v>
          </cell>
          <cell r="M1921"/>
          <cell r="N1921"/>
        </row>
        <row r="1922">
          <cell r="A1922" t="str">
            <v>P24 SCH-30 [SA312 TP304]</v>
          </cell>
          <cell r="B1922">
            <v>24.000000000000004</v>
          </cell>
          <cell r="C1922">
            <v>30</v>
          </cell>
          <cell r="D1922" t="str">
            <v>SA312 TP304</v>
          </cell>
          <cell r="E1922"/>
          <cell r="F1922">
            <v>24.000000000000004</v>
          </cell>
          <cell r="G1922">
            <v>22.876000000000005</v>
          </cell>
          <cell r="H1922">
            <v>0.56200000000000006</v>
          </cell>
          <cell r="I1922"/>
          <cell r="J1922">
            <v>30</v>
          </cell>
          <cell r="K1922"/>
          <cell r="L1922" t="str">
            <v>SA312 TP304</v>
          </cell>
          <cell r="M1922"/>
          <cell r="N1922"/>
        </row>
        <row r="1923">
          <cell r="A1923" t="str">
            <v>P24 SCH-40 [SA312 TP304]</v>
          </cell>
          <cell r="B1923">
            <v>24.000000000000004</v>
          </cell>
          <cell r="C1923">
            <v>40</v>
          </cell>
          <cell r="D1923" t="str">
            <v>SA312 TP304</v>
          </cell>
          <cell r="E1923"/>
          <cell r="F1923">
            <v>24.000000000000004</v>
          </cell>
          <cell r="G1923">
            <v>22.626000000000005</v>
          </cell>
          <cell r="H1923">
            <v>0.68700000000000006</v>
          </cell>
          <cell r="I1923"/>
          <cell r="J1923">
            <v>40</v>
          </cell>
          <cell r="K1923"/>
          <cell r="L1923" t="str">
            <v>SA312 TP304</v>
          </cell>
          <cell r="M1923"/>
          <cell r="N1923"/>
        </row>
        <row r="1924">
          <cell r="A1924" t="str">
            <v>P24 SCH-60 [SA312 TP304]</v>
          </cell>
          <cell r="B1924">
            <v>24.000000000000004</v>
          </cell>
          <cell r="C1924">
            <v>60</v>
          </cell>
          <cell r="D1924" t="str">
            <v>SA312 TP304</v>
          </cell>
          <cell r="E1924"/>
          <cell r="F1924">
            <v>24.000000000000004</v>
          </cell>
          <cell r="G1924">
            <v>22.062000000000005</v>
          </cell>
          <cell r="H1924">
            <v>0.96899999999999997</v>
          </cell>
          <cell r="I1924"/>
          <cell r="J1924">
            <v>60</v>
          </cell>
          <cell r="K1924"/>
          <cell r="L1924" t="str">
            <v>SA312 TP304</v>
          </cell>
          <cell r="M1924"/>
          <cell r="N1924"/>
        </row>
        <row r="1925">
          <cell r="A1925" t="str">
            <v>P24 SCH-80 [SA312 TP304]</v>
          </cell>
          <cell r="B1925">
            <v>24.000000000000004</v>
          </cell>
          <cell r="C1925">
            <v>80</v>
          </cell>
          <cell r="D1925" t="str">
            <v>SA312 TP304</v>
          </cell>
          <cell r="E1925"/>
          <cell r="F1925">
            <v>24.000000000000004</v>
          </cell>
          <cell r="G1925">
            <v>21.564000000000004</v>
          </cell>
          <cell r="H1925">
            <v>1.218</v>
          </cell>
          <cell r="I1925"/>
          <cell r="J1925">
            <v>80</v>
          </cell>
          <cell r="K1925"/>
          <cell r="L1925" t="str">
            <v>SA312 TP304</v>
          </cell>
          <cell r="M1925"/>
          <cell r="N1925"/>
        </row>
        <row r="1926">
          <cell r="A1926" t="str">
            <v>P24 SCH-100 [SA312 TP304]</v>
          </cell>
          <cell r="B1926">
            <v>24.000000000000004</v>
          </cell>
          <cell r="C1926">
            <v>100</v>
          </cell>
          <cell r="D1926" t="str">
            <v>SA312 TP304</v>
          </cell>
          <cell r="E1926"/>
          <cell r="F1926">
            <v>24.000000000000004</v>
          </cell>
          <cell r="G1926">
            <v>20.938000000000002</v>
          </cell>
          <cell r="H1926">
            <v>1.5309999999999999</v>
          </cell>
          <cell r="I1926"/>
          <cell r="J1926">
            <v>100</v>
          </cell>
          <cell r="K1926"/>
          <cell r="L1926" t="str">
            <v>SA312 TP304</v>
          </cell>
          <cell r="M1926"/>
          <cell r="N1926"/>
        </row>
        <row r="1927">
          <cell r="A1927" t="str">
            <v>P24 SCH-120 [SA312 TP304]</v>
          </cell>
          <cell r="B1927">
            <v>24.000000000000004</v>
          </cell>
          <cell r="C1927">
            <v>120</v>
          </cell>
          <cell r="D1927" t="str">
            <v>SA312 TP304</v>
          </cell>
          <cell r="E1927"/>
          <cell r="F1927">
            <v>24.000000000000004</v>
          </cell>
          <cell r="G1927">
            <v>20.376000000000005</v>
          </cell>
          <cell r="H1927">
            <v>1.8120000000000001</v>
          </cell>
          <cell r="I1927"/>
          <cell r="J1927">
            <v>120</v>
          </cell>
          <cell r="K1927"/>
          <cell r="L1927" t="str">
            <v>SA312 TP304</v>
          </cell>
          <cell r="M1927"/>
          <cell r="N1927"/>
        </row>
        <row r="1928">
          <cell r="A1928" t="str">
            <v>P24 SCH-140 [SA312 TP304]</v>
          </cell>
          <cell r="B1928">
            <v>24.000000000000004</v>
          </cell>
          <cell r="C1928">
            <v>140</v>
          </cell>
          <cell r="D1928" t="str">
            <v>SA312 TP304</v>
          </cell>
          <cell r="E1928"/>
          <cell r="F1928">
            <v>24.000000000000004</v>
          </cell>
          <cell r="G1928">
            <v>19.876000000000005</v>
          </cell>
          <cell r="H1928">
            <v>2.0619999999999998</v>
          </cell>
          <cell r="I1928"/>
          <cell r="J1928">
            <v>140</v>
          </cell>
          <cell r="K1928"/>
          <cell r="L1928" t="str">
            <v>SA312 TP304</v>
          </cell>
          <cell r="M1928"/>
          <cell r="N1928"/>
        </row>
        <row r="1929">
          <cell r="A1929" t="str">
            <v>P24 SCH-160 [SA312 TP304]</v>
          </cell>
          <cell r="B1929">
            <v>24.000000000000004</v>
          </cell>
          <cell r="C1929">
            <v>160</v>
          </cell>
          <cell r="D1929" t="str">
            <v>SA312 TP304</v>
          </cell>
          <cell r="E1929"/>
          <cell r="F1929">
            <v>24.000000000000004</v>
          </cell>
          <cell r="G1929">
            <v>19.314000000000004</v>
          </cell>
          <cell r="H1929">
            <v>2.343</v>
          </cell>
          <cell r="I1929"/>
          <cell r="J1929">
            <v>160</v>
          </cell>
          <cell r="K1929"/>
          <cell r="L1929" t="str">
            <v>SA312 TP304</v>
          </cell>
          <cell r="M1929"/>
          <cell r="N1929"/>
        </row>
        <row r="1930">
          <cell r="A1930" t="str">
            <v>P24 SCH-XH [SA312 TP304]</v>
          </cell>
          <cell r="B1930">
            <v>24.000000000000004</v>
          </cell>
          <cell r="C1930" t="str">
            <v>XH</v>
          </cell>
          <cell r="D1930" t="str">
            <v>SA312 TP304</v>
          </cell>
          <cell r="E1930"/>
          <cell r="F1930">
            <v>24.000000000000004</v>
          </cell>
          <cell r="G1930">
            <v>23.000000000000004</v>
          </cell>
          <cell r="H1930">
            <v>0.5</v>
          </cell>
          <cell r="I1930" t="str">
            <v>XH</v>
          </cell>
          <cell r="J1930">
            <v>2</v>
          </cell>
          <cell r="K1930"/>
          <cell r="L1930" t="str">
            <v>SA312 TP304</v>
          </cell>
          <cell r="M1930"/>
          <cell r="N1930"/>
        </row>
        <row r="1931">
          <cell r="A1931" t="str">
            <v>P26 SCH-10 [SA312 TP304]</v>
          </cell>
          <cell r="B1931">
            <v>26</v>
          </cell>
          <cell r="C1931">
            <v>10</v>
          </cell>
          <cell r="D1931" t="str">
            <v>SA312 TP304</v>
          </cell>
          <cell r="E1931"/>
          <cell r="F1931">
            <v>26</v>
          </cell>
          <cell r="G1931">
            <v>25.376000000000001</v>
          </cell>
          <cell r="H1931">
            <v>0.312</v>
          </cell>
          <cell r="I1931"/>
          <cell r="J1931">
            <v>10</v>
          </cell>
          <cell r="K1931"/>
          <cell r="L1931" t="str">
            <v>SA312 TP304</v>
          </cell>
          <cell r="M1931"/>
          <cell r="N1931"/>
        </row>
        <row r="1932">
          <cell r="A1932" t="str">
            <v>P26 SCH-20 [SA312 TP304]</v>
          </cell>
          <cell r="B1932">
            <v>26</v>
          </cell>
          <cell r="C1932">
            <v>20</v>
          </cell>
          <cell r="D1932" t="str">
            <v>SA312 TP304</v>
          </cell>
          <cell r="E1932"/>
          <cell r="F1932">
            <v>26</v>
          </cell>
          <cell r="G1932">
            <v>25</v>
          </cell>
          <cell r="H1932">
            <v>0.5</v>
          </cell>
          <cell r="I1932"/>
          <cell r="J1932">
            <v>20</v>
          </cell>
          <cell r="K1932"/>
          <cell r="L1932" t="str">
            <v>SA312 TP304</v>
          </cell>
          <cell r="M1932"/>
          <cell r="N1932"/>
        </row>
        <row r="1933">
          <cell r="A1933" t="str">
            <v>P26 SCH-XH [SA312 TP304]</v>
          </cell>
          <cell r="B1933">
            <v>26</v>
          </cell>
          <cell r="C1933" t="str">
            <v>XH</v>
          </cell>
          <cell r="D1933" t="str">
            <v>SA312 TP304</v>
          </cell>
          <cell r="E1933"/>
          <cell r="F1933">
            <v>26</v>
          </cell>
          <cell r="G1933">
            <v>25</v>
          </cell>
          <cell r="H1933">
            <v>0.5</v>
          </cell>
          <cell r="I1933" t="str">
            <v>XH</v>
          </cell>
          <cell r="J1933">
            <v>2</v>
          </cell>
          <cell r="K1933"/>
          <cell r="L1933" t="str">
            <v>SA312 TP304</v>
          </cell>
          <cell r="M1933"/>
          <cell r="N1933"/>
        </row>
        <row r="1934">
          <cell r="A1934" t="str">
            <v>P28 SCH-10 [SA312 TP304]</v>
          </cell>
          <cell r="B1934">
            <v>28</v>
          </cell>
          <cell r="C1934">
            <v>10</v>
          </cell>
          <cell r="D1934" t="str">
            <v>SA312 TP304</v>
          </cell>
          <cell r="E1934"/>
          <cell r="F1934">
            <v>28</v>
          </cell>
          <cell r="G1934">
            <v>27.376000000000001</v>
          </cell>
          <cell r="H1934">
            <v>0.312</v>
          </cell>
          <cell r="I1934"/>
          <cell r="J1934">
            <v>10</v>
          </cell>
          <cell r="K1934"/>
          <cell r="L1934" t="str">
            <v>SA312 TP304</v>
          </cell>
          <cell r="M1934"/>
          <cell r="N1934"/>
        </row>
        <row r="1935">
          <cell r="A1935" t="str">
            <v>P28 SCH-20 [SA312 TP304]</v>
          </cell>
          <cell r="B1935">
            <v>28</v>
          </cell>
          <cell r="C1935">
            <v>20</v>
          </cell>
          <cell r="D1935" t="str">
            <v>SA312 TP304</v>
          </cell>
          <cell r="E1935"/>
          <cell r="F1935">
            <v>28</v>
          </cell>
          <cell r="G1935">
            <v>27</v>
          </cell>
          <cell r="H1935">
            <v>0.5</v>
          </cell>
          <cell r="I1935"/>
          <cell r="J1935">
            <v>20</v>
          </cell>
          <cell r="K1935"/>
          <cell r="L1935" t="str">
            <v>SA312 TP304</v>
          </cell>
          <cell r="M1935"/>
          <cell r="N1935"/>
        </row>
        <row r="1936">
          <cell r="A1936" t="str">
            <v>P28 SCH-30 [SA312 TP304]</v>
          </cell>
          <cell r="B1936">
            <v>28</v>
          </cell>
          <cell r="C1936">
            <v>30</v>
          </cell>
          <cell r="D1936" t="str">
            <v>SA312 TP304</v>
          </cell>
          <cell r="E1936"/>
          <cell r="F1936">
            <v>28</v>
          </cell>
          <cell r="G1936">
            <v>26.75</v>
          </cell>
          <cell r="H1936">
            <v>0.625</v>
          </cell>
          <cell r="I1936"/>
          <cell r="J1936">
            <v>30</v>
          </cell>
          <cell r="K1936"/>
          <cell r="L1936" t="str">
            <v>SA312 TP304</v>
          </cell>
          <cell r="M1936"/>
          <cell r="N1936"/>
        </row>
        <row r="1937">
          <cell r="A1937" t="str">
            <v>P28 SCH-XH [SA312 TP304]</v>
          </cell>
          <cell r="B1937">
            <v>28</v>
          </cell>
          <cell r="C1937" t="str">
            <v>XH</v>
          </cell>
          <cell r="D1937" t="str">
            <v>SA312 TP304</v>
          </cell>
          <cell r="E1937"/>
          <cell r="F1937">
            <v>28</v>
          </cell>
          <cell r="G1937">
            <v>27</v>
          </cell>
          <cell r="H1937">
            <v>0.5</v>
          </cell>
          <cell r="I1937" t="str">
            <v>XH</v>
          </cell>
          <cell r="J1937">
            <v>2</v>
          </cell>
          <cell r="K1937"/>
          <cell r="L1937" t="str">
            <v>SA312 TP304</v>
          </cell>
          <cell r="M1937"/>
          <cell r="N1937"/>
        </row>
        <row r="1938">
          <cell r="A1938" t="str">
            <v>P30 SCH-10 [SA312 TP304]</v>
          </cell>
          <cell r="B1938">
            <v>30</v>
          </cell>
          <cell r="C1938">
            <v>10</v>
          </cell>
          <cell r="D1938" t="str">
            <v>SA312 TP304</v>
          </cell>
          <cell r="E1938"/>
          <cell r="F1938">
            <v>30</v>
          </cell>
          <cell r="G1938">
            <v>29.376000000000001</v>
          </cell>
          <cell r="H1938">
            <v>0.312</v>
          </cell>
          <cell r="I1938"/>
          <cell r="J1938">
            <v>10</v>
          </cell>
          <cell r="K1938"/>
          <cell r="L1938" t="str">
            <v>SA312 TP304</v>
          </cell>
          <cell r="M1938"/>
          <cell r="N1938"/>
        </row>
        <row r="1939">
          <cell r="A1939" t="str">
            <v>P30 SCH-20 [SA312 TP304]</v>
          </cell>
          <cell r="B1939">
            <v>30</v>
          </cell>
          <cell r="C1939">
            <v>20</v>
          </cell>
          <cell r="D1939" t="str">
            <v>SA312 TP304</v>
          </cell>
          <cell r="E1939"/>
          <cell r="F1939">
            <v>30</v>
          </cell>
          <cell r="G1939">
            <v>29</v>
          </cell>
          <cell r="H1939">
            <v>0.5</v>
          </cell>
          <cell r="I1939"/>
          <cell r="J1939">
            <v>20</v>
          </cell>
          <cell r="K1939"/>
          <cell r="L1939" t="str">
            <v>SA312 TP304</v>
          </cell>
          <cell r="M1939"/>
          <cell r="N1939"/>
        </row>
        <row r="1940">
          <cell r="A1940" t="str">
            <v>P30 SCH-30 [SA312 TP304]</v>
          </cell>
          <cell r="B1940">
            <v>30</v>
          </cell>
          <cell r="C1940">
            <v>30</v>
          </cell>
          <cell r="D1940" t="str">
            <v>SA312 TP304</v>
          </cell>
          <cell r="E1940"/>
          <cell r="F1940">
            <v>30</v>
          </cell>
          <cell r="G1940">
            <v>28.75</v>
          </cell>
          <cell r="H1940">
            <v>0.625</v>
          </cell>
          <cell r="I1940"/>
          <cell r="J1940">
            <v>30</v>
          </cell>
          <cell r="K1940"/>
          <cell r="L1940" t="str">
            <v>SA312 TP304</v>
          </cell>
          <cell r="M1940"/>
          <cell r="N1940"/>
        </row>
        <row r="1941">
          <cell r="A1941" t="str">
            <v>P30 SCH-XH [SA312 TP304]</v>
          </cell>
          <cell r="B1941">
            <v>30</v>
          </cell>
          <cell r="C1941" t="str">
            <v>XH</v>
          </cell>
          <cell r="D1941" t="str">
            <v>SA312 TP304</v>
          </cell>
          <cell r="E1941"/>
          <cell r="F1941">
            <v>30</v>
          </cell>
          <cell r="G1941">
            <v>29</v>
          </cell>
          <cell r="H1941">
            <v>0.5</v>
          </cell>
          <cell r="I1941" t="str">
            <v>XH</v>
          </cell>
          <cell r="J1941">
            <v>2</v>
          </cell>
          <cell r="K1941"/>
          <cell r="L1941" t="str">
            <v>SA312 TP304</v>
          </cell>
          <cell r="M1941"/>
          <cell r="N1941"/>
        </row>
        <row r="1942">
          <cell r="A1942" t="str">
            <v>P32 SCH-10 [SA312 TP304]</v>
          </cell>
          <cell r="B1942">
            <v>32</v>
          </cell>
          <cell r="C1942">
            <v>10</v>
          </cell>
          <cell r="D1942" t="str">
            <v>SA312 TP304</v>
          </cell>
          <cell r="E1942"/>
          <cell r="F1942">
            <v>32</v>
          </cell>
          <cell r="G1942">
            <v>31.376000000000001</v>
          </cell>
          <cell r="H1942">
            <v>0.312</v>
          </cell>
          <cell r="I1942"/>
          <cell r="J1942">
            <v>10</v>
          </cell>
          <cell r="K1942"/>
          <cell r="L1942" t="str">
            <v>SA312 TP304</v>
          </cell>
          <cell r="M1942"/>
          <cell r="N1942"/>
        </row>
        <row r="1943">
          <cell r="A1943" t="str">
            <v>P32 SCH-20 [SA312 TP304]</v>
          </cell>
          <cell r="B1943">
            <v>32</v>
          </cell>
          <cell r="C1943">
            <v>20</v>
          </cell>
          <cell r="D1943" t="str">
            <v>SA312 TP304</v>
          </cell>
          <cell r="E1943"/>
          <cell r="F1943">
            <v>32</v>
          </cell>
          <cell r="G1943">
            <v>31</v>
          </cell>
          <cell r="H1943">
            <v>0.5</v>
          </cell>
          <cell r="I1943"/>
          <cell r="J1943">
            <v>20</v>
          </cell>
          <cell r="K1943"/>
          <cell r="L1943" t="str">
            <v>SA312 TP304</v>
          </cell>
          <cell r="M1943"/>
          <cell r="N1943"/>
        </row>
        <row r="1944">
          <cell r="A1944" t="str">
            <v>P32 SCH-30 [SA312 TP304]</v>
          </cell>
          <cell r="B1944">
            <v>32</v>
          </cell>
          <cell r="C1944">
            <v>30</v>
          </cell>
          <cell r="D1944" t="str">
            <v>SA312 TP304</v>
          </cell>
          <cell r="E1944"/>
          <cell r="F1944">
            <v>32</v>
          </cell>
          <cell r="G1944">
            <v>30.75</v>
          </cell>
          <cell r="H1944">
            <v>0.625</v>
          </cell>
          <cell r="I1944"/>
          <cell r="J1944">
            <v>30</v>
          </cell>
          <cell r="K1944"/>
          <cell r="L1944" t="str">
            <v>SA312 TP304</v>
          </cell>
          <cell r="M1944"/>
          <cell r="N1944"/>
        </row>
        <row r="1945">
          <cell r="A1945" t="str">
            <v>P32 SCH-40 [SA312 TP304]</v>
          </cell>
          <cell r="B1945">
            <v>32</v>
          </cell>
          <cell r="C1945">
            <v>40</v>
          </cell>
          <cell r="D1945" t="str">
            <v>SA312 TP304</v>
          </cell>
          <cell r="E1945"/>
          <cell r="F1945">
            <v>32</v>
          </cell>
          <cell r="G1945">
            <v>30.623999999999999</v>
          </cell>
          <cell r="H1945">
            <v>0.68799999999999994</v>
          </cell>
          <cell r="I1945"/>
          <cell r="J1945">
            <v>40</v>
          </cell>
          <cell r="K1945"/>
          <cell r="L1945" t="str">
            <v>SA312 TP304</v>
          </cell>
          <cell r="M1945"/>
          <cell r="N1945"/>
        </row>
        <row r="1946">
          <cell r="A1946" t="str">
            <v>P32 SCH-XH [SA312 TP304]</v>
          </cell>
          <cell r="B1946">
            <v>32</v>
          </cell>
          <cell r="C1946" t="str">
            <v>XH</v>
          </cell>
          <cell r="D1946" t="str">
            <v>SA312 TP304</v>
          </cell>
          <cell r="E1946"/>
          <cell r="F1946">
            <v>32</v>
          </cell>
          <cell r="G1946">
            <v>31</v>
          </cell>
          <cell r="H1946">
            <v>0.5</v>
          </cell>
          <cell r="I1946" t="str">
            <v>XH</v>
          </cell>
          <cell r="J1946">
            <v>2</v>
          </cell>
          <cell r="K1946"/>
          <cell r="L1946" t="str">
            <v>SA312 TP304</v>
          </cell>
          <cell r="M1946"/>
          <cell r="N1946"/>
        </row>
        <row r="1947">
          <cell r="A1947" t="str">
            <v>P34 SCH-10 [SA312 TP304]</v>
          </cell>
          <cell r="B1947">
            <v>34</v>
          </cell>
          <cell r="C1947">
            <v>10</v>
          </cell>
          <cell r="D1947" t="str">
            <v>SA312 TP304</v>
          </cell>
          <cell r="E1947"/>
          <cell r="F1947">
            <v>34</v>
          </cell>
          <cell r="G1947">
            <v>33.375999999999998</v>
          </cell>
          <cell r="H1947">
            <v>0.312</v>
          </cell>
          <cell r="I1947"/>
          <cell r="J1947">
            <v>10</v>
          </cell>
          <cell r="K1947"/>
          <cell r="L1947" t="str">
            <v>SA312 TP304</v>
          </cell>
          <cell r="M1947"/>
          <cell r="N1947"/>
        </row>
        <row r="1948">
          <cell r="A1948" t="str">
            <v>P34 SCH-20 [SA312 TP304]</v>
          </cell>
          <cell r="B1948">
            <v>34</v>
          </cell>
          <cell r="C1948">
            <v>20</v>
          </cell>
          <cell r="D1948" t="str">
            <v>SA312 TP304</v>
          </cell>
          <cell r="E1948"/>
          <cell r="F1948">
            <v>34</v>
          </cell>
          <cell r="G1948">
            <v>33</v>
          </cell>
          <cell r="H1948">
            <v>0.5</v>
          </cell>
          <cell r="I1948"/>
          <cell r="J1948">
            <v>20</v>
          </cell>
          <cell r="K1948"/>
          <cell r="L1948" t="str">
            <v>SA312 TP304</v>
          </cell>
          <cell r="M1948"/>
          <cell r="N1948"/>
        </row>
        <row r="1949">
          <cell r="A1949" t="str">
            <v>P34 SCH-30 [SA312 TP304]</v>
          </cell>
          <cell r="B1949">
            <v>34</v>
          </cell>
          <cell r="C1949">
            <v>30</v>
          </cell>
          <cell r="D1949" t="str">
            <v>SA312 TP304</v>
          </cell>
          <cell r="E1949"/>
          <cell r="F1949">
            <v>34</v>
          </cell>
          <cell r="G1949">
            <v>32.75</v>
          </cell>
          <cell r="H1949">
            <v>0.625</v>
          </cell>
          <cell r="I1949"/>
          <cell r="J1949">
            <v>30</v>
          </cell>
          <cell r="K1949"/>
          <cell r="L1949" t="str">
            <v>SA312 TP304</v>
          </cell>
          <cell r="M1949"/>
          <cell r="N1949"/>
        </row>
        <row r="1950">
          <cell r="A1950" t="str">
            <v>P34 SCH-40 [SA312 TP304]</v>
          </cell>
          <cell r="B1950">
            <v>34</v>
          </cell>
          <cell r="C1950">
            <v>40</v>
          </cell>
          <cell r="D1950" t="str">
            <v>SA312 TP304</v>
          </cell>
          <cell r="E1950"/>
          <cell r="F1950">
            <v>34</v>
          </cell>
          <cell r="G1950">
            <v>32.624000000000002</v>
          </cell>
          <cell r="H1950">
            <v>0.68799999999999994</v>
          </cell>
          <cell r="I1950"/>
          <cell r="J1950">
            <v>40</v>
          </cell>
          <cell r="K1950"/>
          <cell r="L1950" t="str">
            <v>SA312 TP304</v>
          </cell>
          <cell r="M1950"/>
          <cell r="N1950"/>
        </row>
        <row r="1951">
          <cell r="A1951" t="str">
            <v>P34 SCH-XH [SA312 TP304]</v>
          </cell>
          <cell r="B1951">
            <v>34</v>
          </cell>
          <cell r="C1951" t="str">
            <v>XH</v>
          </cell>
          <cell r="D1951" t="str">
            <v>SA312 TP304</v>
          </cell>
          <cell r="E1951"/>
          <cell r="F1951">
            <v>34</v>
          </cell>
          <cell r="G1951">
            <v>33</v>
          </cell>
          <cell r="H1951">
            <v>0.5</v>
          </cell>
          <cell r="I1951" t="str">
            <v>XH</v>
          </cell>
          <cell r="J1951">
            <v>2</v>
          </cell>
          <cell r="K1951"/>
          <cell r="L1951" t="str">
            <v>SA312 TP304</v>
          </cell>
          <cell r="M1951"/>
          <cell r="N1951"/>
        </row>
        <row r="1952">
          <cell r="A1952" t="str">
            <v>P36 SCH-10 [SA312 TP304]</v>
          </cell>
          <cell r="B1952">
            <v>36</v>
          </cell>
          <cell r="C1952">
            <v>10</v>
          </cell>
          <cell r="D1952" t="str">
            <v>SA312 TP304</v>
          </cell>
          <cell r="E1952"/>
          <cell r="F1952">
            <v>36</v>
          </cell>
          <cell r="G1952">
            <v>35.375999999999998</v>
          </cell>
          <cell r="H1952">
            <v>0.312</v>
          </cell>
          <cell r="I1952"/>
          <cell r="J1952">
            <v>10</v>
          </cell>
          <cell r="K1952"/>
          <cell r="L1952" t="str">
            <v>SA312 TP304</v>
          </cell>
          <cell r="M1952"/>
          <cell r="N1952"/>
        </row>
        <row r="1953">
          <cell r="A1953" t="str">
            <v>P36 SCH-20 [SA312 TP304]</v>
          </cell>
          <cell r="B1953">
            <v>36</v>
          </cell>
          <cell r="C1953">
            <v>20</v>
          </cell>
          <cell r="D1953" t="str">
            <v>SA312 TP304</v>
          </cell>
          <cell r="E1953"/>
          <cell r="F1953">
            <v>36</v>
          </cell>
          <cell r="G1953">
            <v>35</v>
          </cell>
          <cell r="H1953">
            <v>0.5</v>
          </cell>
          <cell r="I1953"/>
          <cell r="J1953">
            <v>20</v>
          </cell>
          <cell r="K1953"/>
          <cell r="L1953" t="str">
            <v>SA312 TP304</v>
          </cell>
          <cell r="M1953"/>
          <cell r="N1953"/>
        </row>
        <row r="1954">
          <cell r="A1954" t="str">
            <v>P36 SCH-30 [SA312 TP304]</v>
          </cell>
          <cell r="B1954">
            <v>36</v>
          </cell>
          <cell r="C1954">
            <v>30</v>
          </cell>
          <cell r="D1954" t="str">
            <v>SA312 TP304</v>
          </cell>
          <cell r="E1954"/>
          <cell r="F1954">
            <v>36</v>
          </cell>
          <cell r="G1954">
            <v>34.75</v>
          </cell>
          <cell r="H1954">
            <v>0.625</v>
          </cell>
          <cell r="I1954"/>
          <cell r="J1954">
            <v>30</v>
          </cell>
          <cell r="K1954"/>
          <cell r="L1954" t="str">
            <v>SA312 TP304</v>
          </cell>
          <cell r="M1954"/>
          <cell r="N1954"/>
        </row>
        <row r="1955">
          <cell r="A1955" t="str">
            <v>P36 SCH-40 [SA312 TP304]</v>
          </cell>
          <cell r="B1955">
            <v>36</v>
          </cell>
          <cell r="C1955">
            <v>40</v>
          </cell>
          <cell r="D1955" t="str">
            <v>SA312 TP304</v>
          </cell>
          <cell r="E1955"/>
          <cell r="F1955">
            <v>36</v>
          </cell>
          <cell r="G1955">
            <v>34.5</v>
          </cell>
          <cell r="H1955">
            <v>0.75</v>
          </cell>
          <cell r="I1955"/>
          <cell r="J1955">
            <v>40</v>
          </cell>
          <cell r="K1955"/>
          <cell r="L1955" t="str">
            <v>SA312 TP304</v>
          </cell>
          <cell r="M1955"/>
          <cell r="N1955"/>
        </row>
        <row r="1956">
          <cell r="A1956" t="str">
            <v>P36 SCH-XH [SA312 TP304]</v>
          </cell>
          <cell r="B1956">
            <v>36</v>
          </cell>
          <cell r="C1956" t="str">
            <v>XH</v>
          </cell>
          <cell r="D1956" t="str">
            <v>SA312 TP304</v>
          </cell>
          <cell r="E1956"/>
          <cell r="F1956">
            <v>36</v>
          </cell>
          <cell r="G1956">
            <v>35</v>
          </cell>
          <cell r="H1956">
            <v>0.5</v>
          </cell>
          <cell r="I1956" t="str">
            <v>XH</v>
          </cell>
          <cell r="J1956">
            <v>2</v>
          </cell>
          <cell r="K1956"/>
          <cell r="L1956" t="str">
            <v>SA312 TP304</v>
          </cell>
          <cell r="M1956"/>
          <cell r="N1956"/>
        </row>
        <row r="1957">
          <cell r="A1957" t="str">
            <v>P42 SCH-30 [SA312 TP304]</v>
          </cell>
          <cell r="B1957">
            <v>42</v>
          </cell>
          <cell r="C1957">
            <v>30</v>
          </cell>
          <cell r="D1957" t="str">
            <v>SA312 TP304</v>
          </cell>
          <cell r="E1957"/>
          <cell r="F1957">
            <v>42</v>
          </cell>
          <cell r="G1957">
            <v>41.25</v>
          </cell>
          <cell r="H1957">
            <v>0.375</v>
          </cell>
          <cell r="I1957"/>
          <cell r="J1957">
            <v>30</v>
          </cell>
          <cell r="K1957"/>
          <cell r="L1957" t="str">
            <v>SA312 TP304</v>
          </cell>
          <cell r="M1957"/>
          <cell r="N1957"/>
        </row>
        <row r="1958">
          <cell r="A1958" t="str">
            <v>P42 SCH-60 [SA312 TP304]</v>
          </cell>
          <cell r="B1958">
            <v>42</v>
          </cell>
          <cell r="C1958">
            <v>60</v>
          </cell>
          <cell r="D1958" t="str">
            <v>SA312 TP304</v>
          </cell>
          <cell r="E1958"/>
          <cell r="F1958">
            <v>42</v>
          </cell>
          <cell r="G1958">
            <v>41</v>
          </cell>
          <cell r="H1958">
            <v>0.5</v>
          </cell>
          <cell r="I1958"/>
          <cell r="J1958">
            <v>60</v>
          </cell>
          <cell r="K1958"/>
          <cell r="L1958" t="str">
            <v>SA312 TP304</v>
          </cell>
          <cell r="M1958"/>
          <cell r="N1958"/>
        </row>
        <row r="1959">
          <cell r="A1959" t="str">
            <v>P42 SCH-XH [SA312 TP304]</v>
          </cell>
          <cell r="B1959">
            <v>42</v>
          </cell>
          <cell r="C1959" t="str">
            <v>XH</v>
          </cell>
          <cell r="D1959" t="str">
            <v>SA312 TP304</v>
          </cell>
          <cell r="E1959"/>
          <cell r="F1959">
            <v>42</v>
          </cell>
          <cell r="G1959">
            <v>41</v>
          </cell>
          <cell r="H1959">
            <v>0.5</v>
          </cell>
          <cell r="I1959" t="str">
            <v>XH</v>
          </cell>
          <cell r="J1959">
            <v>2</v>
          </cell>
          <cell r="K1959"/>
          <cell r="L1959" t="str">
            <v>SA312 TP304</v>
          </cell>
          <cell r="M1959"/>
          <cell r="N1959"/>
        </row>
        <row r="1960">
          <cell r="A1960" t="str">
            <v>P48 SCH-30 [SA312 TP304]</v>
          </cell>
          <cell r="B1960">
            <v>48.000000000000007</v>
          </cell>
          <cell r="C1960">
            <v>30</v>
          </cell>
          <cell r="D1960" t="str">
            <v>SA312 TP304</v>
          </cell>
          <cell r="E1960"/>
          <cell r="F1960">
            <v>48.000000000000007</v>
          </cell>
          <cell r="G1960">
            <v>47.250000000000007</v>
          </cell>
          <cell r="H1960">
            <v>0.375</v>
          </cell>
          <cell r="I1960"/>
          <cell r="J1960">
            <v>30</v>
          </cell>
          <cell r="K1960"/>
          <cell r="L1960" t="str">
            <v>SA312 TP304</v>
          </cell>
          <cell r="M1960"/>
          <cell r="N1960"/>
        </row>
        <row r="1961">
          <cell r="A1961" t="str">
            <v>P48 SCH-60 [SA312 TP304]</v>
          </cell>
          <cell r="B1961">
            <v>48.000000000000007</v>
          </cell>
          <cell r="C1961">
            <v>60</v>
          </cell>
          <cell r="D1961" t="str">
            <v>SA312 TP304</v>
          </cell>
          <cell r="E1961"/>
          <cell r="F1961">
            <v>48.000000000000007</v>
          </cell>
          <cell r="G1961">
            <v>47.000000000000007</v>
          </cell>
          <cell r="H1961">
            <v>0.5</v>
          </cell>
          <cell r="I1961"/>
          <cell r="J1961">
            <v>60</v>
          </cell>
          <cell r="K1961"/>
          <cell r="L1961" t="str">
            <v>SA312 TP304</v>
          </cell>
          <cell r="M1961"/>
          <cell r="N1961"/>
        </row>
        <row r="1962">
          <cell r="A1962" t="str">
            <v>P48 SCH-XH [SA312 TP304]</v>
          </cell>
          <cell r="B1962">
            <v>48.000000000000007</v>
          </cell>
          <cell r="C1962" t="str">
            <v>XH</v>
          </cell>
          <cell r="D1962" t="str">
            <v>SA312 TP304</v>
          </cell>
          <cell r="E1962"/>
          <cell r="F1962">
            <v>48.000000000000007</v>
          </cell>
          <cell r="G1962">
            <v>47.000000000000007</v>
          </cell>
          <cell r="H1962">
            <v>0.5</v>
          </cell>
          <cell r="I1962" t="str">
            <v>XH</v>
          </cell>
          <cell r="J1962">
            <v>2</v>
          </cell>
          <cell r="K1962"/>
          <cell r="L1962" t="str">
            <v>SA312 TP304</v>
          </cell>
          <cell r="M1962"/>
          <cell r="N1962"/>
        </row>
        <row r="1963">
          <cell r="A1963" t="str">
            <v>SA312 TP304L</v>
          </cell>
          <cell r="B1963">
            <v>0.125</v>
          </cell>
          <cell r="C1963">
            <v>5</v>
          </cell>
          <cell r="D1963" t="str">
            <v>SA312 TP304L</v>
          </cell>
          <cell r="E1963"/>
          <cell r="F1963">
            <v>0.40500000000000003</v>
          </cell>
          <cell r="G1963">
            <v>0.33500000000000002</v>
          </cell>
          <cell r="H1963">
            <v>3.5000000000000003E-2</v>
          </cell>
          <cell r="I1963"/>
          <cell r="J1963">
            <v>5</v>
          </cell>
          <cell r="K1963"/>
          <cell r="L1963"/>
          <cell r="M1963"/>
          <cell r="N1963"/>
        </row>
        <row r="1964">
          <cell r="A1964" t="str">
            <v>P0.125 SCH-5 [SA312 TP304L]</v>
          </cell>
          <cell r="B1964">
            <v>0.125</v>
          </cell>
          <cell r="C1964">
            <v>5</v>
          </cell>
          <cell r="D1964" t="str">
            <v>SA312 TP304L</v>
          </cell>
          <cell r="E1964"/>
          <cell r="F1964">
            <v>0.40500000000000003</v>
          </cell>
          <cell r="G1964">
            <v>0.33500000000000002</v>
          </cell>
          <cell r="H1964">
            <v>3.5000000000000003E-2</v>
          </cell>
          <cell r="I1964"/>
          <cell r="J1964">
            <v>5</v>
          </cell>
          <cell r="K1964"/>
          <cell r="L1964" t="str">
            <v>SA312 TP304L</v>
          </cell>
          <cell r="M1964"/>
          <cell r="N1964"/>
        </row>
        <row r="1965">
          <cell r="A1965" t="str">
            <v>P0.125 SCH-10 [SA312 TP304L]</v>
          </cell>
          <cell r="B1965">
            <v>0.125</v>
          </cell>
          <cell r="C1965">
            <v>10</v>
          </cell>
          <cell r="D1965" t="str">
            <v>SA312 TP304L</v>
          </cell>
          <cell r="E1965"/>
          <cell r="F1965">
            <v>0.40500000000000003</v>
          </cell>
          <cell r="G1965">
            <v>0.30700000000000005</v>
          </cell>
          <cell r="H1965">
            <v>4.9000000000000002E-2</v>
          </cell>
          <cell r="I1965"/>
          <cell r="J1965">
            <v>10</v>
          </cell>
          <cell r="K1965"/>
          <cell r="L1965" t="str">
            <v>SA312 TP304L</v>
          </cell>
          <cell r="M1965"/>
          <cell r="N1965"/>
        </row>
        <row r="1966">
          <cell r="A1966" t="str">
            <v>P0.125 SCH-40 [SA312 TP304L]</v>
          </cell>
          <cell r="B1966">
            <v>0.125</v>
          </cell>
          <cell r="C1966">
            <v>40</v>
          </cell>
          <cell r="D1966" t="str">
            <v>SA312 TP304L</v>
          </cell>
          <cell r="E1966"/>
          <cell r="F1966">
            <v>0.40500000000000003</v>
          </cell>
          <cell r="G1966">
            <v>0.26900000000000002</v>
          </cell>
          <cell r="H1966">
            <v>6.8000000000000005E-2</v>
          </cell>
          <cell r="I1966"/>
          <cell r="J1966">
            <v>40</v>
          </cell>
          <cell r="K1966"/>
          <cell r="L1966" t="str">
            <v>SA312 TP304L</v>
          </cell>
          <cell r="M1966"/>
          <cell r="N1966"/>
        </row>
        <row r="1967">
          <cell r="A1967" t="str">
            <v>P0.125 SCH-80 [SA312 TP304L]</v>
          </cell>
          <cell r="B1967">
            <v>0.125</v>
          </cell>
          <cell r="C1967">
            <v>80</v>
          </cell>
          <cell r="D1967" t="str">
            <v>SA312 TP304L</v>
          </cell>
          <cell r="E1967"/>
          <cell r="F1967">
            <v>0.40500000000000003</v>
          </cell>
          <cell r="G1967">
            <v>0.21500000000000002</v>
          </cell>
          <cell r="H1967">
            <v>9.5000000000000001E-2</v>
          </cell>
          <cell r="I1967"/>
          <cell r="J1967">
            <v>80</v>
          </cell>
          <cell r="K1967"/>
          <cell r="L1967" t="str">
            <v>SA312 TP304L</v>
          </cell>
          <cell r="M1967"/>
          <cell r="N1967"/>
        </row>
        <row r="1968">
          <cell r="A1968" t="str">
            <v>P0.125 SCH-XH [SA312 TP304L]</v>
          </cell>
          <cell r="B1968">
            <v>0.125</v>
          </cell>
          <cell r="C1968" t="str">
            <v>XH</v>
          </cell>
          <cell r="D1968" t="str">
            <v>SA312 TP304L</v>
          </cell>
          <cell r="E1968"/>
          <cell r="F1968">
            <v>0.40500000000000003</v>
          </cell>
          <cell r="G1968">
            <v>0.21500000000000002</v>
          </cell>
          <cell r="H1968">
            <v>9.5000000000000001E-2</v>
          </cell>
          <cell r="I1968" t="str">
            <v>XH</v>
          </cell>
          <cell r="J1968">
            <v>2</v>
          </cell>
          <cell r="K1968"/>
          <cell r="L1968" t="str">
            <v>SA312 TP304L</v>
          </cell>
          <cell r="M1968"/>
          <cell r="N1968"/>
        </row>
        <row r="1969">
          <cell r="A1969" t="str">
            <v>P0.25 SCH-5 [SA312 TP304L]</v>
          </cell>
          <cell r="B1969">
            <v>0.25</v>
          </cell>
          <cell r="C1969">
            <v>5</v>
          </cell>
          <cell r="D1969" t="str">
            <v>SA312 TP304L</v>
          </cell>
          <cell r="E1969"/>
          <cell r="F1969">
            <v>0.54</v>
          </cell>
          <cell r="G1969">
            <v>0.44200000000000006</v>
          </cell>
          <cell r="H1969">
            <v>4.9000000000000002E-2</v>
          </cell>
          <cell r="I1969"/>
          <cell r="J1969">
            <v>5</v>
          </cell>
          <cell r="K1969"/>
          <cell r="L1969" t="str">
            <v>SA312 TP304L</v>
          </cell>
          <cell r="M1969"/>
          <cell r="N1969"/>
        </row>
        <row r="1970">
          <cell r="A1970" t="str">
            <v>P0.25 SCH-10 [SA312 TP304L]</v>
          </cell>
          <cell r="B1970">
            <v>0.25</v>
          </cell>
          <cell r="C1970">
            <v>10</v>
          </cell>
          <cell r="D1970" t="str">
            <v>SA312 TP304L</v>
          </cell>
          <cell r="E1970"/>
          <cell r="F1970">
            <v>0.54</v>
          </cell>
          <cell r="G1970">
            <v>0.41000000000000003</v>
          </cell>
          <cell r="H1970">
            <v>6.5000000000000002E-2</v>
          </cell>
          <cell r="I1970"/>
          <cell r="J1970">
            <v>10</v>
          </cell>
          <cell r="K1970"/>
          <cell r="L1970" t="str">
            <v>SA312 TP304L</v>
          </cell>
          <cell r="M1970"/>
          <cell r="N1970"/>
        </row>
        <row r="1971">
          <cell r="A1971" t="str">
            <v>P0.25 SCH-40 [SA312 TP304L]</v>
          </cell>
          <cell r="B1971">
            <v>0.25</v>
          </cell>
          <cell r="C1971">
            <v>40</v>
          </cell>
          <cell r="D1971" t="str">
            <v>SA312 TP304L</v>
          </cell>
          <cell r="E1971"/>
          <cell r="F1971">
            <v>0.54</v>
          </cell>
          <cell r="G1971">
            <v>0.36400000000000005</v>
          </cell>
          <cell r="H1971">
            <v>8.7999999999999995E-2</v>
          </cell>
          <cell r="I1971"/>
          <cell r="J1971">
            <v>40</v>
          </cell>
          <cell r="K1971"/>
          <cell r="L1971" t="str">
            <v>SA312 TP304L</v>
          </cell>
          <cell r="M1971"/>
          <cell r="N1971"/>
        </row>
        <row r="1972">
          <cell r="A1972" t="str">
            <v>P0.25 SCH-80 [SA312 TP304L]</v>
          </cell>
          <cell r="B1972">
            <v>0.25</v>
          </cell>
          <cell r="C1972">
            <v>80</v>
          </cell>
          <cell r="D1972" t="str">
            <v>SA312 TP304L</v>
          </cell>
          <cell r="E1972"/>
          <cell r="F1972">
            <v>0.54</v>
          </cell>
          <cell r="G1972">
            <v>0.30200000000000005</v>
          </cell>
          <cell r="H1972">
            <v>0.11899999999999999</v>
          </cell>
          <cell r="I1972"/>
          <cell r="J1972">
            <v>80</v>
          </cell>
          <cell r="K1972"/>
          <cell r="L1972" t="str">
            <v>SA312 TP304L</v>
          </cell>
          <cell r="M1972"/>
          <cell r="N1972"/>
        </row>
        <row r="1973">
          <cell r="A1973" t="str">
            <v>P0.25 SCH-XH [SA312 TP304L]</v>
          </cell>
          <cell r="B1973">
            <v>0.25</v>
          </cell>
          <cell r="C1973" t="str">
            <v>XH</v>
          </cell>
          <cell r="D1973" t="str">
            <v>SA312 TP304L</v>
          </cell>
          <cell r="E1973"/>
          <cell r="F1973">
            <v>0.54</v>
          </cell>
          <cell r="G1973">
            <v>0.30200000000000005</v>
          </cell>
          <cell r="H1973">
            <v>0.11899999999999999</v>
          </cell>
          <cell r="I1973" t="str">
            <v>XH</v>
          </cell>
          <cell r="J1973">
            <v>2</v>
          </cell>
          <cell r="K1973"/>
          <cell r="L1973" t="str">
            <v>SA312 TP304L</v>
          </cell>
          <cell r="M1973"/>
          <cell r="N1973"/>
        </row>
        <row r="1974">
          <cell r="A1974" t="str">
            <v>P0.375 SCH-5 [SA312 TP304L]</v>
          </cell>
          <cell r="B1974">
            <v>0.37500000000000006</v>
          </cell>
          <cell r="C1974">
            <v>5</v>
          </cell>
          <cell r="D1974" t="str">
            <v>SA312 TP304L</v>
          </cell>
          <cell r="E1974"/>
          <cell r="F1974">
            <v>0.67500000000000004</v>
          </cell>
          <cell r="G1974">
            <v>0.57700000000000007</v>
          </cell>
          <cell r="H1974">
            <v>4.9000000000000002E-2</v>
          </cell>
          <cell r="I1974"/>
          <cell r="J1974">
            <v>5</v>
          </cell>
          <cell r="K1974"/>
          <cell r="L1974" t="str">
            <v>SA312 TP304L</v>
          </cell>
          <cell r="M1974"/>
          <cell r="N1974"/>
        </row>
        <row r="1975">
          <cell r="A1975" t="str">
            <v>P0.375 SCH-10 [SA312 TP304L]</v>
          </cell>
          <cell r="B1975">
            <v>0.37500000000000006</v>
          </cell>
          <cell r="C1975">
            <v>10</v>
          </cell>
          <cell r="D1975" t="str">
            <v>SA312 TP304L</v>
          </cell>
          <cell r="E1975"/>
          <cell r="F1975">
            <v>0.67500000000000004</v>
          </cell>
          <cell r="G1975">
            <v>0.54500000000000004</v>
          </cell>
          <cell r="H1975">
            <v>6.5000000000000002E-2</v>
          </cell>
          <cell r="I1975"/>
          <cell r="J1975">
            <v>10</v>
          </cell>
          <cell r="K1975"/>
          <cell r="L1975" t="str">
            <v>SA312 TP304L</v>
          </cell>
          <cell r="M1975"/>
          <cell r="N1975"/>
        </row>
        <row r="1976">
          <cell r="A1976" t="str">
            <v>P0.375 SCH-40 [SA312 TP304L]</v>
          </cell>
          <cell r="B1976">
            <v>0.37500000000000006</v>
          </cell>
          <cell r="C1976">
            <v>40</v>
          </cell>
          <cell r="D1976" t="str">
            <v>SA312 TP304L</v>
          </cell>
          <cell r="E1976"/>
          <cell r="F1976">
            <v>0.67500000000000004</v>
          </cell>
          <cell r="G1976">
            <v>0.49300000000000005</v>
          </cell>
          <cell r="H1976">
            <v>9.0999999999999998E-2</v>
          </cell>
          <cell r="I1976"/>
          <cell r="J1976">
            <v>40</v>
          </cell>
          <cell r="K1976"/>
          <cell r="L1976" t="str">
            <v>SA312 TP304L</v>
          </cell>
          <cell r="M1976"/>
          <cell r="N1976"/>
        </row>
        <row r="1977">
          <cell r="A1977" t="str">
            <v>P0.375 SCH-80 [SA312 TP304L]</v>
          </cell>
          <cell r="B1977">
            <v>0.37500000000000006</v>
          </cell>
          <cell r="C1977">
            <v>80</v>
          </cell>
          <cell r="D1977" t="str">
            <v>SA312 TP304L</v>
          </cell>
          <cell r="E1977"/>
          <cell r="F1977">
            <v>0.67500000000000004</v>
          </cell>
          <cell r="G1977">
            <v>0.42300000000000004</v>
          </cell>
          <cell r="H1977">
            <v>0.126</v>
          </cell>
          <cell r="I1977"/>
          <cell r="J1977">
            <v>80</v>
          </cell>
          <cell r="K1977"/>
          <cell r="L1977" t="str">
            <v>SA312 TP304L</v>
          </cell>
          <cell r="M1977"/>
          <cell r="N1977"/>
        </row>
        <row r="1978">
          <cell r="A1978" t="str">
            <v>P0.375 SCH-XH [SA312 TP304L]</v>
          </cell>
          <cell r="B1978">
            <v>0.37500000000000006</v>
          </cell>
          <cell r="C1978" t="str">
            <v>XH</v>
          </cell>
          <cell r="D1978" t="str">
            <v>SA312 TP304L</v>
          </cell>
          <cell r="E1978"/>
          <cell r="F1978">
            <v>0.67500000000000004</v>
          </cell>
          <cell r="G1978">
            <v>0.42300000000000004</v>
          </cell>
          <cell r="H1978">
            <v>0.126</v>
          </cell>
          <cell r="I1978" t="str">
            <v>XH</v>
          </cell>
          <cell r="J1978">
            <v>2</v>
          </cell>
          <cell r="K1978"/>
          <cell r="L1978" t="str">
            <v>SA312 TP304L</v>
          </cell>
          <cell r="M1978"/>
          <cell r="N1978"/>
        </row>
        <row r="1979">
          <cell r="A1979" t="str">
            <v>P0.5 SCH-5 [SA312 TP304L]</v>
          </cell>
          <cell r="B1979">
            <v>0.5</v>
          </cell>
          <cell r="C1979">
            <v>5</v>
          </cell>
          <cell r="D1979" t="str">
            <v>SA312 TP304L</v>
          </cell>
          <cell r="E1979"/>
          <cell r="F1979">
            <v>0.84</v>
          </cell>
          <cell r="G1979">
            <v>0.71</v>
          </cell>
          <cell r="H1979">
            <v>6.5000000000000002E-2</v>
          </cell>
          <cell r="I1979"/>
          <cell r="J1979">
            <v>5</v>
          </cell>
          <cell r="K1979"/>
          <cell r="L1979" t="str">
            <v>SA312 TP304L</v>
          </cell>
          <cell r="M1979"/>
          <cell r="N1979"/>
        </row>
        <row r="1980">
          <cell r="A1980" t="str">
            <v>P0.5 SCH-10 [SA312 TP304L]</v>
          </cell>
          <cell r="B1980">
            <v>0.5</v>
          </cell>
          <cell r="C1980">
            <v>10</v>
          </cell>
          <cell r="D1980" t="str">
            <v>SA312 TP304L</v>
          </cell>
          <cell r="E1980"/>
          <cell r="F1980">
            <v>0.84</v>
          </cell>
          <cell r="G1980">
            <v>0.67399999999999993</v>
          </cell>
          <cell r="H1980">
            <v>8.3000000000000004E-2</v>
          </cell>
          <cell r="I1980"/>
          <cell r="J1980">
            <v>10</v>
          </cell>
          <cell r="K1980"/>
          <cell r="L1980" t="str">
            <v>SA312 TP304L</v>
          </cell>
          <cell r="M1980"/>
          <cell r="N1980"/>
        </row>
        <row r="1981">
          <cell r="A1981" t="str">
            <v>P0.5 SCH-40 [SA312 TP304L]</v>
          </cell>
          <cell r="B1981">
            <v>0.5</v>
          </cell>
          <cell r="C1981">
            <v>40</v>
          </cell>
          <cell r="D1981" t="str">
            <v>SA312 TP304L</v>
          </cell>
          <cell r="E1981"/>
          <cell r="F1981">
            <v>0.84</v>
          </cell>
          <cell r="G1981">
            <v>0.622</v>
          </cell>
          <cell r="H1981">
            <v>0.109</v>
          </cell>
          <cell r="I1981"/>
          <cell r="J1981">
            <v>40</v>
          </cell>
          <cell r="K1981"/>
          <cell r="L1981" t="str">
            <v>SA312 TP304L</v>
          </cell>
          <cell r="M1981"/>
          <cell r="N1981"/>
        </row>
        <row r="1982">
          <cell r="A1982" t="str">
            <v>P0.5 SCH-80 [SA312 TP304L]</v>
          </cell>
          <cell r="B1982">
            <v>0.5</v>
          </cell>
          <cell r="C1982">
            <v>80</v>
          </cell>
          <cell r="D1982" t="str">
            <v>SA312 TP304L</v>
          </cell>
          <cell r="E1982"/>
          <cell r="F1982">
            <v>0.84</v>
          </cell>
          <cell r="G1982">
            <v>0.54600000000000004</v>
          </cell>
          <cell r="H1982">
            <v>0.14699999999999999</v>
          </cell>
          <cell r="I1982"/>
          <cell r="J1982">
            <v>80</v>
          </cell>
          <cell r="K1982"/>
          <cell r="L1982" t="str">
            <v>SA312 TP304L</v>
          </cell>
          <cell r="M1982"/>
          <cell r="N1982"/>
        </row>
        <row r="1983">
          <cell r="A1983" t="str">
            <v>P0.5 SCH-160 [SA312 TP304L]</v>
          </cell>
          <cell r="B1983">
            <v>0.5</v>
          </cell>
          <cell r="C1983">
            <v>160</v>
          </cell>
          <cell r="D1983" t="str">
            <v>SA312 TP304L</v>
          </cell>
          <cell r="E1983"/>
          <cell r="F1983">
            <v>0.84</v>
          </cell>
          <cell r="G1983">
            <v>0.46599999999999997</v>
          </cell>
          <cell r="H1983">
            <v>0.187</v>
          </cell>
          <cell r="I1983"/>
          <cell r="J1983">
            <v>160</v>
          </cell>
          <cell r="K1983"/>
          <cell r="L1983" t="str">
            <v>SA312 TP304L</v>
          </cell>
          <cell r="M1983"/>
          <cell r="N1983"/>
        </row>
        <row r="1984">
          <cell r="A1984" t="str">
            <v>P0.5 SCH-XH [SA312 TP304L]</v>
          </cell>
          <cell r="B1984">
            <v>0.5</v>
          </cell>
          <cell r="C1984" t="str">
            <v>XH</v>
          </cell>
          <cell r="D1984" t="str">
            <v>SA312 TP304L</v>
          </cell>
          <cell r="E1984"/>
          <cell r="F1984">
            <v>0.84</v>
          </cell>
          <cell r="G1984">
            <v>0.54600000000000004</v>
          </cell>
          <cell r="H1984">
            <v>0.14699999999999999</v>
          </cell>
          <cell r="I1984" t="str">
            <v>XH</v>
          </cell>
          <cell r="J1984">
            <v>2</v>
          </cell>
          <cell r="K1984"/>
          <cell r="L1984" t="str">
            <v>SA312 TP304L</v>
          </cell>
          <cell r="M1984"/>
          <cell r="N1984"/>
        </row>
        <row r="1985">
          <cell r="A1985" t="str">
            <v>P0.5 SCH-XXH [SA312 TP304L]</v>
          </cell>
          <cell r="B1985">
            <v>0.5</v>
          </cell>
          <cell r="C1985" t="str">
            <v>XXH</v>
          </cell>
          <cell r="D1985" t="str">
            <v>SA312 TP304L</v>
          </cell>
          <cell r="E1985"/>
          <cell r="F1985">
            <v>0.84</v>
          </cell>
          <cell r="G1985">
            <v>0.252</v>
          </cell>
          <cell r="H1985">
            <v>0.29399999999999998</v>
          </cell>
          <cell r="I1985" t="str">
            <v>XXH</v>
          </cell>
          <cell r="J1985">
            <v>4</v>
          </cell>
          <cell r="K1985"/>
          <cell r="L1985" t="str">
            <v>SA312 TP304L</v>
          </cell>
          <cell r="M1985"/>
          <cell r="N1985"/>
        </row>
        <row r="1986">
          <cell r="A1986" t="str">
            <v>P0.75 SCH-5 [SA312 TP304L]</v>
          </cell>
          <cell r="B1986">
            <v>0.75000000000000011</v>
          </cell>
          <cell r="C1986">
            <v>5</v>
          </cell>
          <cell r="D1986" t="str">
            <v>SA312 TP304L</v>
          </cell>
          <cell r="E1986"/>
          <cell r="F1986">
            <v>1.05</v>
          </cell>
          <cell r="G1986">
            <v>0.92</v>
          </cell>
          <cell r="H1986">
            <v>6.5000000000000002E-2</v>
          </cell>
          <cell r="I1986"/>
          <cell r="J1986">
            <v>5</v>
          </cell>
          <cell r="K1986"/>
          <cell r="L1986" t="str">
            <v>SA312 TP304L</v>
          </cell>
          <cell r="M1986"/>
          <cell r="N1986"/>
        </row>
        <row r="1987">
          <cell r="A1987" t="str">
            <v>P0.75 SCH-10 [SA312 TP304L]</v>
          </cell>
          <cell r="B1987">
            <v>0.75000000000000011</v>
          </cell>
          <cell r="C1987">
            <v>10</v>
          </cell>
          <cell r="D1987" t="str">
            <v>SA312 TP304L</v>
          </cell>
          <cell r="E1987"/>
          <cell r="F1987">
            <v>1.05</v>
          </cell>
          <cell r="G1987">
            <v>0.88400000000000001</v>
          </cell>
          <cell r="H1987">
            <v>8.3000000000000004E-2</v>
          </cell>
          <cell r="I1987"/>
          <cell r="J1987">
            <v>10</v>
          </cell>
          <cell r="K1987"/>
          <cell r="L1987" t="str">
            <v>SA312 TP304L</v>
          </cell>
          <cell r="M1987"/>
          <cell r="N1987"/>
        </row>
        <row r="1988">
          <cell r="A1988" t="str">
            <v>P0.75 SCH-40 [SA312 TP304L]</v>
          </cell>
          <cell r="B1988">
            <v>0.75000000000000011</v>
          </cell>
          <cell r="C1988">
            <v>40</v>
          </cell>
          <cell r="D1988" t="str">
            <v>SA312 TP304L</v>
          </cell>
          <cell r="E1988"/>
          <cell r="F1988">
            <v>1.05</v>
          </cell>
          <cell r="G1988">
            <v>0.82400000000000007</v>
          </cell>
          <cell r="H1988">
            <v>0.113</v>
          </cell>
          <cell r="I1988"/>
          <cell r="J1988">
            <v>40</v>
          </cell>
          <cell r="K1988"/>
          <cell r="L1988" t="str">
            <v>SA312 TP304L</v>
          </cell>
          <cell r="M1988"/>
          <cell r="N1988"/>
        </row>
        <row r="1989">
          <cell r="A1989" t="str">
            <v>P0.75 SCH-80 [SA312 TP304L]</v>
          </cell>
          <cell r="B1989">
            <v>0.75000000000000011</v>
          </cell>
          <cell r="C1989">
            <v>80</v>
          </cell>
          <cell r="D1989" t="str">
            <v>SA312 TP304L</v>
          </cell>
          <cell r="E1989"/>
          <cell r="F1989">
            <v>1.05</v>
          </cell>
          <cell r="G1989">
            <v>0.74199999999999999</v>
          </cell>
          <cell r="H1989">
            <v>0.154</v>
          </cell>
          <cell r="I1989"/>
          <cell r="J1989">
            <v>80</v>
          </cell>
          <cell r="K1989"/>
          <cell r="L1989" t="str">
            <v>SA312 TP304L</v>
          </cell>
          <cell r="M1989"/>
          <cell r="N1989"/>
        </row>
        <row r="1990">
          <cell r="A1990" t="str">
            <v>P0.75 SCH-160 [SA312 TP304L]</v>
          </cell>
          <cell r="B1990">
            <v>0.75000000000000011</v>
          </cell>
          <cell r="C1990">
            <v>160</v>
          </cell>
          <cell r="D1990" t="str">
            <v>SA312 TP304L</v>
          </cell>
          <cell r="E1990"/>
          <cell r="F1990">
            <v>1.05</v>
          </cell>
          <cell r="G1990">
            <v>0.6140000000000001</v>
          </cell>
          <cell r="H1990">
            <v>0.218</v>
          </cell>
          <cell r="I1990"/>
          <cell r="J1990">
            <v>160</v>
          </cell>
          <cell r="K1990"/>
          <cell r="L1990" t="str">
            <v>SA312 TP304L</v>
          </cell>
          <cell r="M1990"/>
          <cell r="N1990"/>
        </row>
        <row r="1991">
          <cell r="A1991" t="str">
            <v>P0.75 SCH-XH [SA312 TP304L]</v>
          </cell>
          <cell r="B1991">
            <v>0.75000000000000011</v>
          </cell>
          <cell r="C1991" t="str">
            <v>XH</v>
          </cell>
          <cell r="D1991" t="str">
            <v>SA312 TP304L</v>
          </cell>
          <cell r="E1991"/>
          <cell r="F1991">
            <v>1.05</v>
          </cell>
          <cell r="G1991">
            <v>0.74199999999999999</v>
          </cell>
          <cell r="H1991">
            <v>0.154</v>
          </cell>
          <cell r="I1991" t="str">
            <v>XH</v>
          </cell>
          <cell r="J1991">
            <v>2</v>
          </cell>
          <cell r="K1991"/>
          <cell r="L1991" t="str">
            <v>SA312 TP304L</v>
          </cell>
          <cell r="M1991"/>
          <cell r="N1991"/>
        </row>
        <row r="1992">
          <cell r="A1992" t="str">
            <v>P0.75 SCH-XXH [SA312 TP304L]</v>
          </cell>
          <cell r="B1992">
            <v>0.75000000000000011</v>
          </cell>
          <cell r="C1992" t="str">
            <v>XXH</v>
          </cell>
          <cell r="D1992" t="str">
            <v>SA312 TP304L</v>
          </cell>
          <cell r="E1992"/>
          <cell r="F1992">
            <v>1.05</v>
          </cell>
          <cell r="G1992">
            <v>0.43400000000000005</v>
          </cell>
          <cell r="H1992">
            <v>0.308</v>
          </cell>
          <cell r="I1992" t="str">
            <v>XXH</v>
          </cell>
          <cell r="J1992">
            <v>4</v>
          </cell>
          <cell r="K1992"/>
          <cell r="L1992" t="str">
            <v>SA312 TP304L</v>
          </cell>
          <cell r="M1992"/>
          <cell r="N1992"/>
        </row>
        <row r="1993">
          <cell r="A1993" t="str">
            <v>P1 SCH-5 [SA312 TP304L]</v>
          </cell>
          <cell r="B1993">
            <v>1</v>
          </cell>
          <cell r="C1993">
            <v>5</v>
          </cell>
          <cell r="D1993" t="str">
            <v>SA312 TP304L</v>
          </cell>
          <cell r="E1993"/>
          <cell r="F1993">
            <v>1.3149999999999999</v>
          </cell>
          <cell r="G1993">
            <v>1.1850000000000001</v>
          </cell>
          <cell r="H1993">
            <v>6.5000000000000002E-2</v>
          </cell>
          <cell r="I1993"/>
          <cell r="J1993">
            <v>5</v>
          </cell>
          <cell r="K1993"/>
          <cell r="L1993" t="str">
            <v>SA312 TP304L</v>
          </cell>
          <cell r="M1993"/>
          <cell r="N1993"/>
        </row>
        <row r="1994">
          <cell r="A1994" t="str">
            <v>P1 SCH-10 [SA312 TP304L]</v>
          </cell>
          <cell r="B1994">
            <v>1</v>
          </cell>
          <cell r="C1994">
            <v>10</v>
          </cell>
          <cell r="D1994" t="str">
            <v>SA312 TP304L</v>
          </cell>
          <cell r="E1994"/>
          <cell r="F1994">
            <v>1.3149999999999999</v>
          </cell>
          <cell r="G1994">
            <v>1.097</v>
          </cell>
          <cell r="H1994">
            <v>0.109</v>
          </cell>
          <cell r="I1994"/>
          <cell r="J1994">
            <v>10</v>
          </cell>
          <cell r="K1994"/>
          <cell r="L1994" t="str">
            <v>SA312 TP304L</v>
          </cell>
          <cell r="M1994"/>
          <cell r="N1994"/>
        </row>
        <row r="1995">
          <cell r="A1995" t="str">
            <v>P1 SCH-40 [SA312 TP304L]</v>
          </cell>
          <cell r="B1995">
            <v>1</v>
          </cell>
          <cell r="C1995">
            <v>40</v>
          </cell>
          <cell r="D1995" t="str">
            <v>SA312 TP304L</v>
          </cell>
          <cell r="E1995"/>
          <cell r="F1995">
            <v>1.3149999999999999</v>
          </cell>
          <cell r="G1995">
            <v>1.0489999999999999</v>
          </cell>
          <cell r="H1995">
            <v>0.13300000000000001</v>
          </cell>
          <cell r="I1995"/>
          <cell r="J1995">
            <v>40</v>
          </cell>
          <cell r="K1995"/>
          <cell r="L1995" t="str">
            <v>SA312 TP304L</v>
          </cell>
          <cell r="M1995"/>
          <cell r="N1995"/>
        </row>
        <row r="1996">
          <cell r="A1996" t="str">
            <v>P1 SCH-80 [SA312 TP304L]</v>
          </cell>
          <cell r="B1996">
            <v>1</v>
          </cell>
          <cell r="C1996">
            <v>80</v>
          </cell>
          <cell r="D1996" t="str">
            <v>SA312 TP304L</v>
          </cell>
          <cell r="E1996"/>
          <cell r="F1996">
            <v>1.3149999999999999</v>
          </cell>
          <cell r="G1996">
            <v>0.95699999999999996</v>
          </cell>
          <cell r="H1996">
            <v>0.17899999999999999</v>
          </cell>
          <cell r="I1996"/>
          <cell r="J1996">
            <v>80</v>
          </cell>
          <cell r="K1996"/>
          <cell r="L1996" t="str">
            <v>SA312 TP304L</v>
          </cell>
          <cell r="M1996"/>
          <cell r="N1996"/>
        </row>
        <row r="1997">
          <cell r="A1997" t="str">
            <v>P1 SCH-160 [SA312 TP304L]</v>
          </cell>
          <cell r="B1997">
            <v>1</v>
          </cell>
          <cell r="C1997">
            <v>160</v>
          </cell>
          <cell r="D1997" t="str">
            <v>SA312 TP304L</v>
          </cell>
          <cell r="E1997"/>
          <cell r="F1997">
            <v>1.3149999999999999</v>
          </cell>
          <cell r="G1997">
            <v>0.81499999999999995</v>
          </cell>
          <cell r="H1997">
            <v>0.25</v>
          </cell>
          <cell r="I1997"/>
          <cell r="J1997">
            <v>160</v>
          </cell>
          <cell r="K1997"/>
          <cell r="L1997" t="str">
            <v>SA312 TP304L</v>
          </cell>
          <cell r="M1997"/>
          <cell r="N1997"/>
        </row>
        <row r="1998">
          <cell r="A1998" t="str">
            <v>P1 SCH-XH [SA312 TP304L]</v>
          </cell>
          <cell r="B1998">
            <v>1</v>
          </cell>
          <cell r="C1998" t="str">
            <v>XH</v>
          </cell>
          <cell r="D1998" t="str">
            <v>SA312 TP304L</v>
          </cell>
          <cell r="E1998"/>
          <cell r="F1998">
            <v>1.3149999999999999</v>
          </cell>
          <cell r="G1998">
            <v>0.95699999999999996</v>
          </cell>
          <cell r="H1998">
            <v>0.17899999999999999</v>
          </cell>
          <cell r="I1998" t="str">
            <v>XH</v>
          </cell>
          <cell r="J1998">
            <v>2</v>
          </cell>
          <cell r="K1998"/>
          <cell r="L1998" t="str">
            <v>SA312 TP304L</v>
          </cell>
          <cell r="M1998"/>
          <cell r="N1998"/>
        </row>
        <row r="1999">
          <cell r="A1999" t="str">
            <v>P1 SCH-XXH [SA312 TP304L]</v>
          </cell>
          <cell r="B1999">
            <v>1</v>
          </cell>
          <cell r="C1999" t="str">
            <v>XXH</v>
          </cell>
          <cell r="D1999" t="str">
            <v>SA312 TP304L</v>
          </cell>
          <cell r="E1999"/>
          <cell r="F1999">
            <v>1.3149999999999999</v>
          </cell>
          <cell r="G1999">
            <v>0.59899999999999998</v>
          </cell>
          <cell r="H1999">
            <v>0.35799999999999998</v>
          </cell>
          <cell r="I1999" t="str">
            <v>XXH</v>
          </cell>
          <cell r="J1999">
            <v>4</v>
          </cell>
          <cell r="K1999"/>
          <cell r="L1999" t="str">
            <v>SA312 TP304L</v>
          </cell>
          <cell r="M1999"/>
          <cell r="N1999"/>
        </row>
        <row r="2000">
          <cell r="A2000" t="str">
            <v>P1.25 SCH-5 [SA312 TP304L]</v>
          </cell>
          <cell r="B2000">
            <v>1.25</v>
          </cell>
          <cell r="C2000">
            <v>5</v>
          </cell>
          <cell r="D2000" t="str">
            <v>SA312 TP304L</v>
          </cell>
          <cell r="E2000"/>
          <cell r="F2000">
            <v>1.6600000000000001</v>
          </cell>
          <cell r="G2000">
            <v>1.5300000000000002</v>
          </cell>
          <cell r="H2000">
            <v>6.5000000000000002E-2</v>
          </cell>
          <cell r="I2000"/>
          <cell r="J2000">
            <v>5</v>
          </cell>
          <cell r="K2000"/>
          <cell r="L2000" t="str">
            <v>SA312 TP304L</v>
          </cell>
          <cell r="M2000"/>
          <cell r="N2000"/>
        </row>
        <row r="2001">
          <cell r="A2001" t="str">
            <v>P1.25 SCH-10 [SA312 TP304L]</v>
          </cell>
          <cell r="B2001">
            <v>1.25</v>
          </cell>
          <cell r="C2001">
            <v>10</v>
          </cell>
          <cell r="D2001" t="str">
            <v>SA312 TP304L</v>
          </cell>
          <cell r="E2001"/>
          <cell r="F2001">
            <v>1.6600000000000001</v>
          </cell>
          <cell r="G2001">
            <v>1.4420000000000002</v>
          </cell>
          <cell r="H2001">
            <v>0.109</v>
          </cell>
          <cell r="I2001"/>
          <cell r="J2001">
            <v>10</v>
          </cell>
          <cell r="K2001"/>
          <cell r="L2001" t="str">
            <v>SA312 TP304L</v>
          </cell>
          <cell r="M2001"/>
          <cell r="N2001"/>
        </row>
        <row r="2002">
          <cell r="A2002" t="str">
            <v>P1.25 SCH-40 [SA312 TP304L]</v>
          </cell>
          <cell r="B2002">
            <v>1.25</v>
          </cell>
          <cell r="C2002">
            <v>40</v>
          </cell>
          <cell r="D2002" t="str">
            <v>SA312 TP304L</v>
          </cell>
          <cell r="E2002"/>
          <cell r="F2002">
            <v>1.6600000000000001</v>
          </cell>
          <cell r="G2002">
            <v>1.3800000000000001</v>
          </cell>
          <cell r="H2002">
            <v>0.14000000000000001</v>
          </cell>
          <cell r="I2002"/>
          <cell r="J2002">
            <v>40</v>
          </cell>
          <cell r="K2002"/>
          <cell r="L2002" t="str">
            <v>SA312 TP304L</v>
          </cell>
          <cell r="M2002"/>
          <cell r="N2002"/>
        </row>
        <row r="2003">
          <cell r="A2003" t="str">
            <v>P1.25 SCH-80 [SA312 TP304L]</v>
          </cell>
          <cell r="B2003">
            <v>1.25</v>
          </cell>
          <cell r="C2003">
            <v>80</v>
          </cell>
          <cell r="D2003" t="str">
            <v>SA312 TP304L</v>
          </cell>
          <cell r="E2003"/>
          <cell r="F2003">
            <v>1.6600000000000001</v>
          </cell>
          <cell r="G2003">
            <v>1.278</v>
          </cell>
          <cell r="H2003">
            <v>0.191</v>
          </cell>
          <cell r="I2003"/>
          <cell r="J2003">
            <v>80</v>
          </cell>
          <cell r="K2003"/>
          <cell r="L2003" t="str">
            <v>SA312 TP304L</v>
          </cell>
          <cell r="M2003"/>
          <cell r="N2003"/>
        </row>
        <row r="2004">
          <cell r="A2004" t="str">
            <v>P1.25 SCH-160 [SA312 TP304L]</v>
          </cell>
          <cell r="B2004">
            <v>1.25</v>
          </cell>
          <cell r="C2004">
            <v>160</v>
          </cell>
          <cell r="D2004" t="str">
            <v>SA312 TP304L</v>
          </cell>
          <cell r="E2004"/>
          <cell r="F2004">
            <v>1.6600000000000001</v>
          </cell>
          <cell r="G2004">
            <v>1.1600000000000001</v>
          </cell>
          <cell r="H2004">
            <v>0.25</v>
          </cell>
          <cell r="I2004"/>
          <cell r="J2004">
            <v>160</v>
          </cell>
          <cell r="K2004"/>
          <cell r="L2004" t="str">
            <v>SA312 TP304L</v>
          </cell>
          <cell r="M2004"/>
          <cell r="N2004"/>
        </row>
        <row r="2005">
          <cell r="A2005" t="str">
            <v>P1.25 SCH-XH [SA312 TP304L]</v>
          </cell>
          <cell r="B2005">
            <v>1.25</v>
          </cell>
          <cell r="C2005" t="str">
            <v>XH</v>
          </cell>
          <cell r="D2005" t="str">
            <v>SA312 TP304L</v>
          </cell>
          <cell r="E2005"/>
          <cell r="F2005">
            <v>1.6600000000000001</v>
          </cell>
          <cell r="G2005">
            <v>1.278</v>
          </cell>
          <cell r="H2005">
            <v>0.191</v>
          </cell>
          <cell r="I2005" t="str">
            <v>XH</v>
          </cell>
          <cell r="J2005">
            <v>2</v>
          </cell>
          <cell r="K2005"/>
          <cell r="L2005" t="str">
            <v>SA312 TP304L</v>
          </cell>
          <cell r="M2005"/>
          <cell r="N2005"/>
        </row>
        <row r="2006">
          <cell r="A2006" t="str">
            <v>P1.25 SCH-XXH [SA312 TP304L]</v>
          </cell>
          <cell r="B2006">
            <v>1.25</v>
          </cell>
          <cell r="C2006" t="str">
            <v>XXH</v>
          </cell>
          <cell r="D2006" t="str">
            <v>SA312 TP304L</v>
          </cell>
          <cell r="E2006"/>
          <cell r="F2006">
            <v>1.6600000000000001</v>
          </cell>
          <cell r="G2006">
            <v>0.89600000000000013</v>
          </cell>
          <cell r="H2006">
            <v>0.38200000000000001</v>
          </cell>
          <cell r="I2006" t="str">
            <v>XXH</v>
          </cell>
          <cell r="J2006">
            <v>4</v>
          </cell>
          <cell r="K2006"/>
          <cell r="L2006" t="str">
            <v>SA312 TP304L</v>
          </cell>
          <cell r="M2006"/>
          <cell r="N2006"/>
        </row>
        <row r="2007">
          <cell r="A2007" t="str">
            <v>P1.5 SCH-5 [SA312 TP304L]</v>
          </cell>
          <cell r="B2007">
            <v>1.5000000000000002</v>
          </cell>
          <cell r="C2007">
            <v>5</v>
          </cell>
          <cell r="D2007" t="str">
            <v>SA312 TP304L</v>
          </cell>
          <cell r="E2007"/>
          <cell r="F2007">
            <v>1.9</v>
          </cell>
          <cell r="G2007">
            <v>1.77</v>
          </cell>
          <cell r="H2007">
            <v>6.5000000000000002E-2</v>
          </cell>
          <cell r="I2007"/>
          <cell r="J2007">
            <v>5</v>
          </cell>
          <cell r="K2007"/>
          <cell r="L2007" t="str">
            <v>SA312 TP304L</v>
          </cell>
          <cell r="M2007"/>
          <cell r="N2007"/>
        </row>
        <row r="2008">
          <cell r="A2008" t="str">
            <v>P1.5 SCH-10 [SA312 TP304L]</v>
          </cell>
          <cell r="B2008">
            <v>1.5000000000000002</v>
          </cell>
          <cell r="C2008">
            <v>10</v>
          </cell>
          <cell r="D2008" t="str">
            <v>SA312 TP304L</v>
          </cell>
          <cell r="E2008"/>
          <cell r="F2008">
            <v>1.9</v>
          </cell>
          <cell r="G2008">
            <v>1.6819999999999999</v>
          </cell>
          <cell r="H2008">
            <v>0.109</v>
          </cell>
          <cell r="I2008"/>
          <cell r="J2008">
            <v>10</v>
          </cell>
          <cell r="K2008"/>
          <cell r="L2008" t="str">
            <v>SA312 TP304L</v>
          </cell>
          <cell r="M2008"/>
          <cell r="N2008"/>
        </row>
        <row r="2009">
          <cell r="A2009" t="str">
            <v>P1.5 SCH-40 [SA312 TP304L]</v>
          </cell>
          <cell r="B2009">
            <v>1.5000000000000002</v>
          </cell>
          <cell r="C2009">
            <v>40</v>
          </cell>
          <cell r="D2009" t="str">
            <v>SA312 TP304L</v>
          </cell>
          <cell r="E2009"/>
          <cell r="F2009">
            <v>1.9</v>
          </cell>
          <cell r="G2009">
            <v>1.6099999999999999</v>
          </cell>
          <cell r="H2009">
            <v>0.14499999999999999</v>
          </cell>
          <cell r="I2009"/>
          <cell r="J2009">
            <v>40</v>
          </cell>
          <cell r="K2009"/>
          <cell r="L2009" t="str">
            <v>SA312 TP304L</v>
          </cell>
          <cell r="M2009"/>
          <cell r="N2009"/>
        </row>
        <row r="2010">
          <cell r="A2010" t="str">
            <v>P1.5 SCH-80 [SA312 TP304L]</v>
          </cell>
          <cell r="B2010">
            <v>1.5000000000000002</v>
          </cell>
          <cell r="C2010">
            <v>80</v>
          </cell>
          <cell r="D2010" t="str">
            <v>SA312 TP304L</v>
          </cell>
          <cell r="E2010" t="str">
            <v>PI1046</v>
          </cell>
          <cell r="F2010">
            <v>1.9</v>
          </cell>
          <cell r="G2010">
            <v>1.5</v>
          </cell>
          <cell r="H2010">
            <v>0.2</v>
          </cell>
          <cell r="I2010"/>
          <cell r="J2010">
            <v>80</v>
          </cell>
          <cell r="K2010"/>
          <cell r="L2010" t="str">
            <v>SA312 TP304L</v>
          </cell>
          <cell r="M2010"/>
          <cell r="N2010"/>
        </row>
        <row r="2011">
          <cell r="A2011" t="str">
            <v>P1.5 SCH-160 [SA312 TP304L]</v>
          </cell>
          <cell r="B2011">
            <v>1.5000000000000002</v>
          </cell>
          <cell r="C2011">
            <v>160</v>
          </cell>
          <cell r="D2011" t="str">
            <v>SA312 TP304L</v>
          </cell>
          <cell r="E2011" t="str">
            <v>PI1009</v>
          </cell>
          <cell r="F2011">
            <v>1.9</v>
          </cell>
          <cell r="G2011">
            <v>1.3379999999999999</v>
          </cell>
          <cell r="H2011">
            <v>0.28100000000000003</v>
          </cell>
          <cell r="I2011"/>
          <cell r="J2011">
            <v>160</v>
          </cell>
          <cell r="K2011"/>
          <cell r="L2011" t="str">
            <v>SA312 TP304L</v>
          </cell>
          <cell r="M2011"/>
          <cell r="N2011"/>
        </row>
        <row r="2012">
          <cell r="A2012" t="str">
            <v>P1.5 SCH-XH [SA312 TP304L]</v>
          </cell>
          <cell r="B2012">
            <v>1.5000000000000002</v>
          </cell>
          <cell r="C2012" t="str">
            <v>XH</v>
          </cell>
          <cell r="D2012" t="str">
            <v>SA312 TP304L</v>
          </cell>
          <cell r="E2012"/>
          <cell r="F2012">
            <v>1.9</v>
          </cell>
          <cell r="G2012">
            <v>1.5</v>
          </cell>
          <cell r="H2012">
            <v>0.2</v>
          </cell>
          <cell r="I2012" t="str">
            <v>XH</v>
          </cell>
          <cell r="J2012">
            <v>2</v>
          </cell>
          <cell r="K2012"/>
          <cell r="L2012" t="str">
            <v>SA312 TP304L</v>
          </cell>
          <cell r="M2012"/>
          <cell r="N2012"/>
        </row>
        <row r="2013">
          <cell r="A2013" t="str">
            <v>P1.5 SCH-XXH [SA312 TP304L]</v>
          </cell>
          <cell r="B2013">
            <v>1.5000000000000002</v>
          </cell>
          <cell r="C2013" t="str">
            <v>XXH</v>
          </cell>
          <cell r="D2013" t="str">
            <v>SA312 TP304L</v>
          </cell>
          <cell r="E2013"/>
          <cell r="F2013">
            <v>1.9</v>
          </cell>
          <cell r="G2013">
            <v>1.0999999999999999</v>
          </cell>
          <cell r="H2013">
            <v>0.4</v>
          </cell>
          <cell r="I2013" t="str">
            <v>XXH</v>
          </cell>
          <cell r="J2013">
            <v>4</v>
          </cell>
          <cell r="K2013"/>
          <cell r="L2013" t="str">
            <v>SA312 TP304L</v>
          </cell>
          <cell r="M2013"/>
          <cell r="N2013"/>
        </row>
        <row r="2014">
          <cell r="A2014" t="str">
            <v>P2 SCH-5 [SA312 TP304L]</v>
          </cell>
          <cell r="B2014">
            <v>2</v>
          </cell>
          <cell r="C2014">
            <v>5</v>
          </cell>
          <cell r="D2014" t="str">
            <v>SA312 TP304L</v>
          </cell>
          <cell r="E2014"/>
          <cell r="F2014">
            <v>2.375</v>
          </cell>
          <cell r="G2014">
            <v>2.2450000000000001</v>
          </cell>
          <cell r="H2014">
            <v>6.5000000000000002E-2</v>
          </cell>
          <cell r="I2014"/>
          <cell r="J2014">
            <v>5</v>
          </cell>
          <cell r="K2014"/>
          <cell r="L2014" t="str">
            <v>SA312 TP304L</v>
          </cell>
          <cell r="M2014"/>
          <cell r="N2014"/>
        </row>
        <row r="2015">
          <cell r="A2015" t="str">
            <v>P2 SCH-10 [SA312 TP304L]</v>
          </cell>
          <cell r="B2015">
            <v>2</v>
          </cell>
          <cell r="C2015">
            <v>10</v>
          </cell>
          <cell r="D2015" t="str">
            <v>SA312 TP304L</v>
          </cell>
          <cell r="E2015"/>
          <cell r="F2015">
            <v>2.375</v>
          </cell>
          <cell r="G2015">
            <v>2.157</v>
          </cell>
          <cell r="H2015">
            <v>0.109</v>
          </cell>
          <cell r="I2015"/>
          <cell r="J2015">
            <v>10</v>
          </cell>
          <cell r="K2015"/>
          <cell r="L2015" t="str">
            <v>SA312 TP304L</v>
          </cell>
          <cell r="M2015"/>
          <cell r="N2015"/>
        </row>
        <row r="2016">
          <cell r="A2016" t="str">
            <v>P2 SCH-40 [SA312 TP304L]</v>
          </cell>
          <cell r="B2016">
            <v>2</v>
          </cell>
          <cell r="C2016">
            <v>40</v>
          </cell>
          <cell r="D2016" t="str">
            <v>SA312 TP304L</v>
          </cell>
          <cell r="E2016"/>
          <cell r="F2016">
            <v>2.375</v>
          </cell>
          <cell r="G2016">
            <v>2.0670000000000002</v>
          </cell>
          <cell r="H2016">
            <v>0.154</v>
          </cell>
          <cell r="I2016"/>
          <cell r="J2016">
            <v>40</v>
          </cell>
          <cell r="K2016"/>
          <cell r="L2016" t="str">
            <v>SA312 TP304L</v>
          </cell>
          <cell r="M2016"/>
          <cell r="N2016"/>
        </row>
        <row r="2017">
          <cell r="A2017" t="str">
            <v>P2 SCH-80 [SA312 TP304L]</v>
          </cell>
          <cell r="B2017">
            <v>2</v>
          </cell>
          <cell r="C2017">
            <v>80</v>
          </cell>
          <cell r="D2017" t="str">
            <v>SA312 TP304L</v>
          </cell>
          <cell r="E2017" t="str">
            <v>PI1029</v>
          </cell>
          <cell r="F2017">
            <v>2.375</v>
          </cell>
          <cell r="G2017">
            <v>1.9390000000000001</v>
          </cell>
          <cell r="H2017">
            <v>0.218</v>
          </cell>
          <cell r="I2017"/>
          <cell r="J2017">
            <v>80</v>
          </cell>
          <cell r="K2017"/>
          <cell r="L2017" t="str">
            <v>SA312 TP304L</v>
          </cell>
          <cell r="M2017"/>
          <cell r="N2017"/>
        </row>
        <row r="2018">
          <cell r="A2018" t="str">
            <v>P2 SCH-160 [SA312 TP304L]</v>
          </cell>
          <cell r="B2018">
            <v>2</v>
          </cell>
          <cell r="C2018">
            <v>160</v>
          </cell>
          <cell r="D2018" t="str">
            <v>SA312 TP304L</v>
          </cell>
          <cell r="E2018" t="str">
            <v>PI0032</v>
          </cell>
          <cell r="F2018">
            <v>2.375</v>
          </cell>
          <cell r="G2018">
            <v>1.6890000000000001</v>
          </cell>
          <cell r="H2018">
            <v>0.34300000000000003</v>
          </cell>
          <cell r="I2018"/>
          <cell r="J2018">
            <v>160</v>
          </cell>
          <cell r="K2018"/>
          <cell r="L2018" t="str">
            <v>SA312 TP304L</v>
          </cell>
          <cell r="M2018"/>
          <cell r="N2018"/>
        </row>
        <row r="2019">
          <cell r="A2019" t="str">
            <v>P2 SCH-XH [SA312 TP304L]</v>
          </cell>
          <cell r="B2019">
            <v>2</v>
          </cell>
          <cell r="C2019" t="str">
            <v>XH</v>
          </cell>
          <cell r="D2019" t="str">
            <v>SA312 TP304L</v>
          </cell>
          <cell r="E2019"/>
          <cell r="F2019">
            <v>2.375</v>
          </cell>
          <cell r="G2019">
            <v>1.9390000000000001</v>
          </cell>
          <cell r="H2019">
            <v>0.218</v>
          </cell>
          <cell r="I2019" t="str">
            <v>XH</v>
          </cell>
          <cell r="J2019">
            <v>2</v>
          </cell>
          <cell r="K2019"/>
          <cell r="L2019" t="str">
            <v>SA312 TP304L</v>
          </cell>
          <cell r="M2019"/>
          <cell r="N2019"/>
        </row>
        <row r="2020">
          <cell r="A2020" t="str">
            <v>P2 SCH-XXH [SA312 TP304L]</v>
          </cell>
          <cell r="B2020">
            <v>2</v>
          </cell>
          <cell r="C2020" t="str">
            <v>XXH</v>
          </cell>
          <cell r="D2020" t="str">
            <v>SA312 TP304L</v>
          </cell>
          <cell r="E2020" t="str">
            <v>PI0018</v>
          </cell>
          <cell r="F2020">
            <v>2.375</v>
          </cell>
          <cell r="G2020">
            <v>1.5030000000000001</v>
          </cell>
          <cell r="H2020">
            <v>0.436</v>
          </cell>
          <cell r="I2020" t="str">
            <v>XXH</v>
          </cell>
          <cell r="J2020">
            <v>4</v>
          </cell>
          <cell r="K2020"/>
          <cell r="L2020" t="str">
            <v>SA312 TP304L</v>
          </cell>
          <cell r="M2020"/>
          <cell r="N2020"/>
        </row>
        <row r="2021">
          <cell r="A2021" t="str">
            <v>P2.5 SCH-5 [SA312 TP304L]</v>
          </cell>
          <cell r="B2021">
            <v>2.5</v>
          </cell>
          <cell r="C2021">
            <v>5</v>
          </cell>
          <cell r="D2021" t="str">
            <v>SA312 TP304L</v>
          </cell>
          <cell r="E2021"/>
          <cell r="F2021">
            <v>2.875</v>
          </cell>
          <cell r="G2021">
            <v>2.7090000000000001</v>
          </cell>
          <cell r="H2021">
            <v>8.3000000000000004E-2</v>
          </cell>
          <cell r="I2021"/>
          <cell r="J2021">
            <v>5</v>
          </cell>
          <cell r="K2021"/>
          <cell r="L2021" t="str">
            <v>SA312 TP304L</v>
          </cell>
          <cell r="M2021"/>
          <cell r="N2021"/>
        </row>
        <row r="2022">
          <cell r="A2022" t="str">
            <v>P2.5 SCH-10 [SA312 TP304L]</v>
          </cell>
          <cell r="B2022">
            <v>2.5</v>
          </cell>
          <cell r="C2022">
            <v>10</v>
          </cell>
          <cell r="D2022" t="str">
            <v>SA312 TP304L</v>
          </cell>
          <cell r="E2022"/>
          <cell r="F2022">
            <v>2.875</v>
          </cell>
          <cell r="G2022">
            <v>2.6349999999999998</v>
          </cell>
          <cell r="H2022">
            <v>0.12</v>
          </cell>
          <cell r="I2022"/>
          <cell r="J2022">
            <v>10</v>
          </cell>
          <cell r="K2022"/>
          <cell r="L2022" t="str">
            <v>SA312 TP304L</v>
          </cell>
          <cell r="M2022"/>
          <cell r="N2022"/>
        </row>
        <row r="2023">
          <cell r="A2023" t="str">
            <v>P2.5 SCH-40 [SA312 TP304L]</v>
          </cell>
          <cell r="B2023">
            <v>2.5</v>
          </cell>
          <cell r="C2023">
            <v>40</v>
          </cell>
          <cell r="D2023" t="str">
            <v>SA312 TP304L</v>
          </cell>
          <cell r="E2023"/>
          <cell r="F2023">
            <v>2.875</v>
          </cell>
          <cell r="G2023">
            <v>2.4689999999999999</v>
          </cell>
          <cell r="H2023">
            <v>0.20300000000000001</v>
          </cell>
          <cell r="I2023"/>
          <cell r="J2023">
            <v>40</v>
          </cell>
          <cell r="K2023"/>
          <cell r="L2023" t="str">
            <v>SA312 TP304L</v>
          </cell>
          <cell r="M2023"/>
          <cell r="N2023"/>
        </row>
        <row r="2024">
          <cell r="A2024" t="str">
            <v>P2.5 SCH-80 [SA312 TP304L]</v>
          </cell>
          <cell r="B2024">
            <v>2.5</v>
          </cell>
          <cell r="C2024">
            <v>80</v>
          </cell>
          <cell r="D2024" t="str">
            <v>SA312 TP304L</v>
          </cell>
          <cell r="E2024"/>
          <cell r="F2024">
            <v>2.875</v>
          </cell>
          <cell r="G2024">
            <v>2.323</v>
          </cell>
          <cell r="H2024">
            <v>0.27600000000000002</v>
          </cell>
          <cell r="I2024"/>
          <cell r="J2024">
            <v>80</v>
          </cell>
          <cell r="K2024"/>
          <cell r="L2024" t="str">
            <v>SA312 TP304L</v>
          </cell>
          <cell r="M2024"/>
          <cell r="N2024"/>
        </row>
        <row r="2025">
          <cell r="A2025" t="str">
            <v>P2.5 SCH-160 [SA312 TP304L]</v>
          </cell>
          <cell r="B2025">
            <v>2.5</v>
          </cell>
          <cell r="C2025">
            <v>160</v>
          </cell>
          <cell r="D2025" t="str">
            <v>SA312 TP304L</v>
          </cell>
          <cell r="E2025"/>
          <cell r="F2025">
            <v>2.875</v>
          </cell>
          <cell r="G2025">
            <v>2.125</v>
          </cell>
          <cell r="H2025">
            <v>0.375</v>
          </cell>
          <cell r="I2025"/>
          <cell r="J2025">
            <v>160</v>
          </cell>
          <cell r="K2025"/>
          <cell r="L2025" t="str">
            <v>SA312 TP304L</v>
          </cell>
          <cell r="M2025"/>
          <cell r="N2025"/>
        </row>
        <row r="2026">
          <cell r="A2026" t="str">
            <v>P2.5 SCH-XH [SA312 TP304L]</v>
          </cell>
          <cell r="B2026">
            <v>2.5</v>
          </cell>
          <cell r="C2026" t="str">
            <v>XH</v>
          </cell>
          <cell r="D2026" t="str">
            <v>SA312 TP304L</v>
          </cell>
          <cell r="E2026"/>
          <cell r="F2026">
            <v>2.875</v>
          </cell>
          <cell r="G2026">
            <v>2.323</v>
          </cell>
          <cell r="H2026">
            <v>0.27600000000000002</v>
          </cell>
          <cell r="I2026" t="str">
            <v>XH</v>
          </cell>
          <cell r="J2026">
            <v>2</v>
          </cell>
          <cell r="K2026"/>
          <cell r="L2026" t="str">
            <v>SA312 TP304L</v>
          </cell>
          <cell r="M2026"/>
          <cell r="N2026"/>
        </row>
        <row r="2027">
          <cell r="A2027" t="str">
            <v>P2.5 SCH-XXH [SA312 TP304L]</v>
          </cell>
          <cell r="B2027">
            <v>2.5</v>
          </cell>
          <cell r="C2027" t="str">
            <v>XXH</v>
          </cell>
          <cell r="D2027" t="str">
            <v>SA312 TP304L</v>
          </cell>
          <cell r="E2027"/>
          <cell r="F2027">
            <v>2.875</v>
          </cell>
          <cell r="G2027">
            <v>1.7709999999999999</v>
          </cell>
          <cell r="H2027">
            <v>0.55200000000000005</v>
          </cell>
          <cell r="I2027" t="str">
            <v>XXH</v>
          </cell>
          <cell r="J2027">
            <v>4</v>
          </cell>
          <cell r="K2027"/>
          <cell r="L2027" t="str">
            <v>SA312 TP304L</v>
          </cell>
          <cell r="M2027"/>
          <cell r="N2027"/>
        </row>
        <row r="2028">
          <cell r="A2028" t="str">
            <v>P3 SCH-5 [SA312 TP304L]</v>
          </cell>
          <cell r="B2028">
            <v>3.0000000000000004</v>
          </cell>
          <cell r="C2028">
            <v>5</v>
          </cell>
          <cell r="D2028" t="str">
            <v>SA312 TP304L</v>
          </cell>
          <cell r="E2028"/>
          <cell r="F2028">
            <v>3.5</v>
          </cell>
          <cell r="G2028">
            <v>3.3340000000000001</v>
          </cell>
          <cell r="H2028">
            <v>8.3000000000000004E-2</v>
          </cell>
          <cell r="I2028"/>
          <cell r="J2028">
            <v>5</v>
          </cell>
          <cell r="K2028"/>
          <cell r="L2028" t="str">
            <v>SA312 TP304L</v>
          </cell>
          <cell r="M2028"/>
          <cell r="N2028"/>
        </row>
        <row r="2029">
          <cell r="A2029" t="str">
            <v>P3 SCH-10 [SA312 TP304L]</v>
          </cell>
          <cell r="B2029">
            <v>3.0000000000000004</v>
          </cell>
          <cell r="C2029">
            <v>10</v>
          </cell>
          <cell r="D2029" t="str">
            <v>SA312 TP304L</v>
          </cell>
          <cell r="E2029"/>
          <cell r="F2029">
            <v>3.5</v>
          </cell>
          <cell r="G2029">
            <v>3.26</v>
          </cell>
          <cell r="H2029">
            <v>0.12</v>
          </cell>
          <cell r="I2029"/>
          <cell r="J2029">
            <v>10</v>
          </cell>
          <cell r="K2029"/>
          <cell r="L2029" t="str">
            <v>SA312 TP304L</v>
          </cell>
          <cell r="M2029"/>
          <cell r="N2029"/>
        </row>
        <row r="2030">
          <cell r="A2030" t="str">
            <v>P3 SCH-40 [SA312 TP304L]</v>
          </cell>
          <cell r="B2030">
            <v>3.0000000000000004</v>
          </cell>
          <cell r="C2030">
            <v>40</v>
          </cell>
          <cell r="D2030" t="str">
            <v>SA312 TP304L</v>
          </cell>
          <cell r="E2030" t="str">
            <v>PI1059</v>
          </cell>
          <cell r="F2030">
            <v>3.5</v>
          </cell>
          <cell r="G2030">
            <v>3.0680000000000001</v>
          </cell>
          <cell r="H2030">
            <v>0.216</v>
          </cell>
          <cell r="I2030"/>
          <cell r="J2030">
            <v>40</v>
          </cell>
          <cell r="K2030"/>
          <cell r="L2030" t="str">
            <v>SA312 TP304L</v>
          </cell>
          <cell r="M2030"/>
          <cell r="N2030"/>
        </row>
        <row r="2031">
          <cell r="A2031" t="str">
            <v>P3 SCH-80 [SA312 TP304L]</v>
          </cell>
          <cell r="B2031">
            <v>3.0000000000000004</v>
          </cell>
          <cell r="C2031">
            <v>80</v>
          </cell>
          <cell r="D2031" t="str">
            <v>SA312 TP304L</v>
          </cell>
          <cell r="E2031" t="str">
            <v>PI0014</v>
          </cell>
          <cell r="F2031">
            <v>3.5</v>
          </cell>
          <cell r="G2031">
            <v>2.9</v>
          </cell>
          <cell r="H2031">
            <v>0.3</v>
          </cell>
          <cell r="I2031"/>
          <cell r="J2031">
            <v>80</v>
          </cell>
          <cell r="K2031"/>
          <cell r="L2031" t="str">
            <v>SA312 TP304L</v>
          </cell>
          <cell r="M2031"/>
          <cell r="N2031"/>
        </row>
        <row r="2032">
          <cell r="A2032" t="str">
            <v>P3 SCH-160 [SA312 TP304L]</v>
          </cell>
          <cell r="B2032">
            <v>3.0000000000000004</v>
          </cell>
          <cell r="C2032">
            <v>160</v>
          </cell>
          <cell r="D2032" t="str">
            <v>SA312 TP304L</v>
          </cell>
          <cell r="E2032" t="str">
            <v>PI1017</v>
          </cell>
          <cell r="F2032">
            <v>3.5</v>
          </cell>
          <cell r="G2032">
            <v>2.6259999999999999</v>
          </cell>
          <cell r="H2032">
            <v>0.437</v>
          </cell>
          <cell r="I2032"/>
          <cell r="J2032">
            <v>160</v>
          </cell>
          <cell r="K2032"/>
          <cell r="L2032" t="str">
            <v>SA312 TP304L</v>
          </cell>
          <cell r="M2032"/>
          <cell r="N2032"/>
        </row>
        <row r="2033">
          <cell r="A2033" t="str">
            <v>P3 SCH-XH [SA312 TP304L]</v>
          </cell>
          <cell r="B2033">
            <v>3.0000000000000004</v>
          </cell>
          <cell r="C2033" t="str">
            <v>XH</v>
          </cell>
          <cell r="D2033" t="str">
            <v>SA312 TP304L</v>
          </cell>
          <cell r="E2033"/>
          <cell r="F2033">
            <v>3.5</v>
          </cell>
          <cell r="G2033">
            <v>2.9</v>
          </cell>
          <cell r="H2033">
            <v>0.3</v>
          </cell>
          <cell r="I2033" t="str">
            <v>XH</v>
          </cell>
          <cell r="J2033">
            <v>2</v>
          </cell>
          <cell r="K2033"/>
          <cell r="L2033" t="str">
            <v>SA312 TP304L</v>
          </cell>
          <cell r="M2033"/>
          <cell r="N2033"/>
        </row>
        <row r="2034">
          <cell r="A2034" t="str">
            <v>P3 SCH-XXH [SA312 TP304L]</v>
          </cell>
          <cell r="B2034">
            <v>3.0000000000000004</v>
          </cell>
          <cell r="C2034" t="str">
            <v>XXH</v>
          </cell>
          <cell r="D2034" t="str">
            <v>SA312 TP304L</v>
          </cell>
          <cell r="E2034"/>
          <cell r="F2034">
            <v>3.5</v>
          </cell>
          <cell r="G2034">
            <v>2.2999999999999998</v>
          </cell>
          <cell r="H2034">
            <v>0.6</v>
          </cell>
          <cell r="I2034" t="str">
            <v>XXH</v>
          </cell>
          <cell r="J2034">
            <v>4</v>
          </cell>
          <cell r="K2034"/>
          <cell r="L2034" t="str">
            <v>SA312 TP304L</v>
          </cell>
          <cell r="M2034"/>
          <cell r="N2034"/>
        </row>
        <row r="2035">
          <cell r="A2035" t="str">
            <v>P3.5 SCH-5 [SA312 TP304L]</v>
          </cell>
          <cell r="B2035">
            <v>3.5</v>
          </cell>
          <cell r="C2035">
            <v>5</v>
          </cell>
          <cell r="D2035" t="str">
            <v>SA312 TP304L</v>
          </cell>
          <cell r="E2035"/>
          <cell r="F2035">
            <v>4</v>
          </cell>
          <cell r="G2035">
            <v>3.8340000000000001</v>
          </cell>
          <cell r="H2035">
            <v>8.3000000000000004E-2</v>
          </cell>
          <cell r="I2035"/>
          <cell r="J2035">
            <v>5</v>
          </cell>
          <cell r="K2035"/>
          <cell r="L2035" t="str">
            <v>SA312 TP304L</v>
          </cell>
          <cell r="M2035"/>
          <cell r="N2035"/>
        </row>
        <row r="2036">
          <cell r="A2036" t="str">
            <v>P3.5 SCH-10 [SA312 TP304L]</v>
          </cell>
          <cell r="B2036">
            <v>3.5</v>
          </cell>
          <cell r="C2036">
            <v>10</v>
          </cell>
          <cell r="D2036" t="str">
            <v>SA312 TP304L</v>
          </cell>
          <cell r="E2036"/>
          <cell r="F2036">
            <v>4</v>
          </cell>
          <cell r="G2036">
            <v>3.76</v>
          </cell>
          <cell r="H2036">
            <v>0.12</v>
          </cell>
          <cell r="I2036"/>
          <cell r="J2036">
            <v>10</v>
          </cell>
          <cell r="K2036"/>
          <cell r="L2036" t="str">
            <v>SA312 TP304L</v>
          </cell>
          <cell r="M2036"/>
          <cell r="N2036"/>
        </row>
        <row r="2037">
          <cell r="A2037" t="str">
            <v>P3.5 SCH-40 [SA312 TP304L]</v>
          </cell>
          <cell r="B2037">
            <v>3.5</v>
          </cell>
          <cell r="C2037">
            <v>40</v>
          </cell>
          <cell r="D2037" t="str">
            <v>SA312 TP304L</v>
          </cell>
          <cell r="E2037"/>
          <cell r="F2037">
            <v>4</v>
          </cell>
          <cell r="G2037">
            <v>3.548</v>
          </cell>
          <cell r="H2037">
            <v>0.22600000000000001</v>
          </cell>
          <cell r="I2037"/>
          <cell r="J2037">
            <v>40</v>
          </cell>
          <cell r="K2037"/>
          <cell r="L2037" t="str">
            <v>SA312 TP304L</v>
          </cell>
          <cell r="M2037"/>
          <cell r="N2037"/>
        </row>
        <row r="2038">
          <cell r="A2038" t="str">
            <v>P3.5 SCH-80 [SA312 TP304L]</v>
          </cell>
          <cell r="B2038">
            <v>3.5</v>
          </cell>
          <cell r="C2038">
            <v>80</v>
          </cell>
          <cell r="D2038" t="str">
            <v>SA312 TP304L</v>
          </cell>
          <cell r="E2038"/>
          <cell r="F2038">
            <v>4</v>
          </cell>
          <cell r="G2038">
            <v>3.3639999999999999</v>
          </cell>
          <cell r="H2038">
            <v>0.318</v>
          </cell>
          <cell r="I2038"/>
          <cell r="J2038">
            <v>80</v>
          </cell>
          <cell r="K2038"/>
          <cell r="L2038" t="str">
            <v>SA312 TP304L</v>
          </cell>
          <cell r="M2038"/>
          <cell r="N2038"/>
        </row>
        <row r="2039">
          <cell r="A2039" t="str">
            <v>P3.5 SCH-XH [SA312 TP304L]</v>
          </cell>
          <cell r="B2039">
            <v>3.5</v>
          </cell>
          <cell r="C2039" t="str">
            <v>XH</v>
          </cell>
          <cell r="D2039" t="str">
            <v>SA312 TP304L</v>
          </cell>
          <cell r="E2039"/>
          <cell r="F2039">
            <v>4</v>
          </cell>
          <cell r="G2039">
            <v>3.3639999999999999</v>
          </cell>
          <cell r="H2039">
            <v>0.318</v>
          </cell>
          <cell r="I2039" t="str">
            <v>XH</v>
          </cell>
          <cell r="J2039">
            <v>2</v>
          </cell>
          <cell r="K2039"/>
          <cell r="L2039" t="str">
            <v>SA312 TP304L</v>
          </cell>
          <cell r="M2039"/>
          <cell r="N2039"/>
        </row>
        <row r="2040">
          <cell r="A2040" t="str">
            <v>P3.5 SCH-XXH [SA312 TP304L]</v>
          </cell>
          <cell r="B2040">
            <v>3.5</v>
          </cell>
          <cell r="C2040" t="str">
            <v>XXH</v>
          </cell>
          <cell r="D2040" t="str">
            <v>SA312 TP304L</v>
          </cell>
          <cell r="E2040"/>
          <cell r="F2040">
            <v>4</v>
          </cell>
          <cell r="G2040">
            <v>2.7279999999999998</v>
          </cell>
          <cell r="H2040">
            <v>0.63600000000000001</v>
          </cell>
          <cell r="I2040" t="str">
            <v>XXH</v>
          </cell>
          <cell r="J2040">
            <v>4</v>
          </cell>
          <cell r="K2040"/>
          <cell r="L2040" t="str">
            <v>SA312 TP304L</v>
          </cell>
          <cell r="M2040"/>
          <cell r="N2040"/>
        </row>
        <row r="2041">
          <cell r="A2041" t="str">
            <v>P4 SCH-5 [SA312 TP304L]</v>
          </cell>
          <cell r="B2041">
            <v>4</v>
          </cell>
          <cell r="C2041">
            <v>5</v>
          </cell>
          <cell r="D2041" t="str">
            <v>SA312 TP304L</v>
          </cell>
          <cell r="E2041"/>
          <cell r="F2041">
            <v>4.5</v>
          </cell>
          <cell r="G2041">
            <v>4.3339999999999996</v>
          </cell>
          <cell r="H2041">
            <v>8.3000000000000004E-2</v>
          </cell>
          <cell r="I2041"/>
          <cell r="J2041">
            <v>5</v>
          </cell>
          <cell r="K2041"/>
          <cell r="L2041" t="str">
            <v>SA312 TP304L</v>
          </cell>
          <cell r="M2041"/>
          <cell r="N2041"/>
        </row>
        <row r="2042">
          <cell r="A2042" t="str">
            <v>P4 SCH-10 [SA312 TP304L]</v>
          </cell>
          <cell r="B2042">
            <v>4</v>
          </cell>
          <cell r="C2042">
            <v>10</v>
          </cell>
          <cell r="D2042" t="str">
            <v>SA312 TP304L</v>
          </cell>
          <cell r="E2042"/>
          <cell r="F2042">
            <v>4.5</v>
          </cell>
          <cell r="G2042">
            <v>4.26</v>
          </cell>
          <cell r="H2042">
            <v>0.12</v>
          </cell>
          <cell r="I2042"/>
          <cell r="J2042">
            <v>10</v>
          </cell>
          <cell r="K2042"/>
          <cell r="L2042" t="str">
            <v>SA312 TP304L</v>
          </cell>
          <cell r="M2042"/>
          <cell r="N2042"/>
        </row>
        <row r="2043">
          <cell r="A2043" t="str">
            <v>P4 SCH-40 [SA312 TP304L]</v>
          </cell>
          <cell r="B2043">
            <v>4</v>
          </cell>
          <cell r="C2043">
            <v>40</v>
          </cell>
          <cell r="D2043" t="str">
            <v>SA312 TP304L</v>
          </cell>
          <cell r="E2043" t="str">
            <v>PI0013</v>
          </cell>
          <cell r="F2043">
            <v>4.5</v>
          </cell>
          <cell r="G2043">
            <v>4.0259999999999998</v>
          </cell>
          <cell r="H2043">
            <v>0.23699999999999999</v>
          </cell>
          <cell r="I2043"/>
          <cell r="J2043">
            <v>40</v>
          </cell>
          <cell r="K2043"/>
          <cell r="L2043" t="str">
            <v>SA312 TP304L</v>
          </cell>
          <cell r="M2043"/>
          <cell r="N2043"/>
        </row>
        <row r="2044">
          <cell r="A2044" t="str">
            <v>P4 SCH-60 [SA312 TP304L]</v>
          </cell>
          <cell r="B2044">
            <v>4</v>
          </cell>
          <cell r="C2044">
            <v>60</v>
          </cell>
          <cell r="D2044" t="str">
            <v>SA312 TP304L</v>
          </cell>
          <cell r="E2044"/>
          <cell r="F2044">
            <v>4.5</v>
          </cell>
          <cell r="G2044">
            <v>3.9379999999999997</v>
          </cell>
          <cell r="H2044">
            <v>0.28100000000000003</v>
          </cell>
          <cell r="I2044"/>
          <cell r="J2044">
            <v>60</v>
          </cell>
          <cell r="K2044"/>
          <cell r="L2044" t="str">
            <v>SA312 TP304L</v>
          </cell>
          <cell r="M2044"/>
          <cell r="N2044"/>
        </row>
        <row r="2045">
          <cell r="A2045" t="str">
            <v>P4 SCH-80 [SA312 TP304L]</v>
          </cell>
          <cell r="B2045">
            <v>4</v>
          </cell>
          <cell r="C2045">
            <v>80</v>
          </cell>
          <cell r="D2045" t="str">
            <v>SA312 TP304L</v>
          </cell>
          <cell r="E2045" t="str">
            <v>PI0011</v>
          </cell>
          <cell r="F2045">
            <v>4.5</v>
          </cell>
          <cell r="G2045">
            <v>3.8260000000000001</v>
          </cell>
          <cell r="H2045">
            <v>0.33700000000000002</v>
          </cell>
          <cell r="I2045"/>
          <cell r="J2045">
            <v>80</v>
          </cell>
          <cell r="K2045"/>
          <cell r="L2045" t="str">
            <v>SA312 TP304L</v>
          </cell>
          <cell r="M2045"/>
          <cell r="N2045"/>
        </row>
        <row r="2046">
          <cell r="A2046" t="str">
            <v>P4 SCH-120 [SA312 TP304L]</v>
          </cell>
          <cell r="B2046">
            <v>4</v>
          </cell>
          <cell r="C2046">
            <v>120</v>
          </cell>
          <cell r="D2046" t="str">
            <v>SA312 TP304L</v>
          </cell>
          <cell r="E2046"/>
          <cell r="F2046">
            <v>4.5</v>
          </cell>
          <cell r="G2046">
            <v>3.6259999999999999</v>
          </cell>
          <cell r="H2046">
            <v>0.437</v>
          </cell>
          <cell r="I2046"/>
          <cell r="J2046">
            <v>120</v>
          </cell>
          <cell r="K2046"/>
          <cell r="L2046" t="str">
            <v>SA312 TP304L</v>
          </cell>
          <cell r="M2046"/>
          <cell r="N2046"/>
        </row>
        <row r="2047">
          <cell r="A2047" t="str">
            <v>P4 SCH-160 [SA312 TP304L]</v>
          </cell>
          <cell r="B2047">
            <v>4</v>
          </cell>
          <cell r="C2047">
            <v>160</v>
          </cell>
          <cell r="D2047" t="str">
            <v>SA312 TP304L</v>
          </cell>
          <cell r="E2047" t="str">
            <v>PI1086</v>
          </cell>
          <cell r="F2047">
            <v>4.5</v>
          </cell>
          <cell r="G2047">
            <v>3.4379999999999997</v>
          </cell>
          <cell r="H2047">
            <v>0.53100000000000003</v>
          </cell>
          <cell r="I2047"/>
          <cell r="J2047">
            <v>160</v>
          </cell>
          <cell r="K2047"/>
          <cell r="L2047" t="str">
            <v>SA312 TP304L</v>
          </cell>
          <cell r="M2047"/>
          <cell r="N2047"/>
        </row>
        <row r="2048">
          <cell r="A2048" t="str">
            <v>P4 SCH-XH [SA312 TP304L]</v>
          </cell>
          <cell r="B2048">
            <v>4</v>
          </cell>
          <cell r="C2048" t="str">
            <v>XH</v>
          </cell>
          <cell r="D2048" t="str">
            <v>SA312 TP304L</v>
          </cell>
          <cell r="E2048"/>
          <cell r="F2048">
            <v>4.5</v>
          </cell>
          <cell r="G2048">
            <v>3.8260000000000001</v>
          </cell>
          <cell r="H2048">
            <v>0.33700000000000002</v>
          </cell>
          <cell r="I2048" t="str">
            <v>XH</v>
          </cell>
          <cell r="J2048">
            <v>2</v>
          </cell>
          <cell r="K2048"/>
          <cell r="L2048" t="str">
            <v>SA312 TP304L</v>
          </cell>
          <cell r="M2048"/>
          <cell r="N2048"/>
        </row>
        <row r="2049">
          <cell r="A2049" t="str">
            <v>P4 SCH-XXH [SA312 TP304L]</v>
          </cell>
          <cell r="B2049">
            <v>4</v>
          </cell>
          <cell r="C2049" t="str">
            <v>XXH</v>
          </cell>
          <cell r="D2049" t="str">
            <v>SA312 TP304L</v>
          </cell>
          <cell r="E2049"/>
          <cell r="F2049">
            <v>4.5</v>
          </cell>
          <cell r="G2049">
            <v>3.1520000000000001</v>
          </cell>
          <cell r="H2049">
            <v>0.67400000000000004</v>
          </cell>
          <cell r="I2049" t="str">
            <v>XXH</v>
          </cell>
          <cell r="J2049">
            <v>4</v>
          </cell>
          <cell r="K2049"/>
          <cell r="L2049" t="str">
            <v>SA312 TP304L</v>
          </cell>
          <cell r="M2049"/>
          <cell r="N2049"/>
        </row>
        <row r="2050">
          <cell r="A2050" t="str">
            <v>P4.5 SCH-XH [SA312 TP304L]</v>
          </cell>
          <cell r="B2050">
            <v>4.5</v>
          </cell>
          <cell r="C2050" t="str">
            <v>XH</v>
          </cell>
          <cell r="D2050" t="str">
            <v>SA312 TP304L</v>
          </cell>
          <cell r="E2050"/>
          <cell r="F2050">
            <v>5</v>
          </cell>
          <cell r="G2050">
            <v>4.29</v>
          </cell>
          <cell r="H2050">
            <v>0.35499999999999998</v>
          </cell>
          <cell r="I2050" t="str">
            <v>XH</v>
          </cell>
          <cell r="J2050">
            <v>2</v>
          </cell>
          <cell r="K2050"/>
          <cell r="L2050" t="str">
            <v>SA312 TP304L</v>
          </cell>
          <cell r="M2050"/>
          <cell r="N2050"/>
        </row>
        <row r="2051">
          <cell r="A2051" t="str">
            <v>P4.5 SCH-XXH [SA312 TP304L]</v>
          </cell>
          <cell r="B2051">
            <v>4.5</v>
          </cell>
          <cell r="C2051" t="str">
            <v>XXH</v>
          </cell>
          <cell r="D2051" t="str">
            <v>SA312 TP304L</v>
          </cell>
          <cell r="E2051"/>
          <cell r="F2051">
            <v>5</v>
          </cell>
          <cell r="G2051">
            <v>3.58</v>
          </cell>
          <cell r="H2051">
            <v>0.71</v>
          </cell>
          <cell r="I2051" t="str">
            <v>XXH</v>
          </cell>
          <cell r="J2051">
            <v>4</v>
          </cell>
          <cell r="K2051"/>
          <cell r="L2051" t="str">
            <v>SA312 TP304L</v>
          </cell>
          <cell r="M2051"/>
          <cell r="N2051"/>
        </row>
        <row r="2052">
          <cell r="A2052" t="str">
            <v>P5 SCH-5 [SA312 TP304L]</v>
          </cell>
          <cell r="B2052">
            <v>5</v>
          </cell>
          <cell r="C2052">
            <v>5</v>
          </cell>
          <cell r="D2052" t="str">
            <v>SA312 TP304L</v>
          </cell>
          <cell r="E2052"/>
          <cell r="F2052">
            <v>5.5629999999999997</v>
          </cell>
          <cell r="G2052">
            <v>5.3449999999999998</v>
          </cell>
          <cell r="H2052">
            <v>0.109</v>
          </cell>
          <cell r="I2052"/>
          <cell r="J2052">
            <v>5</v>
          </cell>
          <cell r="K2052"/>
          <cell r="L2052" t="str">
            <v>SA312 TP304L</v>
          </cell>
          <cell r="M2052"/>
          <cell r="N2052"/>
        </row>
        <row r="2053">
          <cell r="A2053" t="str">
            <v>P5 SCH-10 [SA312 TP304L]</v>
          </cell>
          <cell r="B2053">
            <v>5</v>
          </cell>
          <cell r="C2053">
            <v>10</v>
          </cell>
          <cell r="D2053" t="str">
            <v>SA312 TP304L</v>
          </cell>
          <cell r="E2053"/>
          <cell r="F2053">
            <v>5.5629999999999997</v>
          </cell>
          <cell r="G2053">
            <v>5.2949999999999999</v>
          </cell>
          <cell r="H2053">
            <v>0.13400000000000001</v>
          </cell>
          <cell r="I2053"/>
          <cell r="J2053">
            <v>10</v>
          </cell>
          <cell r="K2053"/>
          <cell r="L2053" t="str">
            <v>SA312 TP304L</v>
          </cell>
          <cell r="M2053"/>
          <cell r="N2053"/>
        </row>
        <row r="2054">
          <cell r="A2054" t="str">
            <v>P5 SCH-20 [SA312 TP304L]</v>
          </cell>
          <cell r="B2054">
            <v>5</v>
          </cell>
          <cell r="C2054">
            <v>20</v>
          </cell>
          <cell r="D2054" t="str">
            <v>SA312 TP304L</v>
          </cell>
          <cell r="E2054"/>
          <cell r="F2054">
            <v>5.5629999999999997</v>
          </cell>
          <cell r="G2054">
            <v>5.157</v>
          </cell>
          <cell r="H2054">
            <v>0.20300000000000001</v>
          </cell>
          <cell r="I2054"/>
          <cell r="J2054">
            <v>20</v>
          </cell>
          <cell r="K2054"/>
          <cell r="L2054" t="str">
            <v>SA312 TP304L</v>
          </cell>
          <cell r="M2054"/>
          <cell r="N2054"/>
        </row>
        <row r="2055">
          <cell r="A2055" t="str">
            <v>P5 SCH-40 [SA312 TP304L]</v>
          </cell>
          <cell r="B2055">
            <v>5</v>
          </cell>
          <cell r="C2055">
            <v>40</v>
          </cell>
          <cell r="D2055" t="str">
            <v>SA312 TP304L</v>
          </cell>
          <cell r="E2055"/>
          <cell r="F2055">
            <v>5.5629999999999997</v>
          </cell>
          <cell r="G2055">
            <v>5.0469999999999997</v>
          </cell>
          <cell r="H2055">
            <v>0.25800000000000001</v>
          </cell>
          <cell r="I2055"/>
          <cell r="J2055">
            <v>40</v>
          </cell>
          <cell r="K2055"/>
          <cell r="L2055" t="str">
            <v>SA312 TP304L</v>
          </cell>
          <cell r="M2055"/>
          <cell r="N2055"/>
        </row>
        <row r="2056">
          <cell r="A2056" t="str">
            <v>P5 SCH-80 [SA312 TP304L]</v>
          </cell>
          <cell r="B2056">
            <v>5</v>
          </cell>
          <cell r="C2056">
            <v>80</v>
          </cell>
          <cell r="D2056" t="str">
            <v>SA312 TP304L</v>
          </cell>
          <cell r="E2056"/>
          <cell r="F2056">
            <v>5.5629999999999997</v>
          </cell>
          <cell r="G2056">
            <v>4.8129999999999997</v>
          </cell>
          <cell r="H2056">
            <v>0.375</v>
          </cell>
          <cell r="I2056"/>
          <cell r="J2056">
            <v>80</v>
          </cell>
          <cell r="K2056"/>
          <cell r="L2056" t="str">
            <v>SA312 TP304L</v>
          </cell>
          <cell r="M2056"/>
          <cell r="N2056"/>
        </row>
        <row r="2057">
          <cell r="A2057" t="str">
            <v>P5 SCH-120 [SA312 TP304L]</v>
          </cell>
          <cell r="B2057">
            <v>5</v>
          </cell>
          <cell r="C2057">
            <v>120</v>
          </cell>
          <cell r="D2057" t="str">
            <v>SA312 TP304L</v>
          </cell>
          <cell r="E2057"/>
          <cell r="F2057">
            <v>5.5629999999999997</v>
          </cell>
          <cell r="G2057">
            <v>4.5629999999999997</v>
          </cell>
          <cell r="H2057">
            <v>0.5</v>
          </cell>
          <cell r="I2057"/>
          <cell r="J2057">
            <v>120</v>
          </cell>
          <cell r="K2057"/>
          <cell r="L2057" t="str">
            <v>SA312 TP304L</v>
          </cell>
          <cell r="M2057"/>
          <cell r="N2057"/>
        </row>
        <row r="2058">
          <cell r="A2058" t="str">
            <v>P5 SCH-160 [SA312 TP304L]</v>
          </cell>
          <cell r="B2058">
            <v>5</v>
          </cell>
          <cell r="C2058">
            <v>160</v>
          </cell>
          <cell r="D2058" t="str">
            <v>SA312 TP304L</v>
          </cell>
          <cell r="E2058"/>
          <cell r="F2058">
            <v>5.5629999999999997</v>
          </cell>
          <cell r="G2058">
            <v>4.3129999999999997</v>
          </cell>
          <cell r="H2058">
            <v>0.625</v>
          </cell>
          <cell r="I2058"/>
          <cell r="J2058">
            <v>160</v>
          </cell>
          <cell r="K2058"/>
          <cell r="L2058" t="str">
            <v>SA312 TP304L</v>
          </cell>
          <cell r="M2058"/>
          <cell r="N2058"/>
        </row>
        <row r="2059">
          <cell r="A2059" t="str">
            <v>P5 SCH-XH [SA312 TP304L]</v>
          </cell>
          <cell r="B2059">
            <v>5</v>
          </cell>
          <cell r="C2059" t="str">
            <v>XH</v>
          </cell>
          <cell r="D2059" t="str">
            <v>SA312 TP304L</v>
          </cell>
          <cell r="E2059"/>
          <cell r="F2059">
            <v>5.5629999999999997</v>
          </cell>
          <cell r="G2059">
            <v>4.8129999999999997</v>
          </cell>
          <cell r="H2059">
            <v>0.375</v>
          </cell>
          <cell r="I2059" t="str">
            <v>XH</v>
          </cell>
          <cell r="J2059">
            <v>2</v>
          </cell>
          <cell r="K2059"/>
          <cell r="L2059" t="str">
            <v>SA312 TP304L</v>
          </cell>
          <cell r="M2059"/>
          <cell r="N2059"/>
        </row>
        <row r="2060">
          <cell r="A2060" t="str">
            <v>P5 SCH-XXH [SA312 TP304L]</v>
          </cell>
          <cell r="B2060">
            <v>5</v>
          </cell>
          <cell r="C2060" t="str">
            <v>XXH</v>
          </cell>
          <cell r="D2060" t="str">
            <v>SA312 TP304L</v>
          </cell>
          <cell r="E2060"/>
          <cell r="F2060">
            <v>5.5629999999999997</v>
          </cell>
          <cell r="G2060">
            <v>4.0629999999999997</v>
          </cell>
          <cell r="H2060">
            <v>0.75</v>
          </cell>
          <cell r="I2060" t="str">
            <v>XXH</v>
          </cell>
          <cell r="J2060">
            <v>4</v>
          </cell>
          <cell r="K2060"/>
          <cell r="L2060" t="str">
            <v>SA312 TP304L</v>
          </cell>
          <cell r="M2060"/>
          <cell r="N2060"/>
        </row>
        <row r="2061">
          <cell r="A2061" t="str">
            <v>P6 SCH-5 [SA312 TP304L]</v>
          </cell>
          <cell r="B2061">
            <v>6.0000000000000009</v>
          </cell>
          <cell r="C2061">
            <v>5</v>
          </cell>
          <cell r="D2061" t="str">
            <v>SA312 TP304L</v>
          </cell>
          <cell r="E2061"/>
          <cell r="F2061">
            <v>6.6250000000000009</v>
          </cell>
          <cell r="G2061">
            <v>6.4070000000000009</v>
          </cell>
          <cell r="H2061">
            <v>0.109</v>
          </cell>
          <cell r="I2061"/>
          <cell r="J2061">
            <v>5</v>
          </cell>
          <cell r="K2061"/>
          <cell r="L2061" t="str">
            <v>SA312 TP304L</v>
          </cell>
          <cell r="M2061"/>
          <cell r="N2061"/>
        </row>
        <row r="2062">
          <cell r="A2062" t="str">
            <v>P6 SCH-10 [SA312 TP304L]</v>
          </cell>
          <cell r="B2062">
            <v>6.0000000000000009</v>
          </cell>
          <cell r="C2062">
            <v>10</v>
          </cell>
          <cell r="D2062" t="str">
            <v>SA312 TP304L</v>
          </cell>
          <cell r="E2062"/>
          <cell r="F2062">
            <v>6.6250000000000009</v>
          </cell>
          <cell r="G2062">
            <v>6.3570000000000011</v>
          </cell>
          <cell r="H2062">
            <v>0.13400000000000001</v>
          </cell>
          <cell r="I2062"/>
          <cell r="J2062">
            <v>10</v>
          </cell>
          <cell r="K2062"/>
          <cell r="L2062" t="str">
            <v>SA312 TP304L</v>
          </cell>
          <cell r="M2062"/>
          <cell r="N2062"/>
        </row>
        <row r="2063">
          <cell r="A2063" t="str">
            <v>P6 SCH-20 [SA312 TP304L]</v>
          </cell>
          <cell r="B2063">
            <v>6.0000000000000009</v>
          </cell>
          <cell r="C2063">
            <v>20</v>
          </cell>
          <cell r="D2063" t="str">
            <v>SA312 TP304L</v>
          </cell>
          <cell r="E2063"/>
          <cell r="F2063">
            <v>6.6250000000000009</v>
          </cell>
          <cell r="G2063">
            <v>6.2190000000000012</v>
          </cell>
          <cell r="H2063">
            <v>0.20300000000000001</v>
          </cell>
          <cell r="I2063"/>
          <cell r="J2063">
            <v>20</v>
          </cell>
          <cell r="K2063"/>
          <cell r="L2063" t="str">
            <v>SA312 TP304L</v>
          </cell>
          <cell r="M2063"/>
          <cell r="N2063"/>
        </row>
        <row r="2064">
          <cell r="A2064" t="str">
            <v>P6 SCH-40 [SA312 TP304L]</v>
          </cell>
          <cell r="B2064">
            <v>6.0000000000000009</v>
          </cell>
          <cell r="C2064">
            <v>40</v>
          </cell>
          <cell r="D2064" t="str">
            <v>SA312 TP304L</v>
          </cell>
          <cell r="E2064" t="str">
            <v>PI0020</v>
          </cell>
          <cell r="F2064">
            <v>6.6250000000000009</v>
          </cell>
          <cell r="G2064">
            <v>6.0650000000000013</v>
          </cell>
          <cell r="H2064">
            <v>0.28000000000000003</v>
          </cell>
          <cell r="I2064"/>
          <cell r="J2064">
            <v>40</v>
          </cell>
          <cell r="K2064"/>
          <cell r="L2064" t="str">
            <v>SA312 TP304L</v>
          </cell>
          <cell r="M2064"/>
          <cell r="N2064"/>
        </row>
        <row r="2065">
          <cell r="A2065" t="str">
            <v>P6 SCH-80 [SA312 TP304L]</v>
          </cell>
          <cell r="B2065">
            <v>6.0000000000000009</v>
          </cell>
          <cell r="C2065">
            <v>80</v>
          </cell>
          <cell r="D2065" t="str">
            <v>SA312 TP304L</v>
          </cell>
          <cell r="E2065" t="str">
            <v>PI1225</v>
          </cell>
          <cell r="F2065">
            <v>6.6250000000000009</v>
          </cell>
          <cell r="G2065">
            <v>5.761000000000001</v>
          </cell>
          <cell r="H2065">
            <v>0.432</v>
          </cell>
          <cell r="I2065"/>
          <cell r="J2065">
            <v>80</v>
          </cell>
          <cell r="K2065"/>
          <cell r="L2065" t="str">
            <v>SA312 TP304L</v>
          </cell>
          <cell r="M2065"/>
          <cell r="N2065"/>
        </row>
        <row r="2066">
          <cell r="A2066" t="str">
            <v>P6 SCH-120 [SA312 TP304L]</v>
          </cell>
          <cell r="B2066">
            <v>6.0000000000000009</v>
          </cell>
          <cell r="C2066">
            <v>120</v>
          </cell>
          <cell r="D2066" t="str">
            <v>SA312 TP304L</v>
          </cell>
          <cell r="E2066"/>
          <cell r="F2066">
            <v>6.6250000000000009</v>
          </cell>
          <cell r="G2066">
            <v>5.5010000000000012</v>
          </cell>
          <cell r="H2066">
            <v>0.56200000000000006</v>
          </cell>
          <cell r="I2066"/>
          <cell r="J2066">
            <v>120</v>
          </cell>
          <cell r="K2066"/>
          <cell r="L2066" t="str">
            <v>SA312 TP304L</v>
          </cell>
          <cell r="M2066"/>
          <cell r="N2066"/>
        </row>
        <row r="2067">
          <cell r="A2067" t="str">
            <v>P6 SCH-160 [SA312 TP304L]</v>
          </cell>
          <cell r="B2067">
            <v>6.0000000000000009</v>
          </cell>
          <cell r="C2067">
            <v>160</v>
          </cell>
          <cell r="D2067" t="str">
            <v>SA312 TP304L</v>
          </cell>
          <cell r="E2067" t="str">
            <v>PI1016</v>
          </cell>
          <cell r="F2067">
            <v>6.6250000000000009</v>
          </cell>
          <cell r="G2067">
            <v>5.1890000000000009</v>
          </cell>
          <cell r="H2067">
            <v>0.71799999999999997</v>
          </cell>
          <cell r="I2067"/>
          <cell r="J2067">
            <v>160</v>
          </cell>
          <cell r="K2067"/>
          <cell r="L2067" t="str">
            <v>SA312 TP304L</v>
          </cell>
          <cell r="M2067"/>
          <cell r="N2067"/>
        </row>
        <row r="2068">
          <cell r="A2068" t="str">
            <v>P6 SCH-XH [SA312 TP304L]</v>
          </cell>
          <cell r="B2068">
            <v>6.0000000000000009</v>
          </cell>
          <cell r="C2068" t="str">
            <v>XH</v>
          </cell>
          <cell r="D2068" t="str">
            <v>SA312 TP304L</v>
          </cell>
          <cell r="E2068"/>
          <cell r="F2068">
            <v>6.6250000000000009</v>
          </cell>
          <cell r="G2068">
            <v>5.761000000000001</v>
          </cell>
          <cell r="H2068">
            <v>0.432</v>
          </cell>
          <cell r="I2068" t="str">
            <v>XH</v>
          </cell>
          <cell r="J2068">
            <v>2</v>
          </cell>
          <cell r="K2068"/>
          <cell r="L2068" t="str">
            <v>SA312 TP304L</v>
          </cell>
          <cell r="M2068"/>
          <cell r="N2068"/>
        </row>
        <row r="2069">
          <cell r="A2069" t="str">
            <v>P6 SCH-XXH [SA312 TP304L]</v>
          </cell>
          <cell r="B2069">
            <v>6.0000000000000009</v>
          </cell>
          <cell r="C2069" t="str">
            <v>XXH</v>
          </cell>
          <cell r="D2069" t="str">
            <v>SA312 TP304L</v>
          </cell>
          <cell r="E2069"/>
          <cell r="F2069">
            <v>6.6250000000000009</v>
          </cell>
          <cell r="G2069">
            <v>4.8970000000000011</v>
          </cell>
          <cell r="H2069">
            <v>0.86399999999999999</v>
          </cell>
          <cell r="I2069" t="str">
            <v>XXH</v>
          </cell>
          <cell r="J2069">
            <v>4</v>
          </cell>
          <cell r="K2069"/>
          <cell r="L2069" t="str">
            <v>SA312 TP304L</v>
          </cell>
          <cell r="M2069"/>
          <cell r="N2069"/>
        </row>
        <row r="2070">
          <cell r="A2070" t="str">
            <v>P7 SCH-XH [SA312 TP304L]</v>
          </cell>
          <cell r="B2070">
            <v>7</v>
          </cell>
          <cell r="C2070" t="str">
            <v>XH</v>
          </cell>
          <cell r="D2070" t="str">
            <v>SA312 TP304L</v>
          </cell>
          <cell r="E2070"/>
          <cell r="F2070">
            <v>7.625</v>
          </cell>
          <cell r="G2070">
            <v>6.625</v>
          </cell>
          <cell r="H2070">
            <v>0.5</v>
          </cell>
          <cell r="I2070" t="str">
            <v>XH</v>
          </cell>
          <cell r="J2070">
            <v>2</v>
          </cell>
          <cell r="K2070"/>
          <cell r="L2070" t="str">
            <v>SA312 TP304L</v>
          </cell>
          <cell r="M2070"/>
          <cell r="N2070"/>
        </row>
        <row r="2071">
          <cell r="A2071" t="str">
            <v>P7 SCH-XXH [SA312 TP304L]</v>
          </cell>
          <cell r="B2071">
            <v>7</v>
          </cell>
          <cell r="C2071" t="str">
            <v>XXH</v>
          </cell>
          <cell r="D2071" t="str">
            <v>SA312 TP304L</v>
          </cell>
          <cell r="E2071"/>
          <cell r="F2071">
            <v>7.625</v>
          </cell>
          <cell r="G2071">
            <v>5.875</v>
          </cell>
          <cell r="H2071">
            <v>0.875</v>
          </cell>
          <cell r="I2071" t="str">
            <v>XXH</v>
          </cell>
          <cell r="J2071">
            <v>4</v>
          </cell>
          <cell r="K2071"/>
          <cell r="L2071" t="str">
            <v>SA312 TP304L</v>
          </cell>
          <cell r="M2071"/>
          <cell r="N2071"/>
        </row>
        <row r="2072">
          <cell r="A2072" t="str">
            <v>P8 SCH-5 [SA312 TP304L]</v>
          </cell>
          <cell r="B2072">
            <v>8</v>
          </cell>
          <cell r="C2072">
            <v>5</v>
          </cell>
          <cell r="D2072" t="str">
            <v>SA312 TP304L</v>
          </cell>
          <cell r="E2072"/>
          <cell r="F2072">
            <v>8.625</v>
          </cell>
          <cell r="G2072">
            <v>8.407</v>
          </cell>
          <cell r="H2072">
            <v>0.109</v>
          </cell>
          <cell r="I2072"/>
          <cell r="J2072">
            <v>5</v>
          </cell>
          <cell r="K2072"/>
          <cell r="L2072" t="str">
            <v>SA312 TP304L</v>
          </cell>
          <cell r="M2072"/>
          <cell r="N2072"/>
        </row>
        <row r="2073">
          <cell r="A2073" t="str">
            <v>P8 SCH-10 [SA312 TP304L]</v>
          </cell>
          <cell r="B2073">
            <v>8</v>
          </cell>
          <cell r="C2073">
            <v>10</v>
          </cell>
          <cell r="D2073" t="str">
            <v>SA312 TP304L</v>
          </cell>
          <cell r="E2073"/>
          <cell r="F2073">
            <v>8.625</v>
          </cell>
          <cell r="G2073">
            <v>8.3290000000000006</v>
          </cell>
          <cell r="H2073">
            <v>0.14799999999999999</v>
          </cell>
          <cell r="I2073"/>
          <cell r="J2073">
            <v>10</v>
          </cell>
          <cell r="K2073"/>
          <cell r="L2073" t="str">
            <v>SA312 TP304L</v>
          </cell>
          <cell r="M2073"/>
          <cell r="N2073"/>
        </row>
        <row r="2074">
          <cell r="A2074" t="str">
            <v>P8 SCH-20 [SA312 TP304L]</v>
          </cell>
          <cell r="B2074">
            <v>8</v>
          </cell>
          <cell r="C2074">
            <v>20</v>
          </cell>
          <cell r="D2074" t="str">
            <v>SA312 TP304L</v>
          </cell>
          <cell r="E2074"/>
          <cell r="F2074">
            <v>8.625</v>
          </cell>
          <cell r="G2074">
            <v>8.125</v>
          </cell>
          <cell r="H2074">
            <v>0.25</v>
          </cell>
          <cell r="I2074"/>
          <cell r="J2074">
            <v>20</v>
          </cell>
          <cell r="K2074"/>
          <cell r="L2074" t="str">
            <v>SA312 TP304L</v>
          </cell>
          <cell r="M2074"/>
          <cell r="N2074"/>
        </row>
        <row r="2075">
          <cell r="A2075" t="str">
            <v>P8 SCH-30 [SA312 TP304L]</v>
          </cell>
          <cell r="B2075">
            <v>8</v>
          </cell>
          <cell r="C2075">
            <v>30</v>
          </cell>
          <cell r="D2075" t="str">
            <v>SA312 TP304L</v>
          </cell>
          <cell r="E2075"/>
          <cell r="F2075">
            <v>8.625</v>
          </cell>
          <cell r="G2075">
            <v>8.0709999999999997</v>
          </cell>
          <cell r="H2075">
            <v>0.27700000000000002</v>
          </cell>
          <cell r="I2075"/>
          <cell r="J2075">
            <v>30</v>
          </cell>
          <cell r="K2075"/>
          <cell r="L2075" t="str">
            <v>SA312 TP304L</v>
          </cell>
          <cell r="M2075"/>
          <cell r="N2075"/>
        </row>
        <row r="2076">
          <cell r="A2076" t="str">
            <v>P8 SCH-40 [SA312 TP304L]</v>
          </cell>
          <cell r="B2076">
            <v>8</v>
          </cell>
          <cell r="C2076">
            <v>40</v>
          </cell>
          <cell r="D2076" t="str">
            <v>SA312 TP304L</v>
          </cell>
          <cell r="E2076"/>
          <cell r="F2076">
            <v>8.625</v>
          </cell>
          <cell r="G2076">
            <v>7.9809999999999999</v>
          </cell>
          <cell r="H2076">
            <v>0.32200000000000001</v>
          </cell>
          <cell r="I2076"/>
          <cell r="J2076">
            <v>40</v>
          </cell>
          <cell r="K2076"/>
          <cell r="L2076" t="str">
            <v>SA312 TP304L</v>
          </cell>
          <cell r="M2076"/>
          <cell r="N2076"/>
        </row>
        <row r="2077">
          <cell r="A2077" t="str">
            <v>P8 SCH-60 [SA312 TP304L]</v>
          </cell>
          <cell r="B2077">
            <v>8</v>
          </cell>
          <cell r="C2077">
            <v>60</v>
          </cell>
          <cell r="D2077" t="str">
            <v>SA312 TP304L</v>
          </cell>
          <cell r="E2077"/>
          <cell r="F2077">
            <v>8.625</v>
          </cell>
          <cell r="G2077">
            <v>7.8129999999999997</v>
          </cell>
          <cell r="H2077">
            <v>0.40600000000000003</v>
          </cell>
          <cell r="I2077"/>
          <cell r="J2077">
            <v>60</v>
          </cell>
          <cell r="K2077"/>
          <cell r="L2077" t="str">
            <v>SA312 TP304L</v>
          </cell>
          <cell r="M2077"/>
          <cell r="N2077"/>
        </row>
        <row r="2078">
          <cell r="A2078" t="str">
            <v>P8 SCH-80 [SA312 TP304L]</v>
          </cell>
          <cell r="B2078">
            <v>8</v>
          </cell>
          <cell r="C2078">
            <v>80</v>
          </cell>
          <cell r="D2078" t="str">
            <v>SA312 TP304L</v>
          </cell>
          <cell r="E2078" t="str">
            <v>PI1032</v>
          </cell>
          <cell r="F2078">
            <v>8.625</v>
          </cell>
          <cell r="G2078">
            <v>7.625</v>
          </cell>
          <cell r="H2078">
            <v>0.5</v>
          </cell>
          <cell r="I2078"/>
          <cell r="J2078">
            <v>80</v>
          </cell>
          <cell r="K2078"/>
          <cell r="L2078" t="str">
            <v>SA312 TP304L</v>
          </cell>
          <cell r="M2078"/>
          <cell r="N2078"/>
        </row>
        <row r="2079">
          <cell r="A2079" t="str">
            <v>P8 SCH-100 [SA312 TP304L]</v>
          </cell>
          <cell r="B2079">
            <v>8</v>
          </cell>
          <cell r="C2079">
            <v>100</v>
          </cell>
          <cell r="D2079" t="str">
            <v>SA312 TP304L</v>
          </cell>
          <cell r="E2079"/>
          <cell r="F2079">
            <v>8.625</v>
          </cell>
          <cell r="G2079">
            <v>7.4390000000000001</v>
          </cell>
          <cell r="H2079">
            <v>0.59299999999999997</v>
          </cell>
          <cell r="I2079"/>
          <cell r="J2079">
            <v>100</v>
          </cell>
          <cell r="K2079"/>
          <cell r="L2079" t="str">
            <v>SA312 TP304L</v>
          </cell>
          <cell r="M2079"/>
          <cell r="N2079"/>
        </row>
        <row r="2080">
          <cell r="A2080" t="str">
            <v>P8 SCH-120 [SA312 TP304L]</v>
          </cell>
          <cell r="B2080">
            <v>8</v>
          </cell>
          <cell r="C2080">
            <v>120</v>
          </cell>
          <cell r="D2080" t="str">
            <v>SA312 TP304L</v>
          </cell>
          <cell r="E2080"/>
          <cell r="F2080">
            <v>8.625</v>
          </cell>
          <cell r="G2080">
            <v>7.1890000000000001</v>
          </cell>
          <cell r="H2080">
            <v>0.71799999999999997</v>
          </cell>
          <cell r="I2080"/>
          <cell r="J2080">
            <v>120</v>
          </cell>
          <cell r="K2080"/>
          <cell r="L2080" t="str">
            <v>SA312 TP304L</v>
          </cell>
          <cell r="M2080"/>
          <cell r="N2080"/>
        </row>
        <row r="2081">
          <cell r="A2081" t="str">
            <v>P8 SCH-140 [SA312 TP304L]</v>
          </cell>
          <cell r="B2081">
            <v>8</v>
          </cell>
          <cell r="C2081">
            <v>140</v>
          </cell>
          <cell r="D2081" t="str">
            <v>SA312 TP304L</v>
          </cell>
          <cell r="E2081"/>
          <cell r="F2081">
            <v>8.625</v>
          </cell>
          <cell r="G2081">
            <v>7.0009999999999994</v>
          </cell>
          <cell r="H2081">
            <v>0.81200000000000006</v>
          </cell>
          <cell r="I2081"/>
          <cell r="J2081">
            <v>140</v>
          </cell>
          <cell r="K2081"/>
          <cell r="L2081" t="str">
            <v>SA312 TP304L</v>
          </cell>
          <cell r="M2081"/>
          <cell r="N2081"/>
        </row>
        <row r="2082">
          <cell r="A2082" t="str">
            <v>P8 SCH-160 [SA312 TP304L]</v>
          </cell>
          <cell r="B2082">
            <v>8</v>
          </cell>
          <cell r="C2082">
            <v>160</v>
          </cell>
          <cell r="D2082" t="str">
            <v>SA312 TP304L</v>
          </cell>
          <cell r="E2082"/>
          <cell r="F2082">
            <v>8.625</v>
          </cell>
          <cell r="G2082">
            <v>6.8129999999999997</v>
          </cell>
          <cell r="H2082">
            <v>0.90600000000000003</v>
          </cell>
          <cell r="I2082"/>
          <cell r="J2082">
            <v>160</v>
          </cell>
          <cell r="K2082"/>
          <cell r="L2082" t="str">
            <v>SA312 TP304L</v>
          </cell>
          <cell r="M2082"/>
          <cell r="N2082"/>
        </row>
        <row r="2083">
          <cell r="A2083" t="str">
            <v>P8 SCH-XH [SA312 TP304L]</v>
          </cell>
          <cell r="B2083">
            <v>8</v>
          </cell>
          <cell r="C2083" t="str">
            <v>XH</v>
          </cell>
          <cell r="D2083" t="str">
            <v>SA312 TP304L</v>
          </cell>
          <cell r="E2083"/>
          <cell r="F2083">
            <v>8.625</v>
          </cell>
          <cell r="G2083">
            <v>7.625</v>
          </cell>
          <cell r="H2083">
            <v>0.5</v>
          </cell>
          <cell r="I2083" t="str">
            <v>XH</v>
          </cell>
          <cell r="J2083">
            <v>2</v>
          </cell>
          <cell r="K2083"/>
          <cell r="L2083" t="str">
            <v>SA312 TP304L</v>
          </cell>
          <cell r="M2083"/>
          <cell r="N2083"/>
        </row>
        <row r="2084">
          <cell r="A2084" t="str">
            <v>P8 SCH-XXH [SA312 TP304L]</v>
          </cell>
          <cell r="B2084">
            <v>8</v>
          </cell>
          <cell r="C2084" t="str">
            <v>XXH</v>
          </cell>
          <cell r="D2084" t="str">
            <v>SA312 TP304L</v>
          </cell>
          <cell r="E2084" t="str">
            <v>PI0094</v>
          </cell>
          <cell r="F2084">
            <v>8.625</v>
          </cell>
          <cell r="G2084">
            <v>6.875</v>
          </cell>
          <cell r="H2084">
            <v>0.875</v>
          </cell>
          <cell r="I2084" t="str">
            <v>XXH</v>
          </cell>
          <cell r="J2084">
            <v>4</v>
          </cell>
          <cell r="K2084"/>
          <cell r="L2084" t="str">
            <v>SA312 TP304L</v>
          </cell>
          <cell r="M2084"/>
          <cell r="N2084"/>
        </row>
        <row r="2085">
          <cell r="A2085" t="str">
            <v>P9 SCH-XH [SA312 TP304L]</v>
          </cell>
          <cell r="B2085">
            <v>9</v>
          </cell>
          <cell r="C2085" t="str">
            <v>XH</v>
          </cell>
          <cell r="D2085" t="str">
            <v>SA312 TP304L</v>
          </cell>
          <cell r="E2085"/>
          <cell r="F2085">
            <v>9.625</v>
          </cell>
          <cell r="G2085">
            <v>8.625</v>
          </cell>
          <cell r="H2085">
            <v>0.5</v>
          </cell>
          <cell r="I2085" t="str">
            <v>XH</v>
          </cell>
          <cell r="J2085">
            <v>2</v>
          </cell>
          <cell r="K2085"/>
          <cell r="L2085" t="str">
            <v>SA312 TP304L</v>
          </cell>
          <cell r="M2085"/>
          <cell r="N2085"/>
        </row>
        <row r="2086">
          <cell r="A2086" t="str">
            <v>P10 SCH-5 [SA312 TP304L]</v>
          </cell>
          <cell r="B2086">
            <v>10</v>
          </cell>
          <cell r="C2086">
            <v>5</v>
          </cell>
          <cell r="D2086" t="str">
            <v>SA312 TP304L</v>
          </cell>
          <cell r="E2086"/>
          <cell r="F2086">
            <v>10.750000000000002</v>
          </cell>
          <cell r="G2086">
            <v>10.482000000000001</v>
          </cell>
          <cell r="H2086">
            <v>0.13400000000000001</v>
          </cell>
          <cell r="I2086"/>
          <cell r="J2086">
            <v>5</v>
          </cell>
          <cell r="K2086"/>
          <cell r="L2086" t="str">
            <v>SA312 TP304L</v>
          </cell>
          <cell r="M2086"/>
          <cell r="N2086"/>
        </row>
        <row r="2087">
          <cell r="A2087" t="str">
            <v>P10 SCH-10 [SA312 TP304L]</v>
          </cell>
          <cell r="B2087">
            <v>10</v>
          </cell>
          <cell r="C2087">
            <v>10</v>
          </cell>
          <cell r="D2087" t="str">
            <v>SA312 TP304L</v>
          </cell>
          <cell r="E2087"/>
          <cell r="F2087">
            <v>10.750000000000002</v>
          </cell>
          <cell r="G2087">
            <v>10.420000000000002</v>
          </cell>
          <cell r="H2087">
            <v>0.16500000000000001</v>
          </cell>
          <cell r="I2087"/>
          <cell r="J2087">
            <v>10</v>
          </cell>
          <cell r="K2087"/>
          <cell r="L2087" t="str">
            <v>SA312 TP304L</v>
          </cell>
          <cell r="M2087"/>
          <cell r="N2087"/>
        </row>
        <row r="2088">
          <cell r="A2088" t="str">
            <v>P10 SCH-20 [SA312 TP304L]</v>
          </cell>
          <cell r="B2088">
            <v>10</v>
          </cell>
          <cell r="C2088">
            <v>20</v>
          </cell>
          <cell r="D2088" t="str">
            <v>SA312 TP304L</v>
          </cell>
          <cell r="E2088"/>
          <cell r="F2088">
            <v>10.750000000000002</v>
          </cell>
          <cell r="G2088">
            <v>10.250000000000002</v>
          </cell>
          <cell r="H2088">
            <v>0.25</v>
          </cell>
          <cell r="I2088"/>
          <cell r="J2088">
            <v>20</v>
          </cell>
          <cell r="K2088"/>
          <cell r="L2088" t="str">
            <v>SA312 TP304L</v>
          </cell>
          <cell r="M2088"/>
          <cell r="N2088"/>
        </row>
        <row r="2089">
          <cell r="A2089" t="str">
            <v>P10 SCH-30 [SA312 TP304L]</v>
          </cell>
          <cell r="B2089">
            <v>10</v>
          </cell>
          <cell r="C2089">
            <v>30</v>
          </cell>
          <cell r="D2089" t="str">
            <v>SA312 TP304L</v>
          </cell>
          <cell r="E2089"/>
          <cell r="F2089">
            <v>10.750000000000002</v>
          </cell>
          <cell r="G2089">
            <v>10.136000000000001</v>
          </cell>
          <cell r="H2089">
            <v>0.307</v>
          </cell>
          <cell r="I2089"/>
          <cell r="J2089">
            <v>30</v>
          </cell>
          <cell r="K2089"/>
          <cell r="L2089" t="str">
            <v>SA312 TP304L</v>
          </cell>
          <cell r="M2089"/>
          <cell r="N2089"/>
        </row>
        <row r="2090">
          <cell r="A2090" t="str">
            <v>P10 SCH-40 [SA312 TP304L]</v>
          </cell>
          <cell r="B2090">
            <v>10</v>
          </cell>
          <cell r="C2090">
            <v>40</v>
          </cell>
          <cell r="D2090" t="str">
            <v>SA312 TP304L</v>
          </cell>
          <cell r="E2090"/>
          <cell r="F2090">
            <v>10.750000000000002</v>
          </cell>
          <cell r="G2090">
            <v>10.020000000000001</v>
          </cell>
          <cell r="H2090">
            <v>0.36499999999999999</v>
          </cell>
          <cell r="I2090"/>
          <cell r="J2090">
            <v>40</v>
          </cell>
          <cell r="K2090"/>
          <cell r="L2090" t="str">
            <v>SA312 TP304L</v>
          </cell>
          <cell r="M2090"/>
          <cell r="N2090"/>
        </row>
        <row r="2091">
          <cell r="A2091" t="str">
            <v>P10 SCH-60 [SA312 TP304L]</v>
          </cell>
          <cell r="B2091">
            <v>10</v>
          </cell>
          <cell r="C2091">
            <v>60</v>
          </cell>
          <cell r="D2091" t="str">
            <v>SA312 TP304L</v>
          </cell>
          <cell r="E2091"/>
          <cell r="F2091">
            <v>10.750000000000002</v>
          </cell>
          <cell r="G2091">
            <v>9.7500000000000018</v>
          </cell>
          <cell r="H2091">
            <v>0.5</v>
          </cell>
          <cell r="I2091"/>
          <cell r="J2091">
            <v>60</v>
          </cell>
          <cell r="K2091"/>
          <cell r="L2091" t="str">
            <v>SA312 TP304L</v>
          </cell>
          <cell r="M2091"/>
          <cell r="N2091"/>
        </row>
        <row r="2092">
          <cell r="A2092" t="str">
            <v>P10 SCH-80 [SA312 TP304L]</v>
          </cell>
          <cell r="B2092">
            <v>10</v>
          </cell>
          <cell r="C2092">
            <v>80</v>
          </cell>
          <cell r="D2092" t="str">
            <v>SA312 TP304L</v>
          </cell>
          <cell r="E2092" t="str">
            <v>PI0092</v>
          </cell>
          <cell r="F2092">
            <v>10.750000000000002</v>
          </cell>
          <cell r="G2092">
            <v>9.5640000000000018</v>
          </cell>
          <cell r="H2092">
            <v>0.59299999999999997</v>
          </cell>
          <cell r="I2092"/>
          <cell r="J2092">
            <v>80</v>
          </cell>
          <cell r="K2092"/>
          <cell r="L2092" t="str">
            <v>SA312 TP304L</v>
          </cell>
          <cell r="M2092"/>
          <cell r="N2092"/>
        </row>
        <row r="2093">
          <cell r="A2093" t="str">
            <v>P10 SCH-100 [SA312 TP304L]</v>
          </cell>
          <cell r="B2093">
            <v>10</v>
          </cell>
          <cell r="C2093">
            <v>100</v>
          </cell>
          <cell r="D2093" t="str">
            <v>SA312 TP304L</v>
          </cell>
          <cell r="E2093"/>
          <cell r="F2093">
            <v>10.750000000000002</v>
          </cell>
          <cell r="G2093">
            <v>9.3140000000000018</v>
          </cell>
          <cell r="H2093">
            <v>0.71799999999999997</v>
          </cell>
          <cell r="I2093"/>
          <cell r="J2093">
            <v>100</v>
          </cell>
          <cell r="K2093"/>
          <cell r="L2093" t="str">
            <v>SA312 TP304L</v>
          </cell>
          <cell r="M2093"/>
          <cell r="N2093"/>
        </row>
        <row r="2094">
          <cell r="A2094" t="str">
            <v>P10 SCH-120 [SA312 TP304L]</v>
          </cell>
          <cell r="B2094">
            <v>10</v>
          </cell>
          <cell r="C2094">
            <v>120</v>
          </cell>
          <cell r="D2094" t="str">
            <v>SA312 TP304L</v>
          </cell>
          <cell r="E2094"/>
          <cell r="F2094">
            <v>10.750000000000002</v>
          </cell>
          <cell r="G2094">
            <v>9.0640000000000018</v>
          </cell>
          <cell r="H2094">
            <v>0.84299999999999997</v>
          </cell>
          <cell r="I2094"/>
          <cell r="J2094">
            <v>120</v>
          </cell>
          <cell r="K2094"/>
          <cell r="L2094" t="str">
            <v>SA312 TP304L</v>
          </cell>
          <cell r="M2094"/>
          <cell r="N2094"/>
        </row>
        <row r="2095">
          <cell r="A2095" t="str">
            <v>P10 SCH-140 [SA312 TP304L]</v>
          </cell>
          <cell r="B2095">
            <v>10</v>
          </cell>
          <cell r="C2095">
            <v>140</v>
          </cell>
          <cell r="D2095" t="str">
            <v>SA312 TP304L</v>
          </cell>
          <cell r="E2095"/>
          <cell r="F2095">
            <v>10.750000000000002</v>
          </cell>
          <cell r="G2095">
            <v>8.7500000000000018</v>
          </cell>
          <cell r="H2095">
            <v>1</v>
          </cell>
          <cell r="I2095"/>
          <cell r="J2095">
            <v>140</v>
          </cell>
          <cell r="K2095"/>
          <cell r="L2095" t="str">
            <v>SA312 TP304L</v>
          </cell>
          <cell r="M2095"/>
          <cell r="N2095"/>
        </row>
        <row r="2096">
          <cell r="A2096" t="str">
            <v>P10 SCH-160 [SA312 TP304L]</v>
          </cell>
          <cell r="B2096">
            <v>10</v>
          </cell>
          <cell r="C2096">
            <v>160</v>
          </cell>
          <cell r="D2096" t="str">
            <v>SA312 TP304L</v>
          </cell>
          <cell r="E2096"/>
          <cell r="F2096">
            <v>10.750000000000002</v>
          </cell>
          <cell r="G2096">
            <v>8.5000000000000018</v>
          </cell>
          <cell r="H2096">
            <v>1.125</v>
          </cell>
          <cell r="I2096"/>
          <cell r="J2096">
            <v>160</v>
          </cell>
          <cell r="K2096"/>
          <cell r="L2096" t="str">
            <v>SA312 TP304L</v>
          </cell>
          <cell r="M2096"/>
          <cell r="N2096"/>
        </row>
        <row r="2097">
          <cell r="A2097" t="str">
            <v>P10 SCH-XH [SA312 TP304L]</v>
          </cell>
          <cell r="B2097">
            <v>10</v>
          </cell>
          <cell r="C2097" t="str">
            <v>XH</v>
          </cell>
          <cell r="D2097" t="str">
            <v>SA312 TP304L</v>
          </cell>
          <cell r="E2097"/>
          <cell r="F2097">
            <v>10.750000000000002</v>
          </cell>
          <cell r="G2097">
            <v>9.7500000000000018</v>
          </cell>
          <cell r="H2097">
            <v>0.5</v>
          </cell>
          <cell r="I2097" t="str">
            <v>XH</v>
          </cell>
          <cell r="J2097">
            <v>2</v>
          </cell>
          <cell r="K2097"/>
          <cell r="L2097" t="str">
            <v>SA312 TP304L</v>
          </cell>
          <cell r="M2097"/>
          <cell r="N2097"/>
        </row>
        <row r="2098">
          <cell r="A2098" t="str">
            <v>P11 SCH-XH [SA312 TP304L]</v>
          </cell>
          <cell r="B2098">
            <v>11</v>
          </cell>
          <cell r="C2098" t="str">
            <v>XH</v>
          </cell>
          <cell r="D2098" t="str">
            <v>SA312 TP304L</v>
          </cell>
          <cell r="E2098"/>
          <cell r="F2098">
            <v>11.75</v>
          </cell>
          <cell r="G2098">
            <v>10.75</v>
          </cell>
          <cell r="H2098">
            <v>0.5</v>
          </cell>
          <cell r="I2098" t="str">
            <v>XH</v>
          </cell>
          <cell r="J2098">
            <v>2</v>
          </cell>
          <cell r="K2098"/>
          <cell r="L2098" t="str">
            <v>SA312 TP304L</v>
          </cell>
          <cell r="M2098"/>
          <cell r="N2098"/>
        </row>
        <row r="2099">
          <cell r="A2099" t="str">
            <v>P12 SCH-5 [SA312 TP304L]</v>
          </cell>
          <cell r="B2099">
            <v>12.000000000000002</v>
          </cell>
          <cell r="C2099">
            <v>5</v>
          </cell>
          <cell r="D2099" t="str">
            <v>SA312 TP304L</v>
          </cell>
          <cell r="E2099"/>
          <cell r="F2099">
            <v>12.75</v>
          </cell>
          <cell r="G2099">
            <v>12.42</v>
          </cell>
          <cell r="H2099">
            <v>0.16500000000000001</v>
          </cell>
          <cell r="I2099"/>
          <cell r="J2099">
            <v>5</v>
          </cell>
          <cell r="K2099"/>
          <cell r="L2099" t="str">
            <v>SA312 TP304L</v>
          </cell>
          <cell r="M2099"/>
          <cell r="N2099"/>
        </row>
        <row r="2100">
          <cell r="A2100" t="str">
            <v>P12 SCH-10 [SA312 TP304L]</v>
          </cell>
          <cell r="B2100">
            <v>12.000000000000002</v>
          </cell>
          <cell r="C2100">
            <v>10</v>
          </cell>
          <cell r="D2100" t="str">
            <v>SA312 TP304L</v>
          </cell>
          <cell r="E2100"/>
          <cell r="F2100">
            <v>12.75</v>
          </cell>
          <cell r="G2100">
            <v>12.39</v>
          </cell>
          <cell r="H2100">
            <v>0.18</v>
          </cell>
          <cell r="I2100"/>
          <cell r="J2100">
            <v>10</v>
          </cell>
          <cell r="K2100"/>
          <cell r="L2100" t="str">
            <v>SA312 TP304L</v>
          </cell>
          <cell r="M2100"/>
          <cell r="N2100"/>
        </row>
        <row r="2101">
          <cell r="A2101" t="str">
            <v>P12 SCH-20 [SA312 TP304L]</v>
          </cell>
          <cell r="B2101">
            <v>12.000000000000002</v>
          </cell>
          <cell r="C2101">
            <v>20</v>
          </cell>
          <cell r="D2101" t="str">
            <v>SA312 TP304L</v>
          </cell>
          <cell r="E2101"/>
          <cell r="F2101">
            <v>12.75</v>
          </cell>
          <cell r="G2101">
            <v>12.25</v>
          </cell>
          <cell r="H2101">
            <v>0.25</v>
          </cell>
          <cell r="I2101"/>
          <cell r="J2101">
            <v>20</v>
          </cell>
          <cell r="K2101"/>
          <cell r="L2101" t="str">
            <v>SA312 TP304L</v>
          </cell>
          <cell r="M2101"/>
          <cell r="N2101"/>
        </row>
        <row r="2102">
          <cell r="A2102" t="str">
            <v>P12 SCH-30 [SA312 TP304L]</v>
          </cell>
          <cell r="B2102">
            <v>12.000000000000002</v>
          </cell>
          <cell r="C2102">
            <v>30</v>
          </cell>
          <cell r="D2102" t="str">
            <v>SA312 TP304L</v>
          </cell>
          <cell r="E2102"/>
          <cell r="F2102">
            <v>12.75</v>
          </cell>
          <cell r="G2102">
            <v>12.09</v>
          </cell>
          <cell r="H2102">
            <v>0.33</v>
          </cell>
          <cell r="I2102"/>
          <cell r="J2102">
            <v>30</v>
          </cell>
          <cell r="K2102"/>
          <cell r="L2102" t="str">
            <v>SA312 TP304L</v>
          </cell>
          <cell r="M2102"/>
          <cell r="N2102"/>
        </row>
        <row r="2103">
          <cell r="A2103" t="str">
            <v>P12 SCH-40 [SA312 TP304L]</v>
          </cell>
          <cell r="B2103">
            <v>12.000000000000002</v>
          </cell>
          <cell r="C2103">
            <v>40</v>
          </cell>
          <cell r="D2103" t="str">
            <v>SA312 TP304L</v>
          </cell>
          <cell r="E2103"/>
          <cell r="F2103">
            <v>12.75</v>
          </cell>
          <cell r="G2103">
            <v>11.938000000000001</v>
          </cell>
          <cell r="H2103">
            <v>0.40600000000000003</v>
          </cell>
          <cell r="I2103"/>
          <cell r="J2103">
            <v>40</v>
          </cell>
          <cell r="K2103"/>
          <cell r="L2103" t="str">
            <v>SA312 TP304L</v>
          </cell>
          <cell r="M2103"/>
          <cell r="N2103"/>
        </row>
        <row r="2104">
          <cell r="A2104" t="str">
            <v>P12 SCH-60 [SA312 TP304L]</v>
          </cell>
          <cell r="B2104">
            <v>12.000000000000002</v>
          </cell>
          <cell r="C2104">
            <v>60</v>
          </cell>
          <cell r="D2104" t="str">
            <v>SA312 TP304L</v>
          </cell>
          <cell r="E2104"/>
          <cell r="F2104">
            <v>12.75</v>
          </cell>
          <cell r="G2104">
            <v>11.625999999999999</v>
          </cell>
          <cell r="H2104">
            <v>0.56200000000000006</v>
          </cell>
          <cell r="I2104"/>
          <cell r="J2104">
            <v>60</v>
          </cell>
          <cell r="K2104"/>
          <cell r="L2104" t="str">
            <v>SA312 TP304L</v>
          </cell>
          <cell r="M2104"/>
          <cell r="N2104"/>
        </row>
        <row r="2105">
          <cell r="A2105" t="str">
            <v>P12 SCH-80 [SA312 TP304L]</v>
          </cell>
          <cell r="B2105">
            <v>12.000000000000002</v>
          </cell>
          <cell r="C2105">
            <v>80</v>
          </cell>
          <cell r="D2105" t="str">
            <v>SA312 TP304L</v>
          </cell>
          <cell r="E2105"/>
          <cell r="F2105">
            <v>12.75</v>
          </cell>
          <cell r="G2105">
            <v>11.375999999999999</v>
          </cell>
          <cell r="H2105">
            <v>0.68700000000000006</v>
          </cell>
          <cell r="I2105"/>
          <cell r="J2105">
            <v>80</v>
          </cell>
          <cell r="K2105"/>
          <cell r="L2105" t="str">
            <v>SA312 TP304L</v>
          </cell>
          <cell r="M2105"/>
          <cell r="N2105"/>
        </row>
        <row r="2106">
          <cell r="A2106" t="str">
            <v>P12 SCH-100 [SA312 TP304L]</v>
          </cell>
          <cell r="B2106">
            <v>12.000000000000002</v>
          </cell>
          <cell r="C2106">
            <v>100</v>
          </cell>
          <cell r="D2106" t="str">
            <v>SA312 TP304L</v>
          </cell>
          <cell r="E2106"/>
          <cell r="F2106">
            <v>12.75</v>
          </cell>
          <cell r="G2106">
            <v>11.064</v>
          </cell>
          <cell r="H2106">
            <v>0.84299999999999997</v>
          </cell>
          <cell r="I2106"/>
          <cell r="J2106">
            <v>100</v>
          </cell>
          <cell r="K2106"/>
          <cell r="L2106" t="str">
            <v>SA312 TP304L</v>
          </cell>
          <cell r="M2106"/>
          <cell r="N2106"/>
        </row>
        <row r="2107">
          <cell r="A2107" t="str">
            <v>P12 SCH-120 [SA312 TP304L]</v>
          </cell>
          <cell r="B2107">
            <v>12.000000000000002</v>
          </cell>
          <cell r="C2107">
            <v>120</v>
          </cell>
          <cell r="D2107" t="str">
            <v>SA312 TP304L</v>
          </cell>
          <cell r="E2107"/>
          <cell r="F2107">
            <v>12.75</v>
          </cell>
          <cell r="G2107">
            <v>10.75</v>
          </cell>
          <cell r="H2107">
            <v>1</v>
          </cell>
          <cell r="I2107"/>
          <cell r="J2107">
            <v>120</v>
          </cell>
          <cell r="K2107"/>
          <cell r="L2107" t="str">
            <v>SA312 TP304L</v>
          </cell>
          <cell r="M2107"/>
          <cell r="N2107"/>
        </row>
        <row r="2108">
          <cell r="A2108" t="str">
            <v>P12 SCH-140 [SA312 TP304L]</v>
          </cell>
          <cell r="B2108">
            <v>12.000000000000002</v>
          </cell>
          <cell r="C2108">
            <v>140</v>
          </cell>
          <cell r="D2108" t="str">
            <v>SA312 TP304L</v>
          </cell>
          <cell r="E2108"/>
          <cell r="F2108">
            <v>12.75</v>
          </cell>
          <cell r="G2108">
            <v>10.5</v>
          </cell>
          <cell r="H2108">
            <v>1.125</v>
          </cell>
          <cell r="I2108"/>
          <cell r="J2108">
            <v>140</v>
          </cell>
          <cell r="K2108"/>
          <cell r="L2108" t="str">
            <v>SA312 TP304L</v>
          </cell>
          <cell r="M2108"/>
          <cell r="N2108"/>
        </row>
        <row r="2109">
          <cell r="A2109" t="str">
            <v>P12 SCH-160 [SA312 TP304L]</v>
          </cell>
          <cell r="B2109">
            <v>12.000000000000002</v>
          </cell>
          <cell r="C2109">
            <v>160</v>
          </cell>
          <cell r="D2109" t="str">
            <v>SA312 TP304L</v>
          </cell>
          <cell r="E2109"/>
          <cell r="F2109">
            <v>12.75</v>
          </cell>
          <cell r="G2109">
            <v>10.125999999999999</v>
          </cell>
          <cell r="H2109">
            <v>1.3120000000000001</v>
          </cell>
          <cell r="I2109"/>
          <cell r="J2109">
            <v>160</v>
          </cell>
          <cell r="K2109"/>
          <cell r="L2109" t="str">
            <v>SA312 TP304L</v>
          </cell>
          <cell r="M2109"/>
          <cell r="N2109"/>
        </row>
        <row r="2110">
          <cell r="A2110" t="str">
            <v>P12 SCH-XH [SA312 TP304L]</v>
          </cell>
          <cell r="B2110">
            <v>12.000000000000002</v>
          </cell>
          <cell r="C2110" t="str">
            <v>XH</v>
          </cell>
          <cell r="D2110" t="str">
            <v>SA312 TP304L</v>
          </cell>
          <cell r="E2110"/>
          <cell r="F2110">
            <v>12.75</v>
          </cell>
          <cell r="G2110">
            <v>11.75</v>
          </cell>
          <cell r="H2110">
            <v>0.5</v>
          </cell>
          <cell r="I2110" t="str">
            <v>XH</v>
          </cell>
          <cell r="J2110">
            <v>2</v>
          </cell>
          <cell r="K2110"/>
          <cell r="L2110" t="str">
            <v>SA312 TP304L</v>
          </cell>
          <cell r="M2110"/>
          <cell r="N2110"/>
        </row>
        <row r="2111">
          <cell r="A2111" t="str">
            <v>P14 SCH-10 [SA312 TP304L]</v>
          </cell>
          <cell r="B2111">
            <v>14</v>
          </cell>
          <cell r="C2111">
            <v>10</v>
          </cell>
          <cell r="D2111" t="str">
            <v>SA312 TP304L</v>
          </cell>
          <cell r="E2111"/>
          <cell r="F2111">
            <v>14</v>
          </cell>
          <cell r="G2111">
            <v>13.5</v>
          </cell>
          <cell r="H2111">
            <v>0.25</v>
          </cell>
          <cell r="I2111"/>
          <cell r="J2111">
            <v>10</v>
          </cell>
          <cell r="K2111"/>
          <cell r="L2111" t="str">
            <v>SA312 TP304L</v>
          </cell>
          <cell r="M2111"/>
          <cell r="N2111"/>
        </row>
        <row r="2112">
          <cell r="A2112" t="str">
            <v>P14 SCH-20 [SA312 TP304L]</v>
          </cell>
          <cell r="B2112">
            <v>14</v>
          </cell>
          <cell r="C2112">
            <v>20</v>
          </cell>
          <cell r="D2112" t="str">
            <v>SA312 TP304L</v>
          </cell>
          <cell r="E2112"/>
          <cell r="F2112">
            <v>14</v>
          </cell>
          <cell r="G2112">
            <v>13.375999999999999</v>
          </cell>
          <cell r="H2112">
            <v>0.312</v>
          </cell>
          <cell r="I2112"/>
          <cell r="J2112">
            <v>20</v>
          </cell>
          <cell r="K2112"/>
          <cell r="L2112" t="str">
            <v>SA312 TP304L</v>
          </cell>
          <cell r="M2112"/>
          <cell r="N2112"/>
        </row>
        <row r="2113">
          <cell r="A2113" t="str">
            <v>P14 SCH-30 [SA312 TP304L]</v>
          </cell>
          <cell r="B2113">
            <v>14</v>
          </cell>
          <cell r="C2113">
            <v>30</v>
          </cell>
          <cell r="D2113" t="str">
            <v>SA312 TP304L</v>
          </cell>
          <cell r="E2113"/>
          <cell r="F2113">
            <v>14</v>
          </cell>
          <cell r="G2113">
            <v>13.25</v>
          </cell>
          <cell r="H2113">
            <v>0.375</v>
          </cell>
          <cell r="I2113"/>
          <cell r="J2113">
            <v>30</v>
          </cell>
          <cell r="K2113"/>
          <cell r="L2113" t="str">
            <v>SA312 TP304L</v>
          </cell>
          <cell r="M2113"/>
          <cell r="N2113"/>
        </row>
        <row r="2114">
          <cell r="A2114" t="str">
            <v>P14 SCH-40 [SA312 TP304L]</v>
          </cell>
          <cell r="B2114">
            <v>14</v>
          </cell>
          <cell r="C2114">
            <v>40</v>
          </cell>
          <cell r="D2114" t="str">
            <v>SA312 TP304L</v>
          </cell>
          <cell r="E2114"/>
          <cell r="F2114">
            <v>14</v>
          </cell>
          <cell r="G2114">
            <v>13.125999999999999</v>
          </cell>
          <cell r="H2114">
            <v>0.437</v>
          </cell>
          <cell r="I2114"/>
          <cell r="J2114">
            <v>40</v>
          </cell>
          <cell r="K2114"/>
          <cell r="L2114" t="str">
            <v>SA312 TP304L</v>
          </cell>
          <cell r="M2114"/>
          <cell r="N2114"/>
        </row>
        <row r="2115">
          <cell r="A2115" t="str">
            <v>P14 SCH-60 [SA312 TP304L]</v>
          </cell>
          <cell r="B2115">
            <v>14</v>
          </cell>
          <cell r="C2115">
            <v>60</v>
          </cell>
          <cell r="D2115" t="str">
            <v>SA312 TP304L</v>
          </cell>
          <cell r="E2115"/>
          <cell r="F2115">
            <v>14</v>
          </cell>
          <cell r="G2115">
            <v>12.811999999999999</v>
          </cell>
          <cell r="H2115">
            <v>0.59399999999999997</v>
          </cell>
          <cell r="I2115"/>
          <cell r="J2115">
            <v>60</v>
          </cell>
          <cell r="K2115"/>
          <cell r="L2115" t="str">
            <v>SA312 TP304L</v>
          </cell>
          <cell r="M2115"/>
          <cell r="N2115"/>
        </row>
        <row r="2116">
          <cell r="A2116" t="str">
            <v>P14 SCH-80 [SA312 TP304L]</v>
          </cell>
          <cell r="B2116">
            <v>14</v>
          </cell>
          <cell r="C2116">
            <v>80</v>
          </cell>
          <cell r="D2116" t="str">
            <v>SA312 TP304L</v>
          </cell>
          <cell r="E2116"/>
          <cell r="F2116">
            <v>14</v>
          </cell>
          <cell r="G2116">
            <v>12.5</v>
          </cell>
          <cell r="H2116">
            <v>0.75</v>
          </cell>
          <cell r="I2116"/>
          <cell r="J2116">
            <v>80</v>
          </cell>
          <cell r="K2116"/>
          <cell r="L2116" t="str">
            <v>SA312 TP304L</v>
          </cell>
          <cell r="M2116"/>
          <cell r="N2116"/>
        </row>
        <row r="2117">
          <cell r="A2117" t="str">
            <v>P14 SCH-100 [SA312 TP304L]</v>
          </cell>
          <cell r="B2117">
            <v>14</v>
          </cell>
          <cell r="C2117">
            <v>100</v>
          </cell>
          <cell r="D2117" t="str">
            <v>SA312 TP304L</v>
          </cell>
          <cell r="E2117"/>
          <cell r="F2117">
            <v>14</v>
          </cell>
          <cell r="G2117">
            <v>12.125999999999999</v>
          </cell>
          <cell r="H2117">
            <v>0.93700000000000006</v>
          </cell>
          <cell r="I2117"/>
          <cell r="J2117">
            <v>100</v>
          </cell>
          <cell r="K2117"/>
          <cell r="L2117" t="str">
            <v>SA312 TP304L</v>
          </cell>
          <cell r="M2117"/>
          <cell r="N2117"/>
        </row>
        <row r="2118">
          <cell r="A2118" t="str">
            <v>P14 SCH-120 [SA312 TP304L]</v>
          </cell>
          <cell r="B2118">
            <v>14</v>
          </cell>
          <cell r="C2118">
            <v>120</v>
          </cell>
          <cell r="D2118" t="str">
            <v>SA312 TP304L</v>
          </cell>
          <cell r="E2118"/>
          <cell r="F2118">
            <v>14</v>
          </cell>
          <cell r="G2118">
            <v>11.814</v>
          </cell>
          <cell r="H2118">
            <v>1.093</v>
          </cell>
          <cell r="I2118"/>
          <cell r="J2118">
            <v>120</v>
          </cell>
          <cell r="K2118"/>
          <cell r="L2118" t="str">
            <v>SA312 TP304L</v>
          </cell>
          <cell r="M2118"/>
          <cell r="N2118"/>
        </row>
        <row r="2119">
          <cell r="A2119" t="str">
            <v>P14 SCH-140 [SA312 TP304L]</v>
          </cell>
          <cell r="B2119">
            <v>14</v>
          </cell>
          <cell r="C2119">
            <v>140</v>
          </cell>
          <cell r="D2119" t="str">
            <v>SA312 TP304L</v>
          </cell>
          <cell r="E2119"/>
          <cell r="F2119">
            <v>14</v>
          </cell>
          <cell r="G2119">
            <v>11.5</v>
          </cell>
          <cell r="H2119">
            <v>1.25</v>
          </cell>
          <cell r="I2119"/>
          <cell r="J2119">
            <v>140</v>
          </cell>
          <cell r="K2119"/>
          <cell r="L2119" t="str">
            <v>SA312 TP304L</v>
          </cell>
          <cell r="M2119"/>
          <cell r="N2119"/>
        </row>
        <row r="2120">
          <cell r="A2120" t="str">
            <v>P14 SCH-160 [SA312 TP304L]</v>
          </cell>
          <cell r="B2120">
            <v>14</v>
          </cell>
          <cell r="C2120">
            <v>160</v>
          </cell>
          <cell r="D2120" t="str">
            <v>SA312 TP304L</v>
          </cell>
          <cell r="E2120"/>
          <cell r="F2120">
            <v>14</v>
          </cell>
          <cell r="G2120">
            <v>11.188000000000001</v>
          </cell>
          <cell r="H2120">
            <v>1.4059999999999999</v>
          </cell>
          <cell r="I2120"/>
          <cell r="J2120">
            <v>160</v>
          </cell>
          <cell r="K2120"/>
          <cell r="L2120" t="str">
            <v>SA312 TP304L</v>
          </cell>
          <cell r="M2120"/>
          <cell r="N2120"/>
        </row>
        <row r="2121">
          <cell r="A2121" t="str">
            <v>P14 SCH-XH [SA312 TP304L]</v>
          </cell>
          <cell r="B2121">
            <v>14</v>
          </cell>
          <cell r="C2121" t="str">
            <v>XH</v>
          </cell>
          <cell r="D2121" t="str">
            <v>SA312 TP304L</v>
          </cell>
          <cell r="E2121"/>
          <cell r="F2121">
            <v>14</v>
          </cell>
          <cell r="G2121">
            <v>13</v>
          </cell>
          <cell r="H2121">
            <v>0.5</v>
          </cell>
          <cell r="I2121" t="str">
            <v>XH</v>
          </cell>
          <cell r="J2121">
            <v>2</v>
          </cell>
          <cell r="K2121"/>
          <cell r="L2121" t="str">
            <v>SA312 TP304L</v>
          </cell>
          <cell r="M2121"/>
          <cell r="N2121"/>
        </row>
        <row r="2122">
          <cell r="A2122" t="str">
            <v>P16 SCH-10 [SA312 TP304L]</v>
          </cell>
          <cell r="B2122">
            <v>16</v>
          </cell>
          <cell r="C2122">
            <v>10</v>
          </cell>
          <cell r="D2122" t="str">
            <v>SA312 TP304L</v>
          </cell>
          <cell r="E2122"/>
          <cell r="F2122">
            <v>16</v>
          </cell>
          <cell r="G2122">
            <v>15.5</v>
          </cell>
          <cell r="H2122">
            <v>0.25</v>
          </cell>
          <cell r="I2122"/>
          <cell r="J2122">
            <v>10</v>
          </cell>
          <cell r="K2122"/>
          <cell r="L2122" t="str">
            <v>SA312 TP304L</v>
          </cell>
          <cell r="M2122"/>
          <cell r="N2122"/>
        </row>
        <row r="2123">
          <cell r="A2123" t="str">
            <v>P16 SCH-20 [SA312 TP304L]</v>
          </cell>
          <cell r="B2123">
            <v>16</v>
          </cell>
          <cell r="C2123">
            <v>20</v>
          </cell>
          <cell r="D2123" t="str">
            <v>SA312 TP304L</v>
          </cell>
          <cell r="E2123"/>
          <cell r="F2123">
            <v>16</v>
          </cell>
          <cell r="G2123">
            <v>15.375999999999999</v>
          </cell>
          <cell r="H2123">
            <v>0.312</v>
          </cell>
          <cell r="I2123"/>
          <cell r="J2123">
            <v>20</v>
          </cell>
          <cell r="K2123"/>
          <cell r="L2123" t="str">
            <v>SA312 TP304L</v>
          </cell>
          <cell r="M2123"/>
          <cell r="N2123"/>
        </row>
        <row r="2124">
          <cell r="A2124" t="str">
            <v>P16 SCH-30 [SA312 TP304L]</v>
          </cell>
          <cell r="B2124">
            <v>16</v>
          </cell>
          <cell r="C2124">
            <v>30</v>
          </cell>
          <cell r="D2124" t="str">
            <v>SA312 TP304L</v>
          </cell>
          <cell r="E2124"/>
          <cell r="F2124">
            <v>16</v>
          </cell>
          <cell r="G2124">
            <v>15.25</v>
          </cell>
          <cell r="H2124">
            <v>0.375</v>
          </cell>
          <cell r="I2124"/>
          <cell r="J2124">
            <v>30</v>
          </cell>
          <cell r="K2124"/>
          <cell r="L2124" t="str">
            <v>SA312 TP304L</v>
          </cell>
          <cell r="M2124"/>
          <cell r="N2124"/>
        </row>
        <row r="2125">
          <cell r="A2125" t="str">
            <v>P16 SCH-40 [SA312 TP304L]</v>
          </cell>
          <cell r="B2125">
            <v>16</v>
          </cell>
          <cell r="C2125">
            <v>40</v>
          </cell>
          <cell r="D2125" t="str">
            <v>SA312 TP304L</v>
          </cell>
          <cell r="E2125"/>
          <cell r="F2125">
            <v>16</v>
          </cell>
          <cell r="G2125">
            <v>15</v>
          </cell>
          <cell r="H2125">
            <v>0.5</v>
          </cell>
          <cell r="I2125"/>
          <cell r="J2125">
            <v>40</v>
          </cell>
          <cell r="K2125"/>
          <cell r="L2125" t="str">
            <v>SA312 TP304L</v>
          </cell>
          <cell r="M2125"/>
          <cell r="N2125"/>
        </row>
        <row r="2126">
          <cell r="A2126" t="str">
            <v>P16 SCH-60 [SA312 TP304L]</v>
          </cell>
          <cell r="B2126">
            <v>16</v>
          </cell>
          <cell r="C2126">
            <v>60</v>
          </cell>
          <cell r="D2126" t="str">
            <v>SA312 TP304L</v>
          </cell>
          <cell r="E2126"/>
          <cell r="F2126">
            <v>16</v>
          </cell>
          <cell r="G2126">
            <v>14.688000000000001</v>
          </cell>
          <cell r="H2126">
            <v>0.65600000000000003</v>
          </cell>
          <cell r="I2126"/>
          <cell r="J2126">
            <v>60</v>
          </cell>
          <cell r="K2126"/>
          <cell r="L2126" t="str">
            <v>SA312 TP304L</v>
          </cell>
          <cell r="M2126"/>
          <cell r="N2126"/>
        </row>
        <row r="2127">
          <cell r="A2127" t="str">
            <v>P16 SCH-80 [SA312 TP304L]</v>
          </cell>
          <cell r="B2127">
            <v>16</v>
          </cell>
          <cell r="C2127">
            <v>80</v>
          </cell>
          <cell r="D2127" t="str">
            <v>SA312 TP304L</v>
          </cell>
          <cell r="E2127"/>
          <cell r="F2127">
            <v>16</v>
          </cell>
          <cell r="G2127">
            <v>14.314</v>
          </cell>
          <cell r="H2127">
            <v>0.84299999999999997</v>
          </cell>
          <cell r="I2127"/>
          <cell r="J2127">
            <v>80</v>
          </cell>
          <cell r="K2127"/>
          <cell r="L2127" t="str">
            <v>SA312 TP304L</v>
          </cell>
          <cell r="M2127"/>
          <cell r="N2127"/>
        </row>
        <row r="2128">
          <cell r="A2128" t="str">
            <v>P16 SCH-100 [SA312 TP304L]</v>
          </cell>
          <cell r="B2128">
            <v>16</v>
          </cell>
          <cell r="C2128">
            <v>100</v>
          </cell>
          <cell r="D2128" t="str">
            <v>SA312 TP304L</v>
          </cell>
          <cell r="E2128"/>
          <cell r="F2128">
            <v>16</v>
          </cell>
          <cell r="G2128">
            <v>13.938000000000001</v>
          </cell>
          <cell r="H2128">
            <v>1.0309999999999999</v>
          </cell>
          <cell r="I2128"/>
          <cell r="J2128">
            <v>100</v>
          </cell>
          <cell r="K2128"/>
          <cell r="L2128" t="str">
            <v>SA312 TP304L</v>
          </cell>
          <cell r="M2128"/>
          <cell r="N2128"/>
        </row>
        <row r="2129">
          <cell r="A2129" t="str">
            <v>P16 SCH-120 [SA312 TP304L]</v>
          </cell>
          <cell r="B2129">
            <v>16</v>
          </cell>
          <cell r="C2129">
            <v>120</v>
          </cell>
          <cell r="D2129" t="str">
            <v>SA312 TP304L</v>
          </cell>
          <cell r="E2129"/>
          <cell r="F2129">
            <v>16</v>
          </cell>
          <cell r="G2129">
            <v>13.564</v>
          </cell>
          <cell r="H2129">
            <v>1.218</v>
          </cell>
          <cell r="I2129"/>
          <cell r="J2129">
            <v>120</v>
          </cell>
          <cell r="K2129"/>
          <cell r="L2129" t="str">
            <v>SA312 TP304L</v>
          </cell>
          <cell r="M2129"/>
          <cell r="N2129"/>
        </row>
        <row r="2130">
          <cell r="A2130" t="str">
            <v>P16 SCH-140 [SA312 TP304L]</v>
          </cell>
          <cell r="B2130">
            <v>16</v>
          </cell>
          <cell r="C2130">
            <v>140</v>
          </cell>
          <cell r="D2130" t="str">
            <v>SA312 TP304L</v>
          </cell>
          <cell r="E2130"/>
          <cell r="F2130">
            <v>16</v>
          </cell>
          <cell r="G2130">
            <v>13.125999999999999</v>
          </cell>
          <cell r="H2130">
            <v>1.4370000000000001</v>
          </cell>
          <cell r="I2130"/>
          <cell r="J2130">
            <v>140</v>
          </cell>
          <cell r="K2130"/>
          <cell r="L2130" t="str">
            <v>SA312 TP304L</v>
          </cell>
          <cell r="M2130"/>
          <cell r="N2130"/>
        </row>
        <row r="2131">
          <cell r="A2131" t="str">
            <v>P16 SCH-160 [SA312 TP304L]</v>
          </cell>
          <cell r="B2131">
            <v>16</v>
          </cell>
          <cell r="C2131">
            <v>160</v>
          </cell>
          <cell r="D2131" t="str">
            <v>SA312 TP304L</v>
          </cell>
          <cell r="E2131"/>
          <cell r="F2131">
            <v>16</v>
          </cell>
          <cell r="G2131">
            <v>12.814</v>
          </cell>
          <cell r="H2131">
            <v>1.593</v>
          </cell>
          <cell r="I2131"/>
          <cell r="J2131">
            <v>160</v>
          </cell>
          <cell r="K2131"/>
          <cell r="L2131" t="str">
            <v>SA312 TP304L</v>
          </cell>
          <cell r="M2131"/>
          <cell r="N2131"/>
        </row>
        <row r="2132">
          <cell r="A2132" t="str">
            <v>P16 SCH-XH [SA312 TP304L]</v>
          </cell>
          <cell r="B2132">
            <v>16</v>
          </cell>
          <cell r="C2132" t="str">
            <v>XH</v>
          </cell>
          <cell r="D2132" t="str">
            <v>SA312 TP304L</v>
          </cell>
          <cell r="E2132"/>
          <cell r="F2132">
            <v>16</v>
          </cell>
          <cell r="G2132">
            <v>15</v>
          </cell>
          <cell r="H2132">
            <v>0.5</v>
          </cell>
          <cell r="I2132" t="str">
            <v>XH</v>
          </cell>
          <cell r="J2132">
            <v>2</v>
          </cell>
          <cell r="K2132"/>
          <cell r="L2132" t="str">
            <v>SA312 TP304L</v>
          </cell>
          <cell r="M2132"/>
          <cell r="N2132"/>
        </row>
        <row r="2133">
          <cell r="A2133" t="str">
            <v>P18 SCH-10 [SA312 TP304L]</v>
          </cell>
          <cell r="B2133">
            <v>18</v>
          </cell>
          <cell r="C2133">
            <v>10</v>
          </cell>
          <cell r="D2133" t="str">
            <v>SA312 TP304L</v>
          </cell>
          <cell r="E2133"/>
          <cell r="F2133">
            <v>18</v>
          </cell>
          <cell r="G2133">
            <v>17.5</v>
          </cell>
          <cell r="H2133">
            <v>0.25</v>
          </cell>
          <cell r="I2133"/>
          <cell r="J2133">
            <v>10</v>
          </cell>
          <cell r="K2133"/>
          <cell r="L2133" t="str">
            <v>SA312 TP304L</v>
          </cell>
          <cell r="M2133"/>
          <cell r="N2133"/>
        </row>
        <row r="2134">
          <cell r="A2134" t="str">
            <v>P18 SCH-20 [SA312 TP304L]</v>
          </cell>
          <cell r="B2134">
            <v>18</v>
          </cell>
          <cell r="C2134">
            <v>20</v>
          </cell>
          <cell r="D2134" t="str">
            <v>SA312 TP304L</v>
          </cell>
          <cell r="E2134"/>
          <cell r="F2134">
            <v>18</v>
          </cell>
          <cell r="G2134">
            <v>17.376000000000001</v>
          </cell>
          <cell r="H2134">
            <v>0.312</v>
          </cell>
          <cell r="I2134"/>
          <cell r="J2134">
            <v>20</v>
          </cell>
          <cell r="K2134"/>
          <cell r="L2134" t="str">
            <v>SA312 TP304L</v>
          </cell>
          <cell r="M2134"/>
          <cell r="N2134"/>
        </row>
        <row r="2135">
          <cell r="A2135" t="str">
            <v>P18 SCH-30 [SA312 TP304L]</v>
          </cell>
          <cell r="B2135">
            <v>18</v>
          </cell>
          <cell r="C2135">
            <v>30</v>
          </cell>
          <cell r="D2135" t="str">
            <v>SA312 TP304L</v>
          </cell>
          <cell r="E2135"/>
          <cell r="F2135">
            <v>18</v>
          </cell>
          <cell r="G2135">
            <v>17.123999999999999</v>
          </cell>
          <cell r="H2135">
            <v>0.438</v>
          </cell>
          <cell r="I2135"/>
          <cell r="J2135">
            <v>30</v>
          </cell>
          <cell r="K2135"/>
          <cell r="L2135" t="str">
            <v>SA312 TP304L</v>
          </cell>
          <cell r="M2135"/>
          <cell r="N2135"/>
        </row>
        <row r="2136">
          <cell r="A2136" t="str">
            <v>P18 SCH-40 [SA312 TP304L]</v>
          </cell>
          <cell r="B2136">
            <v>18</v>
          </cell>
          <cell r="C2136">
            <v>40</v>
          </cell>
          <cell r="D2136" t="str">
            <v>SA312 TP304L</v>
          </cell>
          <cell r="E2136"/>
          <cell r="F2136">
            <v>18</v>
          </cell>
          <cell r="G2136">
            <v>16.876000000000001</v>
          </cell>
          <cell r="H2136">
            <v>0.56200000000000006</v>
          </cell>
          <cell r="I2136"/>
          <cell r="J2136">
            <v>40</v>
          </cell>
          <cell r="K2136"/>
          <cell r="L2136" t="str">
            <v>SA312 TP304L</v>
          </cell>
          <cell r="M2136"/>
          <cell r="N2136"/>
        </row>
        <row r="2137">
          <cell r="A2137" t="str">
            <v>P18 SCH-60 [SA312 TP304L]</v>
          </cell>
          <cell r="B2137">
            <v>18</v>
          </cell>
          <cell r="C2137">
            <v>60</v>
          </cell>
          <cell r="D2137" t="str">
            <v>SA312 TP304L</v>
          </cell>
          <cell r="E2137"/>
          <cell r="F2137">
            <v>18</v>
          </cell>
          <cell r="G2137">
            <v>16.5</v>
          </cell>
          <cell r="H2137">
            <v>0.75</v>
          </cell>
          <cell r="I2137"/>
          <cell r="J2137">
            <v>60</v>
          </cell>
          <cell r="K2137"/>
          <cell r="L2137" t="str">
            <v>SA312 TP304L</v>
          </cell>
          <cell r="M2137"/>
          <cell r="N2137"/>
        </row>
        <row r="2138">
          <cell r="A2138" t="str">
            <v>P18 SCH-80 [SA312 TP304L]</v>
          </cell>
          <cell r="B2138">
            <v>18</v>
          </cell>
          <cell r="C2138">
            <v>80</v>
          </cell>
          <cell r="D2138" t="str">
            <v>SA312 TP304L</v>
          </cell>
          <cell r="E2138"/>
          <cell r="F2138">
            <v>18</v>
          </cell>
          <cell r="G2138">
            <v>16.126000000000001</v>
          </cell>
          <cell r="H2138">
            <v>0.93700000000000006</v>
          </cell>
          <cell r="I2138"/>
          <cell r="J2138">
            <v>80</v>
          </cell>
          <cell r="K2138"/>
          <cell r="L2138" t="str">
            <v>SA312 TP304L</v>
          </cell>
          <cell r="M2138"/>
          <cell r="N2138"/>
        </row>
        <row r="2139">
          <cell r="A2139" t="str">
            <v>P18 SCH-100 [SA312 TP304L]</v>
          </cell>
          <cell r="B2139">
            <v>18</v>
          </cell>
          <cell r="C2139">
            <v>100</v>
          </cell>
          <cell r="D2139" t="str">
            <v>SA312 TP304L</v>
          </cell>
          <cell r="E2139"/>
          <cell r="F2139">
            <v>18</v>
          </cell>
          <cell r="G2139">
            <v>15.688000000000001</v>
          </cell>
          <cell r="H2139">
            <v>1.1559999999999999</v>
          </cell>
          <cell r="I2139"/>
          <cell r="J2139">
            <v>100</v>
          </cell>
          <cell r="K2139"/>
          <cell r="L2139" t="str">
            <v>SA312 TP304L</v>
          </cell>
          <cell r="M2139"/>
          <cell r="N2139"/>
        </row>
        <row r="2140">
          <cell r="A2140" t="str">
            <v>P18 SCH-120 [SA312 TP304L]</v>
          </cell>
          <cell r="B2140">
            <v>18</v>
          </cell>
          <cell r="C2140">
            <v>120</v>
          </cell>
          <cell r="D2140" t="str">
            <v>SA312 TP304L</v>
          </cell>
          <cell r="E2140"/>
          <cell r="F2140">
            <v>18</v>
          </cell>
          <cell r="G2140">
            <v>15.25</v>
          </cell>
          <cell r="H2140">
            <v>1.375</v>
          </cell>
          <cell r="I2140"/>
          <cell r="J2140">
            <v>120</v>
          </cell>
          <cell r="K2140"/>
          <cell r="L2140" t="str">
            <v>SA312 TP304L</v>
          </cell>
          <cell r="M2140"/>
          <cell r="N2140"/>
        </row>
        <row r="2141">
          <cell r="A2141" t="str">
            <v>P18 SCH-140 [SA312 TP304L]</v>
          </cell>
          <cell r="B2141">
            <v>18</v>
          </cell>
          <cell r="C2141">
            <v>140</v>
          </cell>
          <cell r="D2141" t="str">
            <v>SA312 TP304L</v>
          </cell>
          <cell r="E2141"/>
          <cell r="F2141">
            <v>18</v>
          </cell>
          <cell r="G2141">
            <v>14.875999999999999</v>
          </cell>
          <cell r="H2141">
            <v>1.5620000000000001</v>
          </cell>
          <cell r="I2141"/>
          <cell r="J2141">
            <v>140</v>
          </cell>
          <cell r="K2141"/>
          <cell r="L2141" t="str">
            <v>SA312 TP304L</v>
          </cell>
          <cell r="M2141"/>
          <cell r="N2141"/>
        </row>
        <row r="2142">
          <cell r="A2142" t="str">
            <v>P18 SCH-160 [SA312 TP304L]</v>
          </cell>
          <cell r="B2142">
            <v>18</v>
          </cell>
          <cell r="C2142">
            <v>160</v>
          </cell>
          <cell r="D2142" t="str">
            <v>SA312 TP304L</v>
          </cell>
          <cell r="E2142"/>
          <cell r="F2142">
            <v>18</v>
          </cell>
          <cell r="G2142">
            <v>14.438000000000001</v>
          </cell>
          <cell r="H2142">
            <v>1.7809999999999999</v>
          </cell>
          <cell r="I2142"/>
          <cell r="J2142">
            <v>160</v>
          </cell>
          <cell r="K2142"/>
          <cell r="L2142" t="str">
            <v>SA312 TP304L</v>
          </cell>
          <cell r="M2142"/>
          <cell r="N2142"/>
        </row>
        <row r="2143">
          <cell r="A2143" t="str">
            <v>P18 SCH-XH [SA312 TP304L]</v>
          </cell>
          <cell r="B2143">
            <v>18</v>
          </cell>
          <cell r="C2143" t="str">
            <v>XH</v>
          </cell>
          <cell r="D2143" t="str">
            <v>SA312 TP304L</v>
          </cell>
          <cell r="E2143"/>
          <cell r="F2143">
            <v>18</v>
          </cell>
          <cell r="G2143">
            <v>17</v>
          </cell>
          <cell r="H2143">
            <v>0.5</v>
          </cell>
          <cell r="I2143" t="str">
            <v>XH</v>
          </cell>
          <cell r="J2143">
            <v>2</v>
          </cell>
          <cell r="K2143"/>
          <cell r="L2143" t="str">
            <v>SA312 TP304L</v>
          </cell>
          <cell r="M2143"/>
          <cell r="N2143"/>
        </row>
        <row r="2144">
          <cell r="A2144" t="str">
            <v>P20 SCH-10 [SA312 TP304L]</v>
          </cell>
          <cell r="B2144">
            <v>20</v>
          </cell>
          <cell r="C2144">
            <v>10</v>
          </cell>
          <cell r="D2144" t="str">
            <v>SA312 TP304L</v>
          </cell>
          <cell r="E2144"/>
          <cell r="F2144">
            <v>20</v>
          </cell>
          <cell r="G2144">
            <v>19.5</v>
          </cell>
          <cell r="H2144">
            <v>0.25</v>
          </cell>
          <cell r="I2144"/>
          <cell r="J2144">
            <v>10</v>
          </cell>
          <cell r="K2144"/>
          <cell r="L2144" t="str">
            <v>SA312 TP304L</v>
          </cell>
          <cell r="M2144"/>
          <cell r="N2144"/>
        </row>
        <row r="2145">
          <cell r="A2145" t="str">
            <v>P20 SCH-20 [SA312 TP304L]</v>
          </cell>
          <cell r="B2145">
            <v>20</v>
          </cell>
          <cell r="C2145">
            <v>20</v>
          </cell>
          <cell r="D2145" t="str">
            <v>SA312 TP304L</v>
          </cell>
          <cell r="E2145"/>
          <cell r="F2145">
            <v>20</v>
          </cell>
          <cell r="G2145">
            <v>19.25</v>
          </cell>
          <cell r="H2145">
            <v>0.375</v>
          </cell>
          <cell r="I2145"/>
          <cell r="J2145">
            <v>20</v>
          </cell>
          <cell r="K2145"/>
          <cell r="L2145" t="str">
            <v>SA312 TP304L</v>
          </cell>
          <cell r="M2145"/>
          <cell r="N2145"/>
        </row>
        <row r="2146">
          <cell r="A2146" t="str">
            <v>P20 SCH-30 [SA312 TP304L]</v>
          </cell>
          <cell r="B2146">
            <v>20</v>
          </cell>
          <cell r="C2146">
            <v>30</v>
          </cell>
          <cell r="D2146" t="str">
            <v>SA312 TP304L</v>
          </cell>
          <cell r="E2146"/>
          <cell r="F2146">
            <v>20</v>
          </cell>
          <cell r="G2146">
            <v>19</v>
          </cell>
          <cell r="H2146">
            <v>0.5</v>
          </cell>
          <cell r="I2146"/>
          <cell r="J2146">
            <v>30</v>
          </cell>
          <cell r="K2146"/>
          <cell r="L2146" t="str">
            <v>SA312 TP304L</v>
          </cell>
          <cell r="M2146"/>
          <cell r="N2146"/>
        </row>
        <row r="2147">
          <cell r="A2147" t="str">
            <v>P20 SCH-40 [SA312 TP304L]</v>
          </cell>
          <cell r="B2147">
            <v>20</v>
          </cell>
          <cell r="C2147">
            <v>40</v>
          </cell>
          <cell r="D2147" t="str">
            <v>SA312 TP304L</v>
          </cell>
          <cell r="E2147"/>
          <cell r="F2147">
            <v>20</v>
          </cell>
          <cell r="G2147">
            <v>18.814</v>
          </cell>
          <cell r="H2147">
            <v>0.59299999999999997</v>
          </cell>
          <cell r="I2147"/>
          <cell r="J2147">
            <v>40</v>
          </cell>
          <cell r="K2147"/>
          <cell r="L2147" t="str">
            <v>SA312 TP304L</v>
          </cell>
          <cell r="M2147"/>
          <cell r="N2147"/>
        </row>
        <row r="2148">
          <cell r="A2148" t="str">
            <v>P20 SCH-60 [SA312 TP304L]</v>
          </cell>
          <cell r="B2148">
            <v>20</v>
          </cell>
          <cell r="C2148">
            <v>60</v>
          </cell>
          <cell r="D2148" t="str">
            <v>SA312 TP304L</v>
          </cell>
          <cell r="E2148"/>
          <cell r="F2148">
            <v>20</v>
          </cell>
          <cell r="G2148">
            <v>18.376000000000001</v>
          </cell>
          <cell r="H2148">
            <v>0.81200000000000006</v>
          </cell>
          <cell r="I2148"/>
          <cell r="J2148">
            <v>60</v>
          </cell>
          <cell r="K2148"/>
          <cell r="L2148" t="str">
            <v>SA312 TP304L</v>
          </cell>
          <cell r="M2148"/>
          <cell r="N2148"/>
        </row>
        <row r="2149">
          <cell r="A2149" t="str">
            <v>P20 SCH-80 [SA312 TP304L]</v>
          </cell>
          <cell r="B2149">
            <v>20</v>
          </cell>
          <cell r="C2149">
            <v>80</v>
          </cell>
          <cell r="D2149" t="str">
            <v>SA312 TP304L</v>
          </cell>
          <cell r="E2149"/>
          <cell r="F2149">
            <v>20</v>
          </cell>
          <cell r="G2149">
            <v>17.937999999999999</v>
          </cell>
          <cell r="H2149">
            <v>1.0309999999999999</v>
          </cell>
          <cell r="I2149"/>
          <cell r="J2149">
            <v>80</v>
          </cell>
          <cell r="K2149"/>
          <cell r="L2149" t="str">
            <v>SA312 TP304L</v>
          </cell>
          <cell r="M2149"/>
          <cell r="N2149"/>
        </row>
        <row r="2150">
          <cell r="A2150" t="str">
            <v>P20 SCH-100 [SA312 TP304L]</v>
          </cell>
          <cell r="B2150">
            <v>20</v>
          </cell>
          <cell r="C2150">
            <v>100</v>
          </cell>
          <cell r="D2150" t="str">
            <v>SA312 TP304L</v>
          </cell>
          <cell r="E2150"/>
          <cell r="F2150">
            <v>20</v>
          </cell>
          <cell r="G2150">
            <v>17.440000000000001</v>
          </cell>
          <cell r="H2150">
            <v>1.28</v>
          </cell>
          <cell r="I2150"/>
          <cell r="J2150">
            <v>100</v>
          </cell>
          <cell r="K2150"/>
          <cell r="L2150" t="str">
            <v>SA312 TP304L</v>
          </cell>
          <cell r="M2150"/>
          <cell r="N2150"/>
        </row>
        <row r="2151">
          <cell r="A2151" t="str">
            <v>P20 SCH-120 [SA312 TP304L]</v>
          </cell>
          <cell r="B2151">
            <v>20</v>
          </cell>
          <cell r="C2151">
            <v>120</v>
          </cell>
          <cell r="D2151" t="str">
            <v>SA312 TP304L</v>
          </cell>
          <cell r="E2151"/>
          <cell r="F2151">
            <v>20</v>
          </cell>
          <cell r="G2151">
            <v>17</v>
          </cell>
          <cell r="H2151">
            <v>1.5</v>
          </cell>
          <cell r="I2151"/>
          <cell r="J2151">
            <v>120</v>
          </cell>
          <cell r="K2151"/>
          <cell r="L2151" t="str">
            <v>SA312 TP304L</v>
          </cell>
          <cell r="M2151"/>
          <cell r="N2151"/>
        </row>
        <row r="2152">
          <cell r="A2152" t="str">
            <v>P20 SCH-140 [SA312 TP304L]</v>
          </cell>
          <cell r="B2152">
            <v>20</v>
          </cell>
          <cell r="C2152">
            <v>140</v>
          </cell>
          <cell r="D2152" t="str">
            <v>SA312 TP304L</v>
          </cell>
          <cell r="E2152"/>
          <cell r="F2152">
            <v>20</v>
          </cell>
          <cell r="G2152">
            <v>16.5</v>
          </cell>
          <cell r="H2152">
            <v>1.75</v>
          </cell>
          <cell r="I2152"/>
          <cell r="J2152">
            <v>140</v>
          </cell>
          <cell r="K2152"/>
          <cell r="L2152" t="str">
            <v>SA312 TP304L</v>
          </cell>
          <cell r="M2152"/>
          <cell r="N2152"/>
        </row>
        <row r="2153">
          <cell r="A2153" t="str">
            <v>P20 SCH-160 [SA312 TP304L]</v>
          </cell>
          <cell r="B2153">
            <v>20</v>
          </cell>
          <cell r="C2153">
            <v>160</v>
          </cell>
          <cell r="D2153" t="str">
            <v>SA312 TP304L</v>
          </cell>
          <cell r="E2153"/>
          <cell r="F2153">
            <v>20</v>
          </cell>
          <cell r="G2153">
            <v>16.064</v>
          </cell>
          <cell r="H2153">
            <v>1.968</v>
          </cell>
          <cell r="I2153"/>
          <cell r="J2153">
            <v>160</v>
          </cell>
          <cell r="K2153"/>
          <cell r="L2153" t="str">
            <v>SA312 TP304L</v>
          </cell>
          <cell r="M2153"/>
          <cell r="N2153"/>
        </row>
        <row r="2154">
          <cell r="A2154" t="str">
            <v>P20 SCH-XH [SA312 TP304L]</v>
          </cell>
          <cell r="B2154">
            <v>20</v>
          </cell>
          <cell r="C2154" t="str">
            <v>XH</v>
          </cell>
          <cell r="D2154" t="str">
            <v>SA312 TP304L</v>
          </cell>
          <cell r="E2154"/>
          <cell r="F2154">
            <v>20</v>
          </cell>
          <cell r="G2154">
            <v>19</v>
          </cell>
          <cell r="H2154">
            <v>0.5</v>
          </cell>
          <cell r="I2154" t="str">
            <v>XH</v>
          </cell>
          <cell r="J2154">
            <v>2</v>
          </cell>
          <cell r="K2154"/>
          <cell r="L2154" t="str">
            <v>SA312 TP304L</v>
          </cell>
          <cell r="M2154"/>
          <cell r="N2154"/>
        </row>
        <row r="2155">
          <cell r="A2155" t="str">
            <v>P22 SCH-10 [SA312 TP304L]</v>
          </cell>
          <cell r="B2155">
            <v>22</v>
          </cell>
          <cell r="C2155">
            <v>10</v>
          </cell>
          <cell r="D2155" t="str">
            <v>SA312 TP304L</v>
          </cell>
          <cell r="E2155"/>
          <cell r="F2155">
            <v>22</v>
          </cell>
          <cell r="G2155">
            <v>21.5</v>
          </cell>
          <cell r="H2155">
            <v>0.25</v>
          </cell>
          <cell r="I2155"/>
          <cell r="J2155">
            <v>10</v>
          </cell>
          <cell r="K2155"/>
          <cell r="L2155" t="str">
            <v>SA312 TP304L</v>
          </cell>
          <cell r="M2155"/>
          <cell r="N2155"/>
        </row>
        <row r="2156">
          <cell r="A2156" t="str">
            <v>P22 SCH-20 [SA312 TP304L]</v>
          </cell>
          <cell r="B2156">
            <v>22</v>
          </cell>
          <cell r="C2156">
            <v>20</v>
          </cell>
          <cell r="D2156" t="str">
            <v>SA312 TP304L</v>
          </cell>
          <cell r="E2156"/>
          <cell r="F2156">
            <v>22</v>
          </cell>
          <cell r="G2156">
            <v>21.25</v>
          </cell>
          <cell r="H2156">
            <v>0.375</v>
          </cell>
          <cell r="I2156"/>
          <cell r="J2156">
            <v>20</v>
          </cell>
          <cell r="K2156"/>
          <cell r="L2156" t="str">
            <v>SA312 TP304L</v>
          </cell>
          <cell r="M2156"/>
          <cell r="N2156"/>
        </row>
        <row r="2157">
          <cell r="A2157" t="str">
            <v>P22 SCH-30 [SA312 TP304L]</v>
          </cell>
          <cell r="B2157">
            <v>22</v>
          </cell>
          <cell r="C2157">
            <v>30</v>
          </cell>
          <cell r="D2157" t="str">
            <v>SA312 TP304L</v>
          </cell>
          <cell r="E2157"/>
          <cell r="F2157">
            <v>22</v>
          </cell>
          <cell r="G2157">
            <v>21</v>
          </cell>
          <cell r="H2157">
            <v>0.5</v>
          </cell>
          <cell r="I2157"/>
          <cell r="J2157">
            <v>30</v>
          </cell>
          <cell r="K2157"/>
          <cell r="L2157" t="str">
            <v>SA312 TP304L</v>
          </cell>
          <cell r="M2157"/>
          <cell r="N2157"/>
        </row>
        <row r="2158">
          <cell r="A2158" t="str">
            <v>P22 SCH-60 [SA312 TP304L]</v>
          </cell>
          <cell r="B2158">
            <v>22</v>
          </cell>
          <cell r="C2158">
            <v>60</v>
          </cell>
          <cell r="D2158" t="str">
            <v>SA312 TP304L</v>
          </cell>
          <cell r="E2158"/>
          <cell r="F2158">
            <v>22</v>
          </cell>
          <cell r="G2158">
            <v>20.25</v>
          </cell>
          <cell r="H2158">
            <v>0.875</v>
          </cell>
          <cell r="I2158"/>
          <cell r="J2158">
            <v>60</v>
          </cell>
          <cell r="K2158"/>
          <cell r="L2158" t="str">
            <v>SA312 TP304L</v>
          </cell>
          <cell r="M2158"/>
          <cell r="N2158"/>
        </row>
        <row r="2159">
          <cell r="A2159" t="str">
            <v>P22 SCH-80 [SA312 TP304L]</v>
          </cell>
          <cell r="B2159">
            <v>22</v>
          </cell>
          <cell r="C2159">
            <v>80</v>
          </cell>
          <cell r="D2159" t="str">
            <v>SA312 TP304L</v>
          </cell>
          <cell r="E2159"/>
          <cell r="F2159">
            <v>22</v>
          </cell>
          <cell r="G2159">
            <v>19.75</v>
          </cell>
          <cell r="H2159">
            <v>1.125</v>
          </cell>
          <cell r="I2159"/>
          <cell r="J2159">
            <v>80</v>
          </cell>
          <cell r="K2159"/>
          <cell r="L2159" t="str">
            <v>SA312 TP304L</v>
          </cell>
          <cell r="M2159"/>
          <cell r="N2159"/>
        </row>
        <row r="2160">
          <cell r="A2160" t="str">
            <v>P22 SCH-100 [SA312 TP304L]</v>
          </cell>
          <cell r="B2160">
            <v>22</v>
          </cell>
          <cell r="C2160">
            <v>100</v>
          </cell>
          <cell r="D2160" t="str">
            <v>SA312 TP304L</v>
          </cell>
          <cell r="E2160"/>
          <cell r="F2160">
            <v>22</v>
          </cell>
          <cell r="G2160">
            <v>19.25</v>
          </cell>
          <cell r="H2160">
            <v>1.375</v>
          </cell>
          <cell r="I2160"/>
          <cell r="J2160">
            <v>100</v>
          </cell>
          <cell r="K2160"/>
          <cell r="L2160" t="str">
            <v>SA312 TP304L</v>
          </cell>
          <cell r="M2160"/>
          <cell r="N2160"/>
        </row>
        <row r="2161">
          <cell r="A2161" t="str">
            <v>P22 SCH-120 [SA312 TP304L]</v>
          </cell>
          <cell r="B2161">
            <v>22</v>
          </cell>
          <cell r="C2161">
            <v>120</v>
          </cell>
          <cell r="D2161" t="str">
            <v>SA312 TP304L</v>
          </cell>
          <cell r="E2161"/>
          <cell r="F2161">
            <v>22</v>
          </cell>
          <cell r="G2161">
            <v>18.75</v>
          </cell>
          <cell r="H2161">
            <v>1.625</v>
          </cell>
          <cell r="I2161"/>
          <cell r="J2161">
            <v>120</v>
          </cell>
          <cell r="K2161"/>
          <cell r="L2161" t="str">
            <v>SA312 TP304L</v>
          </cell>
          <cell r="M2161"/>
          <cell r="N2161"/>
        </row>
        <row r="2162">
          <cell r="A2162" t="str">
            <v>P22 SCH-140 [SA312 TP304L]</v>
          </cell>
          <cell r="B2162">
            <v>22</v>
          </cell>
          <cell r="C2162">
            <v>140</v>
          </cell>
          <cell r="D2162" t="str">
            <v>SA312 TP304L</v>
          </cell>
          <cell r="E2162"/>
          <cell r="F2162">
            <v>22</v>
          </cell>
          <cell r="G2162">
            <v>18.25</v>
          </cell>
          <cell r="H2162">
            <v>1.875</v>
          </cell>
          <cell r="I2162"/>
          <cell r="J2162">
            <v>140</v>
          </cell>
          <cell r="K2162"/>
          <cell r="L2162" t="str">
            <v>SA312 TP304L</v>
          </cell>
          <cell r="M2162"/>
          <cell r="N2162"/>
        </row>
        <row r="2163">
          <cell r="A2163" t="str">
            <v>P22 SCH-160 [SA312 TP304L]</v>
          </cell>
          <cell r="B2163">
            <v>22</v>
          </cell>
          <cell r="C2163">
            <v>160</v>
          </cell>
          <cell r="D2163" t="str">
            <v>SA312 TP304L</v>
          </cell>
          <cell r="E2163"/>
          <cell r="F2163">
            <v>22</v>
          </cell>
          <cell r="G2163">
            <v>17.75</v>
          </cell>
          <cell r="H2163">
            <v>2.125</v>
          </cell>
          <cell r="I2163"/>
          <cell r="J2163">
            <v>160</v>
          </cell>
          <cell r="K2163"/>
          <cell r="L2163" t="str">
            <v>SA312 TP304L</v>
          </cell>
          <cell r="M2163"/>
          <cell r="N2163"/>
        </row>
        <row r="2164">
          <cell r="A2164" t="str">
            <v>P22 SCH-XH [SA312 TP304L]</v>
          </cell>
          <cell r="B2164">
            <v>22</v>
          </cell>
          <cell r="C2164" t="str">
            <v>XH</v>
          </cell>
          <cell r="D2164" t="str">
            <v>SA312 TP304L</v>
          </cell>
          <cell r="E2164"/>
          <cell r="F2164">
            <v>22</v>
          </cell>
          <cell r="G2164">
            <v>21</v>
          </cell>
          <cell r="H2164">
            <v>0.5</v>
          </cell>
          <cell r="I2164" t="str">
            <v>XH</v>
          </cell>
          <cell r="J2164">
            <v>2</v>
          </cell>
          <cell r="K2164"/>
          <cell r="L2164" t="str">
            <v>SA312 TP304L</v>
          </cell>
          <cell r="M2164"/>
          <cell r="N2164"/>
        </row>
        <row r="2165">
          <cell r="A2165" t="str">
            <v>P24 SCH-10 [SA312 TP304L]</v>
          </cell>
          <cell r="B2165">
            <v>24.000000000000004</v>
          </cell>
          <cell r="C2165">
            <v>10</v>
          </cell>
          <cell r="D2165" t="str">
            <v>SA312 TP304L</v>
          </cell>
          <cell r="E2165"/>
          <cell r="F2165">
            <v>24.000000000000004</v>
          </cell>
          <cell r="G2165">
            <v>23.500000000000004</v>
          </cell>
          <cell r="H2165">
            <v>0.25</v>
          </cell>
          <cell r="I2165"/>
          <cell r="J2165">
            <v>10</v>
          </cell>
          <cell r="K2165"/>
          <cell r="L2165" t="str">
            <v>SA312 TP304L</v>
          </cell>
          <cell r="M2165"/>
          <cell r="N2165"/>
        </row>
        <row r="2166">
          <cell r="A2166" t="str">
            <v>P24 SCH-20 [SA312 TP304L]</v>
          </cell>
          <cell r="B2166">
            <v>24.000000000000004</v>
          </cell>
          <cell r="C2166">
            <v>20</v>
          </cell>
          <cell r="D2166" t="str">
            <v>SA312 TP304L</v>
          </cell>
          <cell r="E2166"/>
          <cell r="F2166">
            <v>24.000000000000004</v>
          </cell>
          <cell r="G2166">
            <v>23.250000000000004</v>
          </cell>
          <cell r="H2166">
            <v>0.375</v>
          </cell>
          <cell r="I2166"/>
          <cell r="J2166">
            <v>20</v>
          </cell>
          <cell r="K2166"/>
          <cell r="L2166" t="str">
            <v>SA312 TP304L</v>
          </cell>
          <cell r="M2166"/>
          <cell r="N2166"/>
        </row>
        <row r="2167">
          <cell r="A2167" t="str">
            <v>P24 SCH-30 [SA312 TP304L]</v>
          </cell>
          <cell r="B2167">
            <v>24.000000000000004</v>
          </cell>
          <cell r="C2167">
            <v>30</v>
          </cell>
          <cell r="D2167" t="str">
            <v>SA312 TP304L</v>
          </cell>
          <cell r="E2167"/>
          <cell r="F2167">
            <v>24.000000000000004</v>
          </cell>
          <cell r="G2167">
            <v>22.876000000000005</v>
          </cell>
          <cell r="H2167">
            <v>0.56200000000000006</v>
          </cell>
          <cell r="I2167"/>
          <cell r="J2167">
            <v>30</v>
          </cell>
          <cell r="K2167"/>
          <cell r="L2167" t="str">
            <v>SA312 TP304L</v>
          </cell>
          <cell r="M2167"/>
          <cell r="N2167"/>
        </row>
        <row r="2168">
          <cell r="A2168" t="str">
            <v>P24 SCH-40 [SA312 TP304L]</v>
          </cell>
          <cell r="B2168">
            <v>24.000000000000004</v>
          </cell>
          <cell r="C2168">
            <v>40</v>
          </cell>
          <cell r="D2168" t="str">
            <v>SA312 TP304L</v>
          </cell>
          <cell r="E2168"/>
          <cell r="F2168">
            <v>24.000000000000004</v>
          </cell>
          <cell r="G2168">
            <v>22.626000000000005</v>
          </cell>
          <cell r="H2168">
            <v>0.68700000000000006</v>
          </cell>
          <cell r="I2168"/>
          <cell r="J2168">
            <v>40</v>
          </cell>
          <cell r="K2168"/>
          <cell r="L2168" t="str">
            <v>SA312 TP304L</v>
          </cell>
          <cell r="M2168"/>
          <cell r="N2168"/>
        </row>
        <row r="2169">
          <cell r="A2169" t="str">
            <v>P24 SCH-60 [SA312 TP304L]</v>
          </cell>
          <cell r="B2169">
            <v>24.000000000000004</v>
          </cell>
          <cell r="C2169">
            <v>60</v>
          </cell>
          <cell r="D2169" t="str">
            <v>SA312 TP304L</v>
          </cell>
          <cell r="E2169"/>
          <cell r="F2169">
            <v>24.000000000000004</v>
          </cell>
          <cell r="G2169">
            <v>22.062000000000005</v>
          </cell>
          <cell r="H2169">
            <v>0.96899999999999997</v>
          </cell>
          <cell r="I2169"/>
          <cell r="J2169">
            <v>60</v>
          </cell>
          <cell r="K2169"/>
          <cell r="L2169" t="str">
            <v>SA312 TP304L</v>
          </cell>
          <cell r="M2169"/>
          <cell r="N2169"/>
        </row>
        <row r="2170">
          <cell r="A2170" t="str">
            <v>P24 SCH-80 [SA312 TP304L]</v>
          </cell>
          <cell r="B2170">
            <v>24.000000000000004</v>
          </cell>
          <cell r="C2170">
            <v>80</v>
          </cell>
          <cell r="D2170" t="str">
            <v>SA312 TP304L</v>
          </cell>
          <cell r="E2170"/>
          <cell r="F2170">
            <v>24.000000000000004</v>
          </cell>
          <cell r="G2170">
            <v>21.564000000000004</v>
          </cell>
          <cell r="H2170">
            <v>1.218</v>
          </cell>
          <cell r="I2170"/>
          <cell r="J2170">
            <v>80</v>
          </cell>
          <cell r="K2170"/>
          <cell r="L2170" t="str">
            <v>SA312 TP304L</v>
          </cell>
          <cell r="M2170"/>
          <cell r="N2170"/>
        </row>
        <row r="2171">
          <cell r="A2171" t="str">
            <v>P24 SCH-100 [SA312 TP304L]</v>
          </cell>
          <cell r="B2171">
            <v>24.000000000000004</v>
          </cell>
          <cell r="C2171">
            <v>100</v>
          </cell>
          <cell r="D2171" t="str">
            <v>SA312 TP304L</v>
          </cell>
          <cell r="E2171"/>
          <cell r="F2171">
            <v>24.000000000000004</v>
          </cell>
          <cell r="G2171">
            <v>20.938000000000002</v>
          </cell>
          <cell r="H2171">
            <v>1.5309999999999999</v>
          </cell>
          <cell r="I2171"/>
          <cell r="J2171">
            <v>100</v>
          </cell>
          <cell r="K2171"/>
          <cell r="L2171" t="str">
            <v>SA312 TP304L</v>
          </cell>
          <cell r="M2171"/>
          <cell r="N2171"/>
        </row>
        <row r="2172">
          <cell r="A2172" t="str">
            <v>P24 SCH-120 [SA312 TP304L]</v>
          </cell>
          <cell r="B2172">
            <v>24.000000000000004</v>
          </cell>
          <cell r="C2172">
            <v>120</v>
          </cell>
          <cell r="D2172" t="str">
            <v>SA312 TP304L</v>
          </cell>
          <cell r="E2172"/>
          <cell r="F2172">
            <v>24.000000000000004</v>
          </cell>
          <cell r="G2172">
            <v>20.376000000000005</v>
          </cell>
          <cell r="H2172">
            <v>1.8120000000000001</v>
          </cell>
          <cell r="I2172"/>
          <cell r="J2172">
            <v>120</v>
          </cell>
          <cell r="K2172"/>
          <cell r="L2172" t="str">
            <v>SA312 TP304L</v>
          </cell>
          <cell r="M2172"/>
          <cell r="N2172"/>
        </row>
        <row r="2173">
          <cell r="A2173" t="str">
            <v>P24 SCH-140 [SA312 TP304L]</v>
          </cell>
          <cell r="B2173">
            <v>24.000000000000004</v>
          </cell>
          <cell r="C2173">
            <v>140</v>
          </cell>
          <cell r="D2173" t="str">
            <v>SA312 TP304L</v>
          </cell>
          <cell r="E2173"/>
          <cell r="F2173">
            <v>24.000000000000004</v>
          </cell>
          <cell r="G2173">
            <v>19.876000000000005</v>
          </cell>
          <cell r="H2173">
            <v>2.0619999999999998</v>
          </cell>
          <cell r="I2173"/>
          <cell r="J2173">
            <v>140</v>
          </cell>
          <cell r="K2173"/>
          <cell r="L2173" t="str">
            <v>SA312 TP304L</v>
          </cell>
          <cell r="M2173"/>
          <cell r="N2173"/>
        </row>
        <row r="2174">
          <cell r="A2174" t="str">
            <v>P24 SCH-160 [SA312 TP304L]</v>
          </cell>
          <cell r="B2174">
            <v>24.000000000000004</v>
          </cell>
          <cell r="C2174">
            <v>160</v>
          </cell>
          <cell r="D2174" t="str">
            <v>SA312 TP304L</v>
          </cell>
          <cell r="E2174"/>
          <cell r="F2174">
            <v>24.000000000000004</v>
          </cell>
          <cell r="G2174">
            <v>19.314000000000004</v>
          </cell>
          <cell r="H2174">
            <v>2.343</v>
          </cell>
          <cell r="I2174"/>
          <cell r="J2174">
            <v>160</v>
          </cell>
          <cell r="K2174"/>
          <cell r="L2174" t="str">
            <v>SA312 TP304L</v>
          </cell>
          <cell r="M2174"/>
          <cell r="N2174"/>
        </row>
        <row r="2175">
          <cell r="A2175" t="str">
            <v>P24 SCH-XH [SA312 TP304L]</v>
          </cell>
          <cell r="B2175">
            <v>24.000000000000004</v>
          </cell>
          <cell r="C2175" t="str">
            <v>XH</v>
          </cell>
          <cell r="D2175" t="str">
            <v>SA312 TP304L</v>
          </cell>
          <cell r="E2175"/>
          <cell r="F2175">
            <v>24.000000000000004</v>
          </cell>
          <cell r="G2175">
            <v>23.000000000000004</v>
          </cell>
          <cell r="H2175">
            <v>0.5</v>
          </cell>
          <cell r="I2175" t="str">
            <v>XH</v>
          </cell>
          <cell r="J2175">
            <v>2</v>
          </cell>
          <cell r="K2175"/>
          <cell r="L2175" t="str">
            <v>SA312 TP304L</v>
          </cell>
          <cell r="M2175"/>
          <cell r="N2175"/>
        </row>
        <row r="2176">
          <cell r="A2176" t="str">
            <v>P26 SCH-10 [SA312 TP304L]</v>
          </cell>
          <cell r="B2176">
            <v>26</v>
          </cell>
          <cell r="C2176">
            <v>10</v>
          </cell>
          <cell r="D2176" t="str">
            <v>SA312 TP304L</v>
          </cell>
          <cell r="E2176"/>
          <cell r="F2176">
            <v>26</v>
          </cell>
          <cell r="G2176">
            <v>25.376000000000001</v>
          </cell>
          <cell r="H2176">
            <v>0.312</v>
          </cell>
          <cell r="I2176"/>
          <cell r="J2176">
            <v>10</v>
          </cell>
          <cell r="K2176"/>
          <cell r="L2176" t="str">
            <v>SA312 TP304L</v>
          </cell>
          <cell r="M2176"/>
          <cell r="N2176"/>
        </row>
        <row r="2177">
          <cell r="A2177" t="str">
            <v>P26 SCH-20 [SA312 TP304L]</v>
          </cell>
          <cell r="B2177">
            <v>26</v>
          </cell>
          <cell r="C2177">
            <v>20</v>
          </cell>
          <cell r="D2177" t="str">
            <v>SA312 TP304L</v>
          </cell>
          <cell r="E2177"/>
          <cell r="F2177">
            <v>26</v>
          </cell>
          <cell r="G2177">
            <v>25</v>
          </cell>
          <cell r="H2177">
            <v>0.5</v>
          </cell>
          <cell r="I2177"/>
          <cell r="J2177">
            <v>20</v>
          </cell>
          <cell r="K2177"/>
          <cell r="L2177" t="str">
            <v>SA312 TP304L</v>
          </cell>
          <cell r="M2177"/>
          <cell r="N2177"/>
        </row>
        <row r="2178">
          <cell r="A2178" t="str">
            <v>P26 SCH-XH [SA312 TP304L]</v>
          </cell>
          <cell r="B2178">
            <v>26</v>
          </cell>
          <cell r="C2178" t="str">
            <v>XH</v>
          </cell>
          <cell r="D2178" t="str">
            <v>SA312 TP304L</v>
          </cell>
          <cell r="E2178"/>
          <cell r="F2178">
            <v>26</v>
          </cell>
          <cell r="G2178">
            <v>25</v>
          </cell>
          <cell r="H2178">
            <v>0.5</v>
          </cell>
          <cell r="I2178" t="str">
            <v>XH</v>
          </cell>
          <cell r="J2178">
            <v>2</v>
          </cell>
          <cell r="K2178"/>
          <cell r="L2178" t="str">
            <v>SA312 TP304L</v>
          </cell>
          <cell r="M2178"/>
          <cell r="N2178"/>
        </row>
        <row r="2179">
          <cell r="A2179" t="str">
            <v>P28 SCH-10 [SA312 TP304L]</v>
          </cell>
          <cell r="B2179">
            <v>28</v>
          </cell>
          <cell r="C2179">
            <v>10</v>
          </cell>
          <cell r="D2179" t="str">
            <v>SA312 TP304L</v>
          </cell>
          <cell r="E2179"/>
          <cell r="F2179">
            <v>28</v>
          </cell>
          <cell r="G2179">
            <v>27.376000000000001</v>
          </cell>
          <cell r="H2179">
            <v>0.312</v>
          </cell>
          <cell r="I2179"/>
          <cell r="J2179">
            <v>10</v>
          </cell>
          <cell r="K2179"/>
          <cell r="L2179" t="str">
            <v>SA312 TP304L</v>
          </cell>
          <cell r="M2179"/>
          <cell r="N2179"/>
        </row>
        <row r="2180">
          <cell r="A2180" t="str">
            <v>P28 SCH-20 [SA312 TP304L]</v>
          </cell>
          <cell r="B2180">
            <v>28</v>
          </cell>
          <cell r="C2180">
            <v>20</v>
          </cell>
          <cell r="D2180" t="str">
            <v>SA312 TP304L</v>
          </cell>
          <cell r="E2180"/>
          <cell r="F2180">
            <v>28</v>
          </cell>
          <cell r="G2180">
            <v>27</v>
          </cell>
          <cell r="H2180">
            <v>0.5</v>
          </cell>
          <cell r="I2180"/>
          <cell r="J2180">
            <v>20</v>
          </cell>
          <cell r="K2180"/>
          <cell r="L2180" t="str">
            <v>SA312 TP304L</v>
          </cell>
          <cell r="M2180"/>
          <cell r="N2180"/>
        </row>
        <row r="2181">
          <cell r="A2181" t="str">
            <v>P28 SCH-30 [SA312 TP304L]</v>
          </cell>
          <cell r="B2181">
            <v>28</v>
          </cell>
          <cell r="C2181">
            <v>30</v>
          </cell>
          <cell r="D2181" t="str">
            <v>SA312 TP304L</v>
          </cell>
          <cell r="E2181"/>
          <cell r="F2181">
            <v>28</v>
          </cell>
          <cell r="G2181">
            <v>26.75</v>
          </cell>
          <cell r="H2181">
            <v>0.625</v>
          </cell>
          <cell r="I2181"/>
          <cell r="J2181">
            <v>30</v>
          </cell>
          <cell r="K2181"/>
          <cell r="L2181" t="str">
            <v>SA312 TP304L</v>
          </cell>
          <cell r="M2181"/>
          <cell r="N2181"/>
        </row>
        <row r="2182">
          <cell r="A2182" t="str">
            <v>P28 SCH-XH [SA312 TP304L]</v>
          </cell>
          <cell r="B2182">
            <v>28</v>
          </cell>
          <cell r="C2182" t="str">
            <v>XH</v>
          </cell>
          <cell r="D2182" t="str">
            <v>SA312 TP304L</v>
          </cell>
          <cell r="E2182"/>
          <cell r="F2182">
            <v>28</v>
          </cell>
          <cell r="G2182">
            <v>27</v>
          </cell>
          <cell r="H2182">
            <v>0.5</v>
          </cell>
          <cell r="I2182" t="str">
            <v>XH</v>
          </cell>
          <cell r="J2182">
            <v>2</v>
          </cell>
          <cell r="K2182"/>
          <cell r="L2182" t="str">
            <v>SA312 TP304L</v>
          </cell>
          <cell r="M2182"/>
          <cell r="N2182"/>
        </row>
        <row r="2183">
          <cell r="A2183" t="str">
            <v>P30 SCH-10 [SA312 TP304L]</v>
          </cell>
          <cell r="B2183">
            <v>30</v>
          </cell>
          <cell r="C2183">
            <v>10</v>
          </cell>
          <cell r="D2183" t="str">
            <v>SA312 TP304L</v>
          </cell>
          <cell r="E2183"/>
          <cell r="F2183">
            <v>30</v>
          </cell>
          <cell r="G2183">
            <v>29.376000000000001</v>
          </cell>
          <cell r="H2183">
            <v>0.312</v>
          </cell>
          <cell r="I2183"/>
          <cell r="J2183">
            <v>10</v>
          </cell>
          <cell r="K2183"/>
          <cell r="L2183" t="str">
            <v>SA312 TP304L</v>
          </cell>
          <cell r="M2183"/>
          <cell r="N2183"/>
        </row>
        <row r="2184">
          <cell r="A2184" t="str">
            <v>P30 SCH-20 [SA312 TP304L]</v>
          </cell>
          <cell r="B2184">
            <v>30</v>
          </cell>
          <cell r="C2184">
            <v>20</v>
          </cell>
          <cell r="D2184" t="str">
            <v>SA312 TP304L</v>
          </cell>
          <cell r="E2184"/>
          <cell r="F2184">
            <v>30</v>
          </cell>
          <cell r="G2184">
            <v>29</v>
          </cell>
          <cell r="H2184">
            <v>0.5</v>
          </cell>
          <cell r="I2184"/>
          <cell r="J2184">
            <v>20</v>
          </cell>
          <cell r="K2184"/>
          <cell r="L2184" t="str">
            <v>SA312 TP304L</v>
          </cell>
          <cell r="M2184"/>
          <cell r="N2184"/>
        </row>
        <row r="2185">
          <cell r="A2185" t="str">
            <v>P30 SCH-30 [SA312 TP304L]</v>
          </cell>
          <cell r="B2185">
            <v>30</v>
          </cell>
          <cell r="C2185">
            <v>30</v>
          </cell>
          <cell r="D2185" t="str">
            <v>SA312 TP304L</v>
          </cell>
          <cell r="E2185"/>
          <cell r="F2185">
            <v>30</v>
          </cell>
          <cell r="G2185">
            <v>28.75</v>
          </cell>
          <cell r="H2185">
            <v>0.625</v>
          </cell>
          <cell r="I2185"/>
          <cell r="J2185">
            <v>30</v>
          </cell>
          <cell r="K2185"/>
          <cell r="L2185" t="str">
            <v>SA312 TP304L</v>
          </cell>
          <cell r="M2185"/>
          <cell r="N2185"/>
        </row>
        <row r="2186">
          <cell r="A2186" t="str">
            <v>P30 SCH-XH [SA312 TP304L]</v>
          </cell>
          <cell r="B2186">
            <v>30</v>
          </cell>
          <cell r="C2186" t="str">
            <v>XH</v>
          </cell>
          <cell r="D2186" t="str">
            <v>SA312 TP304L</v>
          </cell>
          <cell r="E2186"/>
          <cell r="F2186">
            <v>30</v>
          </cell>
          <cell r="G2186">
            <v>29</v>
          </cell>
          <cell r="H2186">
            <v>0.5</v>
          </cell>
          <cell r="I2186" t="str">
            <v>XH</v>
          </cell>
          <cell r="J2186">
            <v>2</v>
          </cell>
          <cell r="K2186"/>
          <cell r="L2186" t="str">
            <v>SA312 TP304L</v>
          </cell>
          <cell r="M2186"/>
          <cell r="N2186"/>
        </row>
        <row r="2187">
          <cell r="A2187" t="str">
            <v>P32 SCH-10 [SA312 TP304L]</v>
          </cell>
          <cell r="B2187">
            <v>32</v>
          </cell>
          <cell r="C2187">
            <v>10</v>
          </cell>
          <cell r="D2187" t="str">
            <v>SA312 TP304L</v>
          </cell>
          <cell r="E2187"/>
          <cell r="F2187">
            <v>32</v>
          </cell>
          <cell r="G2187">
            <v>31.376000000000001</v>
          </cell>
          <cell r="H2187">
            <v>0.312</v>
          </cell>
          <cell r="I2187"/>
          <cell r="J2187">
            <v>10</v>
          </cell>
          <cell r="K2187"/>
          <cell r="L2187" t="str">
            <v>SA312 TP304L</v>
          </cell>
          <cell r="M2187"/>
          <cell r="N2187"/>
        </row>
        <row r="2188">
          <cell r="A2188" t="str">
            <v>P32 SCH-20 [SA312 TP304L]</v>
          </cell>
          <cell r="B2188">
            <v>32</v>
          </cell>
          <cell r="C2188">
            <v>20</v>
          </cell>
          <cell r="D2188" t="str">
            <v>SA312 TP304L</v>
          </cell>
          <cell r="E2188"/>
          <cell r="F2188">
            <v>32</v>
          </cell>
          <cell r="G2188">
            <v>31</v>
          </cell>
          <cell r="H2188">
            <v>0.5</v>
          </cell>
          <cell r="I2188"/>
          <cell r="J2188">
            <v>20</v>
          </cell>
          <cell r="K2188"/>
          <cell r="L2188" t="str">
            <v>SA312 TP304L</v>
          </cell>
          <cell r="M2188"/>
          <cell r="N2188"/>
        </row>
        <row r="2189">
          <cell r="A2189" t="str">
            <v>P32 SCH-30 [SA312 TP304L]</v>
          </cell>
          <cell r="B2189">
            <v>32</v>
          </cell>
          <cell r="C2189">
            <v>30</v>
          </cell>
          <cell r="D2189" t="str">
            <v>SA312 TP304L</v>
          </cell>
          <cell r="E2189"/>
          <cell r="F2189">
            <v>32</v>
          </cell>
          <cell r="G2189">
            <v>30.75</v>
          </cell>
          <cell r="H2189">
            <v>0.625</v>
          </cell>
          <cell r="I2189"/>
          <cell r="J2189">
            <v>30</v>
          </cell>
          <cell r="K2189"/>
          <cell r="L2189" t="str">
            <v>SA312 TP304L</v>
          </cell>
          <cell r="M2189"/>
          <cell r="N2189"/>
        </row>
        <row r="2190">
          <cell r="A2190" t="str">
            <v>P32 SCH-40 [SA312 TP304L]</v>
          </cell>
          <cell r="B2190">
            <v>32</v>
          </cell>
          <cell r="C2190">
            <v>40</v>
          </cell>
          <cell r="D2190" t="str">
            <v>SA312 TP304L</v>
          </cell>
          <cell r="E2190"/>
          <cell r="F2190">
            <v>32</v>
          </cell>
          <cell r="G2190">
            <v>30.623999999999999</v>
          </cell>
          <cell r="H2190">
            <v>0.68799999999999994</v>
          </cell>
          <cell r="I2190"/>
          <cell r="J2190">
            <v>40</v>
          </cell>
          <cell r="K2190"/>
          <cell r="L2190" t="str">
            <v>SA312 TP304L</v>
          </cell>
          <cell r="M2190"/>
          <cell r="N2190"/>
        </row>
        <row r="2191">
          <cell r="A2191" t="str">
            <v>P32 SCH-XH [SA312 TP304L]</v>
          </cell>
          <cell r="B2191">
            <v>32</v>
          </cell>
          <cell r="C2191" t="str">
            <v>XH</v>
          </cell>
          <cell r="D2191" t="str">
            <v>SA312 TP304L</v>
          </cell>
          <cell r="E2191"/>
          <cell r="F2191">
            <v>32</v>
          </cell>
          <cell r="G2191">
            <v>31</v>
          </cell>
          <cell r="H2191">
            <v>0.5</v>
          </cell>
          <cell r="I2191" t="str">
            <v>XH</v>
          </cell>
          <cell r="J2191">
            <v>2</v>
          </cell>
          <cell r="K2191"/>
          <cell r="L2191" t="str">
            <v>SA312 TP304L</v>
          </cell>
          <cell r="M2191"/>
          <cell r="N2191"/>
        </row>
        <row r="2192">
          <cell r="A2192" t="str">
            <v>P34 SCH-10 [SA312 TP304L]</v>
          </cell>
          <cell r="B2192">
            <v>34</v>
          </cell>
          <cell r="C2192">
            <v>10</v>
          </cell>
          <cell r="D2192" t="str">
            <v>SA312 TP304L</v>
          </cell>
          <cell r="E2192"/>
          <cell r="F2192">
            <v>34</v>
          </cell>
          <cell r="G2192">
            <v>33.375999999999998</v>
          </cell>
          <cell r="H2192">
            <v>0.312</v>
          </cell>
          <cell r="I2192"/>
          <cell r="J2192">
            <v>10</v>
          </cell>
          <cell r="K2192"/>
          <cell r="L2192" t="str">
            <v>SA312 TP304L</v>
          </cell>
          <cell r="M2192"/>
          <cell r="N2192"/>
        </row>
        <row r="2193">
          <cell r="A2193" t="str">
            <v>P34 SCH-20 [SA312 TP304L]</v>
          </cell>
          <cell r="B2193">
            <v>34</v>
          </cell>
          <cell r="C2193">
            <v>20</v>
          </cell>
          <cell r="D2193" t="str">
            <v>SA312 TP304L</v>
          </cell>
          <cell r="E2193"/>
          <cell r="F2193">
            <v>34</v>
          </cell>
          <cell r="G2193">
            <v>33</v>
          </cell>
          <cell r="H2193">
            <v>0.5</v>
          </cell>
          <cell r="I2193"/>
          <cell r="J2193">
            <v>20</v>
          </cell>
          <cell r="K2193"/>
          <cell r="L2193" t="str">
            <v>SA312 TP304L</v>
          </cell>
          <cell r="M2193"/>
          <cell r="N2193"/>
        </row>
        <row r="2194">
          <cell r="A2194" t="str">
            <v>P34 SCH-30 [SA312 TP304L]</v>
          </cell>
          <cell r="B2194">
            <v>34</v>
          </cell>
          <cell r="C2194">
            <v>30</v>
          </cell>
          <cell r="D2194" t="str">
            <v>SA312 TP304L</v>
          </cell>
          <cell r="E2194"/>
          <cell r="F2194">
            <v>34</v>
          </cell>
          <cell r="G2194">
            <v>32.75</v>
          </cell>
          <cell r="H2194">
            <v>0.625</v>
          </cell>
          <cell r="I2194"/>
          <cell r="J2194">
            <v>30</v>
          </cell>
          <cell r="K2194"/>
          <cell r="L2194" t="str">
            <v>SA312 TP304L</v>
          </cell>
          <cell r="M2194"/>
          <cell r="N2194"/>
        </row>
        <row r="2195">
          <cell r="A2195" t="str">
            <v>P34 SCH-40 [SA312 TP304L]</v>
          </cell>
          <cell r="B2195">
            <v>34</v>
          </cell>
          <cell r="C2195">
            <v>40</v>
          </cell>
          <cell r="D2195" t="str">
            <v>SA312 TP304L</v>
          </cell>
          <cell r="E2195"/>
          <cell r="F2195">
            <v>34</v>
          </cell>
          <cell r="G2195">
            <v>32.624000000000002</v>
          </cell>
          <cell r="H2195">
            <v>0.68799999999999994</v>
          </cell>
          <cell r="I2195"/>
          <cell r="J2195">
            <v>40</v>
          </cell>
          <cell r="K2195"/>
          <cell r="L2195" t="str">
            <v>SA312 TP304L</v>
          </cell>
          <cell r="M2195"/>
          <cell r="N2195"/>
        </row>
        <row r="2196">
          <cell r="A2196" t="str">
            <v>P34 SCH-XH [SA312 TP304L]</v>
          </cell>
          <cell r="B2196">
            <v>34</v>
          </cell>
          <cell r="C2196" t="str">
            <v>XH</v>
          </cell>
          <cell r="D2196" t="str">
            <v>SA312 TP304L</v>
          </cell>
          <cell r="E2196"/>
          <cell r="F2196">
            <v>34</v>
          </cell>
          <cell r="G2196">
            <v>33</v>
          </cell>
          <cell r="H2196">
            <v>0.5</v>
          </cell>
          <cell r="I2196" t="str">
            <v>XH</v>
          </cell>
          <cell r="J2196">
            <v>2</v>
          </cell>
          <cell r="K2196"/>
          <cell r="L2196" t="str">
            <v>SA312 TP304L</v>
          </cell>
          <cell r="M2196"/>
          <cell r="N2196"/>
        </row>
        <row r="2197">
          <cell r="A2197" t="str">
            <v>P36 SCH-10 [SA312 TP304L]</v>
          </cell>
          <cell r="B2197">
            <v>36</v>
          </cell>
          <cell r="C2197">
            <v>10</v>
          </cell>
          <cell r="D2197" t="str">
            <v>SA312 TP304L</v>
          </cell>
          <cell r="E2197"/>
          <cell r="F2197">
            <v>36</v>
          </cell>
          <cell r="G2197">
            <v>35.375999999999998</v>
          </cell>
          <cell r="H2197">
            <v>0.312</v>
          </cell>
          <cell r="I2197"/>
          <cell r="J2197">
            <v>10</v>
          </cell>
          <cell r="K2197"/>
          <cell r="L2197" t="str">
            <v>SA312 TP304L</v>
          </cell>
          <cell r="M2197"/>
          <cell r="N2197"/>
        </row>
        <row r="2198">
          <cell r="A2198" t="str">
            <v>P36 SCH-20 [SA312 TP304L]</v>
          </cell>
          <cell r="B2198">
            <v>36</v>
          </cell>
          <cell r="C2198">
            <v>20</v>
          </cell>
          <cell r="D2198" t="str">
            <v>SA312 TP304L</v>
          </cell>
          <cell r="E2198"/>
          <cell r="F2198">
            <v>36</v>
          </cell>
          <cell r="G2198">
            <v>35</v>
          </cell>
          <cell r="H2198">
            <v>0.5</v>
          </cell>
          <cell r="I2198"/>
          <cell r="J2198">
            <v>20</v>
          </cell>
          <cell r="K2198"/>
          <cell r="L2198" t="str">
            <v>SA312 TP304L</v>
          </cell>
          <cell r="M2198"/>
          <cell r="N2198"/>
        </row>
        <row r="2199">
          <cell r="A2199" t="str">
            <v>P36 SCH-30 [SA312 TP304L]</v>
          </cell>
          <cell r="B2199">
            <v>36</v>
          </cell>
          <cell r="C2199">
            <v>30</v>
          </cell>
          <cell r="D2199" t="str">
            <v>SA312 TP304L</v>
          </cell>
          <cell r="E2199"/>
          <cell r="F2199">
            <v>36</v>
          </cell>
          <cell r="G2199">
            <v>34.75</v>
          </cell>
          <cell r="H2199">
            <v>0.625</v>
          </cell>
          <cell r="I2199"/>
          <cell r="J2199">
            <v>30</v>
          </cell>
          <cell r="K2199"/>
          <cell r="L2199" t="str">
            <v>SA312 TP304L</v>
          </cell>
          <cell r="M2199"/>
          <cell r="N2199"/>
        </row>
        <row r="2200">
          <cell r="A2200" t="str">
            <v>P36 SCH-40 [SA312 TP304L]</v>
          </cell>
          <cell r="B2200">
            <v>36</v>
          </cell>
          <cell r="C2200">
            <v>40</v>
          </cell>
          <cell r="D2200" t="str">
            <v>SA312 TP304L</v>
          </cell>
          <cell r="E2200"/>
          <cell r="F2200">
            <v>36</v>
          </cell>
          <cell r="G2200">
            <v>34.5</v>
          </cell>
          <cell r="H2200">
            <v>0.75</v>
          </cell>
          <cell r="I2200"/>
          <cell r="J2200">
            <v>40</v>
          </cell>
          <cell r="K2200"/>
          <cell r="L2200" t="str">
            <v>SA312 TP304L</v>
          </cell>
          <cell r="M2200"/>
          <cell r="N2200"/>
        </row>
        <row r="2201">
          <cell r="A2201" t="str">
            <v>P36 SCH-XH [SA312 TP304L]</v>
          </cell>
          <cell r="B2201">
            <v>36</v>
          </cell>
          <cell r="C2201" t="str">
            <v>XH</v>
          </cell>
          <cell r="D2201" t="str">
            <v>SA312 TP304L</v>
          </cell>
          <cell r="E2201"/>
          <cell r="F2201">
            <v>36</v>
          </cell>
          <cell r="G2201">
            <v>35</v>
          </cell>
          <cell r="H2201">
            <v>0.5</v>
          </cell>
          <cell r="I2201" t="str">
            <v>XH</v>
          </cell>
          <cell r="J2201">
            <v>2</v>
          </cell>
          <cell r="K2201"/>
          <cell r="L2201" t="str">
            <v>SA312 TP304L</v>
          </cell>
          <cell r="M2201"/>
          <cell r="N2201"/>
        </row>
        <row r="2202">
          <cell r="A2202" t="str">
            <v>P42 SCH-30 [SA312 TP304L]</v>
          </cell>
          <cell r="B2202">
            <v>42</v>
          </cell>
          <cell r="C2202">
            <v>30</v>
          </cell>
          <cell r="D2202" t="str">
            <v>SA312 TP304L</v>
          </cell>
          <cell r="E2202"/>
          <cell r="F2202">
            <v>42</v>
          </cell>
          <cell r="G2202">
            <v>41.25</v>
          </cell>
          <cell r="H2202">
            <v>0.375</v>
          </cell>
          <cell r="I2202"/>
          <cell r="J2202">
            <v>30</v>
          </cell>
          <cell r="K2202"/>
          <cell r="L2202" t="str">
            <v>SA312 TP304L</v>
          </cell>
          <cell r="M2202"/>
          <cell r="N2202"/>
        </row>
        <row r="2203">
          <cell r="A2203" t="str">
            <v>P42 SCH-60 [SA312 TP304L]</v>
          </cell>
          <cell r="B2203">
            <v>42</v>
          </cell>
          <cell r="C2203">
            <v>60</v>
          </cell>
          <cell r="D2203" t="str">
            <v>SA312 TP304L</v>
          </cell>
          <cell r="E2203"/>
          <cell r="F2203">
            <v>42</v>
          </cell>
          <cell r="G2203">
            <v>41</v>
          </cell>
          <cell r="H2203">
            <v>0.5</v>
          </cell>
          <cell r="I2203"/>
          <cell r="J2203">
            <v>60</v>
          </cell>
          <cell r="K2203"/>
          <cell r="L2203" t="str">
            <v>SA312 TP304L</v>
          </cell>
          <cell r="M2203"/>
          <cell r="N2203"/>
        </row>
        <row r="2204">
          <cell r="A2204" t="str">
            <v>P42 SCH-XH [SA312 TP304L]</v>
          </cell>
          <cell r="B2204">
            <v>42</v>
          </cell>
          <cell r="C2204" t="str">
            <v>XH</v>
          </cell>
          <cell r="D2204" t="str">
            <v>SA312 TP304L</v>
          </cell>
          <cell r="E2204"/>
          <cell r="F2204">
            <v>42</v>
          </cell>
          <cell r="G2204">
            <v>41</v>
          </cell>
          <cell r="H2204">
            <v>0.5</v>
          </cell>
          <cell r="I2204" t="str">
            <v>XH</v>
          </cell>
          <cell r="J2204">
            <v>2</v>
          </cell>
          <cell r="K2204"/>
          <cell r="L2204" t="str">
            <v>SA312 TP304L</v>
          </cell>
          <cell r="M2204"/>
          <cell r="N2204"/>
        </row>
        <row r="2205">
          <cell r="A2205" t="str">
            <v>P48 SCH-30 [SA312 TP304L]</v>
          </cell>
          <cell r="B2205">
            <v>48.000000000000007</v>
          </cell>
          <cell r="C2205">
            <v>30</v>
          </cell>
          <cell r="D2205" t="str">
            <v>SA312 TP304L</v>
          </cell>
          <cell r="E2205"/>
          <cell r="F2205">
            <v>48.000000000000007</v>
          </cell>
          <cell r="G2205">
            <v>47.250000000000007</v>
          </cell>
          <cell r="H2205">
            <v>0.375</v>
          </cell>
          <cell r="I2205"/>
          <cell r="J2205">
            <v>30</v>
          </cell>
          <cell r="K2205"/>
          <cell r="L2205" t="str">
            <v>SA312 TP304L</v>
          </cell>
          <cell r="M2205"/>
          <cell r="N2205"/>
        </row>
        <row r="2206">
          <cell r="A2206" t="str">
            <v>P48 SCH-60 [SA312 TP304L]</v>
          </cell>
          <cell r="B2206">
            <v>48.000000000000007</v>
          </cell>
          <cell r="C2206">
            <v>60</v>
          </cell>
          <cell r="D2206" t="str">
            <v>SA312 TP304L</v>
          </cell>
          <cell r="E2206"/>
          <cell r="F2206">
            <v>48.000000000000007</v>
          </cell>
          <cell r="G2206">
            <v>47.000000000000007</v>
          </cell>
          <cell r="H2206">
            <v>0.5</v>
          </cell>
          <cell r="I2206"/>
          <cell r="J2206">
            <v>60</v>
          </cell>
          <cell r="K2206"/>
          <cell r="L2206" t="str">
            <v>SA312 TP304L</v>
          </cell>
          <cell r="M2206"/>
          <cell r="N2206"/>
        </row>
        <row r="2207">
          <cell r="A2207" t="str">
            <v>P48 SCH-XH [SA312 TP304L]</v>
          </cell>
          <cell r="B2207">
            <v>48.000000000000007</v>
          </cell>
          <cell r="C2207" t="str">
            <v>XH</v>
          </cell>
          <cell r="D2207" t="str">
            <v>SA312 TP304L</v>
          </cell>
          <cell r="E2207"/>
          <cell r="F2207">
            <v>48.000000000000007</v>
          </cell>
          <cell r="G2207">
            <v>47.000000000000007</v>
          </cell>
          <cell r="H2207">
            <v>0.5</v>
          </cell>
          <cell r="I2207" t="str">
            <v>XH</v>
          </cell>
          <cell r="J2207">
            <v>2</v>
          </cell>
          <cell r="K2207"/>
          <cell r="L2207" t="str">
            <v>SA312 TP304L</v>
          </cell>
          <cell r="M2207"/>
          <cell r="N2207"/>
        </row>
        <row r="2208">
          <cell r="A2208" t="str">
            <v>SA312 TP316</v>
          </cell>
          <cell r="B2208">
            <v>0.125</v>
          </cell>
          <cell r="C2208">
            <v>5</v>
          </cell>
          <cell r="D2208" t="str">
            <v>SA312 TP316</v>
          </cell>
          <cell r="E2208"/>
          <cell r="F2208">
            <v>0.40500000000000003</v>
          </cell>
          <cell r="G2208">
            <v>0.33500000000000002</v>
          </cell>
          <cell r="H2208">
            <v>3.5000000000000003E-2</v>
          </cell>
          <cell r="I2208"/>
          <cell r="J2208">
            <v>5</v>
          </cell>
          <cell r="K2208"/>
          <cell r="L2208"/>
          <cell r="M2208"/>
          <cell r="N2208"/>
        </row>
        <row r="2209">
          <cell r="A2209" t="str">
            <v>P0.125 SCH-5 [SA312 TP316]</v>
          </cell>
          <cell r="B2209">
            <v>0.125</v>
          </cell>
          <cell r="C2209">
            <v>5</v>
          </cell>
          <cell r="D2209" t="str">
            <v>SA312 TP316</v>
          </cell>
          <cell r="E2209"/>
          <cell r="F2209">
            <v>0.40500000000000003</v>
          </cell>
          <cell r="G2209">
            <v>0.33500000000000002</v>
          </cell>
          <cell r="H2209">
            <v>3.5000000000000003E-2</v>
          </cell>
          <cell r="I2209"/>
          <cell r="J2209">
            <v>5</v>
          </cell>
          <cell r="K2209"/>
          <cell r="L2209" t="str">
            <v>SA312 TP316</v>
          </cell>
          <cell r="M2209"/>
          <cell r="N2209"/>
        </row>
        <row r="2210">
          <cell r="A2210" t="str">
            <v>P0.125 SCH-10 [SA312 TP316]</v>
          </cell>
          <cell r="B2210">
            <v>0.125</v>
          </cell>
          <cell r="C2210">
            <v>10</v>
          </cell>
          <cell r="D2210" t="str">
            <v>SA312 TP316</v>
          </cell>
          <cell r="E2210"/>
          <cell r="F2210">
            <v>0.40500000000000003</v>
          </cell>
          <cell r="G2210">
            <v>0.30700000000000005</v>
          </cell>
          <cell r="H2210">
            <v>4.9000000000000002E-2</v>
          </cell>
          <cell r="I2210"/>
          <cell r="J2210">
            <v>10</v>
          </cell>
          <cell r="K2210"/>
          <cell r="L2210" t="str">
            <v>SA312 TP316</v>
          </cell>
          <cell r="M2210"/>
          <cell r="N2210"/>
        </row>
        <row r="2211">
          <cell r="A2211" t="str">
            <v>P0.125 SCH-40 [SA312 TP316]</v>
          </cell>
          <cell r="B2211">
            <v>0.125</v>
          </cell>
          <cell r="C2211">
            <v>40</v>
          </cell>
          <cell r="D2211" t="str">
            <v>SA312 TP316</v>
          </cell>
          <cell r="E2211"/>
          <cell r="F2211">
            <v>0.40500000000000003</v>
          </cell>
          <cell r="G2211">
            <v>0.26900000000000002</v>
          </cell>
          <cell r="H2211">
            <v>6.8000000000000005E-2</v>
          </cell>
          <cell r="I2211"/>
          <cell r="J2211">
            <v>40</v>
          </cell>
          <cell r="K2211"/>
          <cell r="L2211" t="str">
            <v>SA312 TP316</v>
          </cell>
          <cell r="M2211"/>
          <cell r="N2211"/>
        </row>
        <row r="2212">
          <cell r="A2212" t="str">
            <v>P0.125 SCH-80 [SA312 TP316]</v>
          </cell>
          <cell r="B2212">
            <v>0.125</v>
          </cell>
          <cell r="C2212">
            <v>80</v>
          </cell>
          <cell r="D2212" t="str">
            <v>SA312 TP316</v>
          </cell>
          <cell r="E2212"/>
          <cell r="F2212">
            <v>0.40500000000000003</v>
          </cell>
          <cell r="G2212">
            <v>0.21500000000000002</v>
          </cell>
          <cell r="H2212">
            <v>9.5000000000000001E-2</v>
          </cell>
          <cell r="I2212"/>
          <cell r="J2212">
            <v>80</v>
          </cell>
          <cell r="K2212"/>
          <cell r="L2212" t="str">
            <v>SA312 TP316</v>
          </cell>
          <cell r="M2212"/>
          <cell r="N2212"/>
        </row>
        <row r="2213">
          <cell r="A2213" t="str">
            <v>P0.125 SCH-XH [SA312 TP316]</v>
          </cell>
          <cell r="B2213">
            <v>0.125</v>
          </cell>
          <cell r="C2213" t="str">
            <v>XH</v>
          </cell>
          <cell r="D2213" t="str">
            <v>SA312 TP316</v>
          </cell>
          <cell r="E2213"/>
          <cell r="F2213">
            <v>0.40500000000000003</v>
          </cell>
          <cell r="G2213">
            <v>0.21500000000000002</v>
          </cell>
          <cell r="H2213">
            <v>9.5000000000000001E-2</v>
          </cell>
          <cell r="I2213" t="str">
            <v>XH</v>
          </cell>
          <cell r="J2213">
            <v>2</v>
          </cell>
          <cell r="K2213"/>
          <cell r="L2213" t="str">
            <v>SA312 TP316</v>
          </cell>
          <cell r="M2213"/>
          <cell r="N2213"/>
        </row>
        <row r="2214">
          <cell r="A2214" t="str">
            <v>P0.25 SCH-5 [SA312 TP316]</v>
          </cell>
          <cell r="B2214">
            <v>0.25</v>
          </cell>
          <cell r="C2214">
            <v>5</v>
          </cell>
          <cell r="D2214" t="str">
            <v>SA312 TP316</v>
          </cell>
          <cell r="E2214"/>
          <cell r="F2214">
            <v>0.54</v>
          </cell>
          <cell r="G2214">
            <v>0.44200000000000006</v>
          </cell>
          <cell r="H2214">
            <v>4.9000000000000002E-2</v>
          </cell>
          <cell r="I2214"/>
          <cell r="J2214">
            <v>5</v>
          </cell>
          <cell r="K2214"/>
          <cell r="L2214" t="str">
            <v>SA312 TP316</v>
          </cell>
          <cell r="M2214"/>
          <cell r="N2214"/>
        </row>
        <row r="2215">
          <cell r="A2215" t="str">
            <v>P0.25 SCH-10 [SA312 TP316]</v>
          </cell>
          <cell r="B2215">
            <v>0.25</v>
          </cell>
          <cell r="C2215">
            <v>10</v>
          </cell>
          <cell r="D2215" t="str">
            <v>SA312 TP316</v>
          </cell>
          <cell r="E2215"/>
          <cell r="F2215">
            <v>0.54</v>
          </cell>
          <cell r="G2215">
            <v>0.41000000000000003</v>
          </cell>
          <cell r="H2215">
            <v>6.5000000000000002E-2</v>
          </cell>
          <cell r="I2215"/>
          <cell r="J2215">
            <v>10</v>
          </cell>
          <cell r="K2215"/>
          <cell r="L2215" t="str">
            <v>SA312 TP316</v>
          </cell>
          <cell r="M2215"/>
          <cell r="N2215"/>
        </row>
        <row r="2216">
          <cell r="A2216" t="str">
            <v>P0.25 SCH-40 [SA312 TP316]</v>
          </cell>
          <cell r="B2216">
            <v>0.25</v>
          </cell>
          <cell r="C2216">
            <v>40</v>
          </cell>
          <cell r="D2216" t="str">
            <v>SA312 TP316</v>
          </cell>
          <cell r="E2216"/>
          <cell r="F2216">
            <v>0.54</v>
          </cell>
          <cell r="G2216">
            <v>0.36400000000000005</v>
          </cell>
          <cell r="H2216">
            <v>8.7999999999999995E-2</v>
          </cell>
          <cell r="I2216"/>
          <cell r="J2216">
            <v>40</v>
          </cell>
          <cell r="K2216"/>
          <cell r="L2216" t="str">
            <v>SA312 TP316</v>
          </cell>
          <cell r="M2216"/>
          <cell r="N2216"/>
        </row>
        <row r="2217">
          <cell r="A2217" t="str">
            <v>P0.25 SCH-80 [SA312 TP316]</v>
          </cell>
          <cell r="B2217">
            <v>0.25</v>
          </cell>
          <cell r="C2217">
            <v>80</v>
          </cell>
          <cell r="D2217" t="str">
            <v>SA312 TP316</v>
          </cell>
          <cell r="E2217"/>
          <cell r="F2217">
            <v>0.54</v>
          </cell>
          <cell r="G2217">
            <v>0.30200000000000005</v>
          </cell>
          <cell r="H2217">
            <v>0.11899999999999999</v>
          </cell>
          <cell r="I2217"/>
          <cell r="J2217">
            <v>80</v>
          </cell>
          <cell r="K2217"/>
          <cell r="L2217" t="str">
            <v>SA312 TP316</v>
          </cell>
          <cell r="M2217"/>
          <cell r="N2217"/>
        </row>
        <row r="2218">
          <cell r="A2218" t="str">
            <v>P0.25 SCH-XH [SA312 TP316]</v>
          </cell>
          <cell r="B2218">
            <v>0.25</v>
          </cell>
          <cell r="C2218" t="str">
            <v>XH</v>
          </cell>
          <cell r="D2218" t="str">
            <v>SA312 TP316</v>
          </cell>
          <cell r="E2218"/>
          <cell r="F2218">
            <v>0.54</v>
          </cell>
          <cell r="G2218">
            <v>0.30200000000000005</v>
          </cell>
          <cell r="H2218">
            <v>0.11899999999999999</v>
          </cell>
          <cell r="I2218" t="str">
            <v>XH</v>
          </cell>
          <cell r="J2218">
            <v>2</v>
          </cell>
          <cell r="K2218"/>
          <cell r="L2218" t="str">
            <v>SA312 TP316</v>
          </cell>
          <cell r="M2218"/>
          <cell r="N2218"/>
        </row>
        <row r="2219">
          <cell r="A2219" t="str">
            <v>P0.375 SCH-5 [SA312 TP316]</v>
          </cell>
          <cell r="B2219">
            <v>0.37500000000000006</v>
          </cell>
          <cell r="C2219">
            <v>5</v>
          </cell>
          <cell r="D2219" t="str">
            <v>SA312 TP316</v>
          </cell>
          <cell r="E2219"/>
          <cell r="F2219">
            <v>0.67500000000000004</v>
          </cell>
          <cell r="G2219">
            <v>0.57700000000000007</v>
          </cell>
          <cell r="H2219">
            <v>4.9000000000000002E-2</v>
          </cell>
          <cell r="I2219"/>
          <cell r="J2219">
            <v>5</v>
          </cell>
          <cell r="K2219"/>
          <cell r="L2219" t="str">
            <v>SA312 TP316</v>
          </cell>
          <cell r="M2219"/>
          <cell r="N2219"/>
        </row>
        <row r="2220">
          <cell r="A2220" t="str">
            <v>P0.375 SCH-10 [SA312 TP316]</v>
          </cell>
          <cell r="B2220">
            <v>0.37500000000000006</v>
          </cell>
          <cell r="C2220">
            <v>10</v>
          </cell>
          <cell r="D2220" t="str">
            <v>SA312 TP316</v>
          </cell>
          <cell r="E2220"/>
          <cell r="F2220">
            <v>0.67500000000000004</v>
          </cell>
          <cell r="G2220">
            <v>0.54500000000000004</v>
          </cell>
          <cell r="H2220">
            <v>6.5000000000000002E-2</v>
          </cell>
          <cell r="I2220"/>
          <cell r="J2220">
            <v>10</v>
          </cell>
          <cell r="K2220"/>
          <cell r="L2220" t="str">
            <v>SA312 TP316</v>
          </cell>
          <cell r="M2220"/>
          <cell r="N2220"/>
        </row>
        <row r="2221">
          <cell r="A2221" t="str">
            <v>P0.375 SCH-40 [SA312 TP316]</v>
          </cell>
          <cell r="B2221">
            <v>0.37500000000000006</v>
          </cell>
          <cell r="C2221">
            <v>40</v>
          </cell>
          <cell r="D2221" t="str">
            <v>SA312 TP316</v>
          </cell>
          <cell r="E2221"/>
          <cell r="F2221">
            <v>0.67500000000000004</v>
          </cell>
          <cell r="G2221">
            <v>0.49300000000000005</v>
          </cell>
          <cell r="H2221">
            <v>9.0999999999999998E-2</v>
          </cell>
          <cell r="I2221"/>
          <cell r="J2221">
            <v>40</v>
          </cell>
          <cell r="K2221"/>
          <cell r="L2221" t="str">
            <v>SA312 TP316</v>
          </cell>
          <cell r="M2221"/>
          <cell r="N2221"/>
        </row>
        <row r="2222">
          <cell r="A2222" t="str">
            <v>P0.375 SCH-80 [SA312 TP316]</v>
          </cell>
          <cell r="B2222">
            <v>0.37500000000000006</v>
          </cell>
          <cell r="C2222">
            <v>80</v>
          </cell>
          <cell r="D2222" t="str">
            <v>SA312 TP316</v>
          </cell>
          <cell r="E2222"/>
          <cell r="F2222">
            <v>0.67500000000000004</v>
          </cell>
          <cell r="G2222">
            <v>0.42300000000000004</v>
          </cell>
          <cell r="H2222">
            <v>0.126</v>
          </cell>
          <cell r="I2222"/>
          <cell r="J2222">
            <v>80</v>
          </cell>
          <cell r="K2222"/>
          <cell r="L2222" t="str">
            <v>SA312 TP316</v>
          </cell>
          <cell r="M2222"/>
          <cell r="N2222"/>
        </row>
        <row r="2223">
          <cell r="A2223" t="str">
            <v>P0.375 SCH-XH [SA312 TP316]</v>
          </cell>
          <cell r="B2223">
            <v>0.37500000000000006</v>
          </cell>
          <cell r="C2223" t="str">
            <v>XH</v>
          </cell>
          <cell r="D2223" t="str">
            <v>SA312 TP316</v>
          </cell>
          <cell r="E2223"/>
          <cell r="F2223">
            <v>0.67500000000000004</v>
          </cell>
          <cell r="G2223">
            <v>0.42300000000000004</v>
          </cell>
          <cell r="H2223">
            <v>0.126</v>
          </cell>
          <cell r="I2223" t="str">
            <v>XH</v>
          </cell>
          <cell r="J2223">
            <v>2</v>
          </cell>
          <cell r="K2223"/>
          <cell r="L2223" t="str">
            <v>SA312 TP316</v>
          </cell>
          <cell r="M2223"/>
          <cell r="N2223"/>
        </row>
        <row r="2224">
          <cell r="A2224" t="str">
            <v>P0.5 SCH-5 [SA312 TP316]</v>
          </cell>
          <cell r="B2224">
            <v>0.5</v>
          </cell>
          <cell r="C2224">
            <v>5</v>
          </cell>
          <cell r="D2224" t="str">
            <v>SA312 TP316</v>
          </cell>
          <cell r="E2224"/>
          <cell r="F2224">
            <v>0.84</v>
          </cell>
          <cell r="G2224">
            <v>0.71</v>
          </cell>
          <cell r="H2224">
            <v>6.5000000000000002E-2</v>
          </cell>
          <cell r="I2224"/>
          <cell r="J2224">
            <v>5</v>
          </cell>
          <cell r="K2224"/>
          <cell r="L2224" t="str">
            <v>SA312 TP316</v>
          </cell>
          <cell r="M2224"/>
          <cell r="N2224"/>
        </row>
        <row r="2225">
          <cell r="A2225" t="str">
            <v>P0.5 SCH-10 [SA312 TP316]</v>
          </cell>
          <cell r="B2225">
            <v>0.5</v>
          </cell>
          <cell r="C2225">
            <v>10</v>
          </cell>
          <cell r="D2225" t="str">
            <v>SA312 TP316</v>
          </cell>
          <cell r="E2225"/>
          <cell r="F2225">
            <v>0.84</v>
          </cell>
          <cell r="G2225">
            <v>0.67399999999999993</v>
          </cell>
          <cell r="H2225">
            <v>8.3000000000000004E-2</v>
          </cell>
          <cell r="I2225"/>
          <cell r="J2225">
            <v>10</v>
          </cell>
          <cell r="K2225"/>
          <cell r="L2225" t="str">
            <v>SA312 TP316</v>
          </cell>
          <cell r="M2225"/>
          <cell r="N2225"/>
        </row>
        <row r="2226">
          <cell r="A2226" t="str">
            <v>P0.5 SCH-40 [SA312 TP316]</v>
          </cell>
          <cell r="B2226">
            <v>0.5</v>
          </cell>
          <cell r="C2226">
            <v>40</v>
          </cell>
          <cell r="D2226" t="str">
            <v>SA312 TP316</v>
          </cell>
          <cell r="E2226"/>
          <cell r="F2226">
            <v>0.84</v>
          </cell>
          <cell r="G2226">
            <v>0.622</v>
          </cell>
          <cell r="H2226">
            <v>0.109</v>
          </cell>
          <cell r="I2226"/>
          <cell r="J2226">
            <v>40</v>
          </cell>
          <cell r="K2226"/>
          <cell r="L2226" t="str">
            <v>SA312 TP316</v>
          </cell>
          <cell r="M2226"/>
          <cell r="N2226"/>
        </row>
        <row r="2227">
          <cell r="A2227" t="str">
            <v>P0.5 SCH-80 [SA312 TP316]</v>
          </cell>
          <cell r="B2227">
            <v>0.5</v>
          </cell>
          <cell r="C2227">
            <v>80</v>
          </cell>
          <cell r="D2227" t="str">
            <v>SA312 TP316</v>
          </cell>
          <cell r="E2227"/>
          <cell r="F2227">
            <v>0.84</v>
          </cell>
          <cell r="G2227">
            <v>0.54600000000000004</v>
          </cell>
          <cell r="H2227">
            <v>0.14699999999999999</v>
          </cell>
          <cell r="I2227"/>
          <cell r="J2227">
            <v>80</v>
          </cell>
          <cell r="K2227"/>
          <cell r="L2227" t="str">
            <v>SA312 TP316</v>
          </cell>
          <cell r="M2227"/>
          <cell r="N2227"/>
        </row>
        <row r="2228">
          <cell r="A2228" t="str">
            <v>P0.5 SCH-160 [SA312 TP316]</v>
          </cell>
          <cell r="B2228">
            <v>0.5</v>
          </cell>
          <cell r="C2228">
            <v>160</v>
          </cell>
          <cell r="D2228" t="str">
            <v>SA312 TP316</v>
          </cell>
          <cell r="E2228"/>
          <cell r="F2228">
            <v>0.84</v>
          </cell>
          <cell r="G2228">
            <v>0.46599999999999997</v>
          </cell>
          <cell r="H2228">
            <v>0.187</v>
          </cell>
          <cell r="I2228"/>
          <cell r="J2228">
            <v>160</v>
          </cell>
          <cell r="K2228"/>
          <cell r="L2228" t="str">
            <v>SA312 TP316</v>
          </cell>
          <cell r="M2228"/>
          <cell r="N2228"/>
        </row>
        <row r="2229">
          <cell r="A2229" t="str">
            <v>P0.5 SCH-XH [SA312 TP316]</v>
          </cell>
          <cell r="B2229">
            <v>0.5</v>
          </cell>
          <cell r="C2229" t="str">
            <v>XH</v>
          </cell>
          <cell r="D2229" t="str">
            <v>SA312 TP316</v>
          </cell>
          <cell r="E2229"/>
          <cell r="F2229">
            <v>0.84</v>
          </cell>
          <cell r="G2229">
            <v>0.54600000000000004</v>
          </cell>
          <cell r="H2229">
            <v>0.14699999999999999</v>
          </cell>
          <cell r="I2229" t="str">
            <v>XH</v>
          </cell>
          <cell r="J2229">
            <v>2</v>
          </cell>
          <cell r="K2229"/>
          <cell r="L2229" t="str">
            <v>SA312 TP316</v>
          </cell>
          <cell r="M2229"/>
          <cell r="N2229"/>
        </row>
        <row r="2230">
          <cell r="A2230" t="str">
            <v>P0.5 SCH-XXH [SA312 TP316]</v>
          </cell>
          <cell r="B2230">
            <v>0.5</v>
          </cell>
          <cell r="C2230" t="str">
            <v>XXH</v>
          </cell>
          <cell r="D2230" t="str">
            <v>SA312 TP316</v>
          </cell>
          <cell r="E2230"/>
          <cell r="F2230">
            <v>0.84</v>
          </cell>
          <cell r="G2230">
            <v>0.252</v>
          </cell>
          <cell r="H2230">
            <v>0.29399999999999998</v>
          </cell>
          <cell r="I2230" t="str">
            <v>XXH</v>
          </cell>
          <cell r="J2230">
            <v>4</v>
          </cell>
          <cell r="K2230"/>
          <cell r="L2230" t="str">
            <v>SA312 TP316</v>
          </cell>
          <cell r="M2230"/>
          <cell r="N2230"/>
        </row>
        <row r="2231">
          <cell r="A2231" t="str">
            <v>P0.75 SCH-5 [SA312 TP316]</v>
          </cell>
          <cell r="B2231">
            <v>0.75000000000000011</v>
          </cell>
          <cell r="C2231">
            <v>5</v>
          </cell>
          <cell r="D2231" t="str">
            <v>SA312 TP316</v>
          </cell>
          <cell r="E2231"/>
          <cell r="F2231">
            <v>1.05</v>
          </cell>
          <cell r="G2231">
            <v>0.92</v>
          </cell>
          <cell r="H2231">
            <v>6.5000000000000002E-2</v>
          </cell>
          <cell r="I2231"/>
          <cell r="J2231">
            <v>5</v>
          </cell>
          <cell r="K2231"/>
          <cell r="L2231" t="str">
            <v>SA312 TP316</v>
          </cell>
          <cell r="M2231"/>
          <cell r="N2231"/>
        </row>
        <row r="2232">
          <cell r="A2232" t="str">
            <v>P0.75 SCH-10 [SA312 TP316]</v>
          </cell>
          <cell r="B2232">
            <v>0.75000000000000011</v>
          </cell>
          <cell r="C2232">
            <v>10</v>
          </cell>
          <cell r="D2232" t="str">
            <v>SA312 TP316</v>
          </cell>
          <cell r="E2232"/>
          <cell r="F2232">
            <v>1.05</v>
          </cell>
          <cell r="G2232">
            <v>0.88400000000000001</v>
          </cell>
          <cell r="H2232">
            <v>8.3000000000000004E-2</v>
          </cell>
          <cell r="I2232"/>
          <cell r="J2232">
            <v>10</v>
          </cell>
          <cell r="K2232"/>
          <cell r="L2232" t="str">
            <v>SA312 TP316</v>
          </cell>
          <cell r="M2232"/>
          <cell r="N2232"/>
        </row>
        <row r="2233">
          <cell r="A2233" t="str">
            <v>P0.75 SCH-40 [SA312 TP316]</v>
          </cell>
          <cell r="B2233">
            <v>0.75000000000000011</v>
          </cell>
          <cell r="C2233">
            <v>40</v>
          </cell>
          <cell r="D2233" t="str">
            <v>SA312 TP316</v>
          </cell>
          <cell r="E2233"/>
          <cell r="F2233">
            <v>1.05</v>
          </cell>
          <cell r="G2233">
            <v>0.82400000000000007</v>
          </cell>
          <cell r="H2233">
            <v>0.113</v>
          </cell>
          <cell r="I2233"/>
          <cell r="J2233">
            <v>40</v>
          </cell>
          <cell r="K2233"/>
          <cell r="L2233" t="str">
            <v>SA312 TP316</v>
          </cell>
          <cell r="M2233"/>
          <cell r="N2233"/>
        </row>
        <row r="2234">
          <cell r="A2234" t="str">
            <v>P0.75 SCH-80 [SA312 TP316]</v>
          </cell>
          <cell r="B2234">
            <v>0.75000000000000011</v>
          </cell>
          <cell r="C2234">
            <v>80</v>
          </cell>
          <cell r="D2234" t="str">
            <v>SA312 TP316</v>
          </cell>
          <cell r="E2234"/>
          <cell r="F2234">
            <v>1.05</v>
          </cell>
          <cell r="G2234">
            <v>0.74199999999999999</v>
          </cell>
          <cell r="H2234">
            <v>0.154</v>
          </cell>
          <cell r="I2234"/>
          <cell r="J2234">
            <v>80</v>
          </cell>
          <cell r="K2234"/>
          <cell r="L2234" t="str">
            <v>SA312 TP316</v>
          </cell>
          <cell r="M2234"/>
          <cell r="N2234"/>
        </row>
        <row r="2235">
          <cell r="A2235" t="str">
            <v>P0.75 SCH-160 [SA312 TP316]</v>
          </cell>
          <cell r="B2235">
            <v>0.75000000000000011</v>
          </cell>
          <cell r="C2235">
            <v>160</v>
          </cell>
          <cell r="D2235" t="str">
            <v>SA312 TP316</v>
          </cell>
          <cell r="E2235"/>
          <cell r="F2235">
            <v>1.05</v>
          </cell>
          <cell r="G2235">
            <v>0.6140000000000001</v>
          </cell>
          <cell r="H2235">
            <v>0.218</v>
          </cell>
          <cell r="I2235"/>
          <cell r="J2235">
            <v>160</v>
          </cell>
          <cell r="K2235"/>
          <cell r="L2235" t="str">
            <v>SA312 TP316</v>
          </cell>
          <cell r="M2235"/>
          <cell r="N2235"/>
        </row>
        <row r="2236">
          <cell r="A2236" t="str">
            <v>P0.75 SCH-XH [SA312 TP316]</v>
          </cell>
          <cell r="B2236">
            <v>0.75000000000000011</v>
          </cell>
          <cell r="C2236" t="str">
            <v>XH</v>
          </cell>
          <cell r="D2236" t="str">
            <v>SA312 TP316</v>
          </cell>
          <cell r="E2236"/>
          <cell r="F2236">
            <v>1.05</v>
          </cell>
          <cell r="G2236">
            <v>0.74199999999999999</v>
          </cell>
          <cell r="H2236">
            <v>0.154</v>
          </cell>
          <cell r="I2236" t="str">
            <v>XH</v>
          </cell>
          <cell r="J2236">
            <v>2</v>
          </cell>
          <cell r="K2236"/>
          <cell r="L2236" t="str">
            <v>SA312 TP316</v>
          </cell>
          <cell r="M2236"/>
          <cell r="N2236"/>
        </row>
        <row r="2237">
          <cell r="A2237" t="str">
            <v>P0.75 SCH-XXH [SA312 TP316]</v>
          </cell>
          <cell r="B2237">
            <v>0.75000000000000011</v>
          </cell>
          <cell r="C2237" t="str">
            <v>XXH</v>
          </cell>
          <cell r="D2237" t="str">
            <v>SA312 TP316</v>
          </cell>
          <cell r="E2237"/>
          <cell r="F2237">
            <v>1.05</v>
          </cell>
          <cell r="G2237">
            <v>0.43400000000000005</v>
          </cell>
          <cell r="H2237">
            <v>0.308</v>
          </cell>
          <cell r="I2237" t="str">
            <v>XXH</v>
          </cell>
          <cell r="J2237">
            <v>4</v>
          </cell>
          <cell r="K2237"/>
          <cell r="L2237" t="str">
            <v>SA312 TP316</v>
          </cell>
          <cell r="M2237"/>
          <cell r="N2237"/>
        </row>
        <row r="2238">
          <cell r="A2238" t="str">
            <v>P1 SCH-5 [SA312 TP316]</v>
          </cell>
          <cell r="B2238">
            <v>1</v>
          </cell>
          <cell r="C2238">
            <v>5</v>
          </cell>
          <cell r="D2238" t="str">
            <v>SA312 TP316</v>
          </cell>
          <cell r="E2238"/>
          <cell r="F2238">
            <v>1.3149999999999999</v>
          </cell>
          <cell r="G2238">
            <v>1.1850000000000001</v>
          </cell>
          <cell r="H2238">
            <v>6.5000000000000002E-2</v>
          </cell>
          <cell r="I2238"/>
          <cell r="J2238">
            <v>5</v>
          </cell>
          <cell r="K2238"/>
          <cell r="L2238" t="str">
            <v>SA312 TP316</v>
          </cell>
          <cell r="M2238"/>
          <cell r="N2238"/>
        </row>
        <row r="2239">
          <cell r="A2239" t="str">
            <v>P1 SCH-10 [SA312 TP316]</v>
          </cell>
          <cell r="B2239">
            <v>1</v>
          </cell>
          <cell r="C2239">
            <v>10</v>
          </cell>
          <cell r="D2239" t="str">
            <v>SA312 TP316</v>
          </cell>
          <cell r="E2239"/>
          <cell r="F2239">
            <v>1.3149999999999999</v>
          </cell>
          <cell r="G2239">
            <v>1.097</v>
          </cell>
          <cell r="H2239">
            <v>0.109</v>
          </cell>
          <cell r="I2239"/>
          <cell r="J2239">
            <v>10</v>
          </cell>
          <cell r="K2239"/>
          <cell r="L2239" t="str">
            <v>SA312 TP316</v>
          </cell>
          <cell r="M2239"/>
          <cell r="N2239"/>
        </row>
        <row r="2240">
          <cell r="A2240" t="str">
            <v>P1 SCH-40 [SA312 TP316]</v>
          </cell>
          <cell r="B2240">
            <v>1</v>
          </cell>
          <cell r="C2240">
            <v>40</v>
          </cell>
          <cell r="D2240" t="str">
            <v>SA312 TP316</v>
          </cell>
          <cell r="E2240"/>
          <cell r="F2240">
            <v>1.3149999999999999</v>
          </cell>
          <cell r="G2240">
            <v>1.0489999999999999</v>
          </cell>
          <cell r="H2240">
            <v>0.13300000000000001</v>
          </cell>
          <cell r="I2240"/>
          <cell r="J2240">
            <v>40</v>
          </cell>
          <cell r="K2240"/>
          <cell r="L2240" t="str">
            <v>SA312 TP316</v>
          </cell>
          <cell r="M2240"/>
          <cell r="N2240"/>
        </row>
        <row r="2241">
          <cell r="A2241" t="str">
            <v>P1 SCH-80 [SA312 TP316]</v>
          </cell>
          <cell r="B2241">
            <v>1</v>
          </cell>
          <cell r="C2241">
            <v>80</v>
          </cell>
          <cell r="D2241" t="str">
            <v>SA312 TP316</v>
          </cell>
          <cell r="E2241"/>
          <cell r="F2241">
            <v>1.3149999999999999</v>
          </cell>
          <cell r="G2241">
            <v>0.95699999999999996</v>
          </cell>
          <cell r="H2241">
            <v>0.17899999999999999</v>
          </cell>
          <cell r="I2241"/>
          <cell r="J2241">
            <v>80</v>
          </cell>
          <cell r="K2241"/>
          <cell r="L2241" t="str">
            <v>SA312 TP316</v>
          </cell>
          <cell r="M2241"/>
          <cell r="N2241"/>
        </row>
        <row r="2242">
          <cell r="A2242" t="str">
            <v>P1 SCH-160 [SA312 TP316]</v>
          </cell>
          <cell r="B2242">
            <v>1</v>
          </cell>
          <cell r="C2242">
            <v>160</v>
          </cell>
          <cell r="D2242" t="str">
            <v>SA312 TP316</v>
          </cell>
          <cell r="E2242"/>
          <cell r="F2242">
            <v>1.3149999999999999</v>
          </cell>
          <cell r="G2242">
            <v>0.81499999999999995</v>
          </cell>
          <cell r="H2242">
            <v>0.25</v>
          </cell>
          <cell r="I2242"/>
          <cell r="J2242">
            <v>160</v>
          </cell>
          <cell r="K2242"/>
          <cell r="L2242" t="str">
            <v>SA312 TP316</v>
          </cell>
          <cell r="M2242"/>
          <cell r="N2242"/>
        </row>
        <row r="2243">
          <cell r="A2243" t="str">
            <v>P1 SCH-XH [SA312 TP316]</v>
          </cell>
          <cell r="B2243">
            <v>1</v>
          </cell>
          <cell r="C2243" t="str">
            <v>XH</v>
          </cell>
          <cell r="D2243" t="str">
            <v>SA312 TP316</v>
          </cell>
          <cell r="E2243"/>
          <cell r="F2243">
            <v>1.3149999999999999</v>
          </cell>
          <cell r="G2243">
            <v>0.95699999999999996</v>
          </cell>
          <cell r="H2243">
            <v>0.17899999999999999</v>
          </cell>
          <cell r="I2243" t="str">
            <v>XH</v>
          </cell>
          <cell r="J2243">
            <v>2</v>
          </cell>
          <cell r="K2243"/>
          <cell r="L2243" t="str">
            <v>SA312 TP316</v>
          </cell>
          <cell r="M2243"/>
          <cell r="N2243"/>
        </row>
        <row r="2244">
          <cell r="A2244" t="str">
            <v>P1 SCH-XXH [SA312 TP316]</v>
          </cell>
          <cell r="B2244">
            <v>1</v>
          </cell>
          <cell r="C2244" t="str">
            <v>XXH</v>
          </cell>
          <cell r="D2244" t="str">
            <v>SA312 TP316</v>
          </cell>
          <cell r="E2244"/>
          <cell r="F2244">
            <v>1.3149999999999999</v>
          </cell>
          <cell r="G2244">
            <v>0.59899999999999998</v>
          </cell>
          <cell r="H2244">
            <v>0.35799999999999998</v>
          </cell>
          <cell r="I2244" t="str">
            <v>XXH</v>
          </cell>
          <cell r="J2244">
            <v>4</v>
          </cell>
          <cell r="K2244"/>
          <cell r="L2244" t="str">
            <v>SA312 TP316</v>
          </cell>
          <cell r="M2244"/>
          <cell r="N2244"/>
        </row>
        <row r="2245">
          <cell r="A2245" t="str">
            <v>P1.25 SCH-5 [SA312 TP316]</v>
          </cell>
          <cell r="B2245">
            <v>1.25</v>
          </cell>
          <cell r="C2245">
            <v>5</v>
          </cell>
          <cell r="D2245" t="str">
            <v>SA312 TP316</v>
          </cell>
          <cell r="E2245"/>
          <cell r="F2245">
            <v>1.6600000000000001</v>
          </cell>
          <cell r="G2245">
            <v>1.5300000000000002</v>
          </cell>
          <cell r="H2245">
            <v>6.5000000000000002E-2</v>
          </cell>
          <cell r="I2245"/>
          <cell r="J2245">
            <v>5</v>
          </cell>
          <cell r="K2245"/>
          <cell r="L2245" t="str">
            <v>SA312 TP316</v>
          </cell>
          <cell r="M2245"/>
          <cell r="N2245"/>
        </row>
        <row r="2246">
          <cell r="A2246" t="str">
            <v>P1.25 SCH-10 [SA312 TP316]</v>
          </cell>
          <cell r="B2246">
            <v>1.25</v>
          </cell>
          <cell r="C2246">
            <v>10</v>
          </cell>
          <cell r="D2246" t="str">
            <v>SA312 TP316</v>
          </cell>
          <cell r="E2246"/>
          <cell r="F2246">
            <v>1.6600000000000001</v>
          </cell>
          <cell r="G2246">
            <v>1.4420000000000002</v>
          </cell>
          <cell r="H2246">
            <v>0.109</v>
          </cell>
          <cell r="I2246"/>
          <cell r="J2246">
            <v>10</v>
          </cell>
          <cell r="K2246"/>
          <cell r="L2246" t="str">
            <v>SA312 TP316</v>
          </cell>
          <cell r="M2246"/>
          <cell r="N2246"/>
        </row>
        <row r="2247">
          <cell r="A2247" t="str">
            <v>P1.25 SCH-40 [SA312 TP316]</v>
          </cell>
          <cell r="B2247">
            <v>1.25</v>
          </cell>
          <cell r="C2247">
            <v>40</v>
          </cell>
          <cell r="D2247" t="str">
            <v>SA312 TP316</v>
          </cell>
          <cell r="E2247"/>
          <cell r="F2247">
            <v>1.6600000000000001</v>
          </cell>
          <cell r="G2247">
            <v>1.3800000000000001</v>
          </cell>
          <cell r="H2247">
            <v>0.14000000000000001</v>
          </cell>
          <cell r="I2247"/>
          <cell r="J2247">
            <v>40</v>
          </cell>
          <cell r="K2247"/>
          <cell r="L2247" t="str">
            <v>SA312 TP316</v>
          </cell>
          <cell r="M2247"/>
          <cell r="N2247"/>
        </row>
        <row r="2248">
          <cell r="A2248" t="str">
            <v>P1.25 SCH-80 [SA312 TP316]</v>
          </cell>
          <cell r="B2248">
            <v>1.25</v>
          </cell>
          <cell r="C2248">
            <v>80</v>
          </cell>
          <cell r="D2248" t="str">
            <v>SA312 TP316</v>
          </cell>
          <cell r="E2248"/>
          <cell r="F2248">
            <v>1.6600000000000001</v>
          </cell>
          <cell r="G2248">
            <v>1.278</v>
          </cell>
          <cell r="H2248">
            <v>0.191</v>
          </cell>
          <cell r="I2248"/>
          <cell r="J2248">
            <v>80</v>
          </cell>
          <cell r="K2248"/>
          <cell r="L2248" t="str">
            <v>SA312 TP316</v>
          </cell>
          <cell r="M2248"/>
          <cell r="N2248"/>
        </row>
        <row r="2249">
          <cell r="A2249" t="str">
            <v>P1.25 SCH-160 [SA312 TP316]</v>
          </cell>
          <cell r="B2249">
            <v>1.25</v>
          </cell>
          <cell r="C2249">
            <v>160</v>
          </cell>
          <cell r="D2249" t="str">
            <v>SA312 TP316</v>
          </cell>
          <cell r="E2249"/>
          <cell r="F2249">
            <v>1.6600000000000001</v>
          </cell>
          <cell r="G2249">
            <v>1.1600000000000001</v>
          </cell>
          <cell r="H2249">
            <v>0.25</v>
          </cell>
          <cell r="I2249"/>
          <cell r="J2249">
            <v>160</v>
          </cell>
          <cell r="K2249"/>
          <cell r="L2249" t="str">
            <v>SA312 TP316</v>
          </cell>
          <cell r="M2249"/>
          <cell r="N2249"/>
        </row>
        <row r="2250">
          <cell r="A2250" t="str">
            <v>P1.25 SCH-XH [SA312 TP316]</v>
          </cell>
          <cell r="B2250">
            <v>1.25</v>
          </cell>
          <cell r="C2250" t="str">
            <v>XH</v>
          </cell>
          <cell r="D2250" t="str">
            <v>SA312 TP316</v>
          </cell>
          <cell r="E2250"/>
          <cell r="F2250">
            <v>1.6600000000000001</v>
          </cell>
          <cell r="G2250">
            <v>1.278</v>
          </cell>
          <cell r="H2250">
            <v>0.191</v>
          </cell>
          <cell r="I2250" t="str">
            <v>XH</v>
          </cell>
          <cell r="J2250">
            <v>2</v>
          </cell>
          <cell r="K2250"/>
          <cell r="L2250" t="str">
            <v>SA312 TP316</v>
          </cell>
          <cell r="M2250"/>
          <cell r="N2250"/>
        </row>
        <row r="2251">
          <cell r="A2251" t="str">
            <v>P1.25 SCH-XXH [SA312 TP316]</v>
          </cell>
          <cell r="B2251">
            <v>1.25</v>
          </cell>
          <cell r="C2251" t="str">
            <v>XXH</v>
          </cell>
          <cell r="D2251" t="str">
            <v>SA312 TP316</v>
          </cell>
          <cell r="E2251"/>
          <cell r="F2251">
            <v>1.6600000000000001</v>
          </cell>
          <cell r="G2251">
            <v>0.89600000000000013</v>
          </cell>
          <cell r="H2251">
            <v>0.38200000000000001</v>
          </cell>
          <cell r="I2251" t="str">
            <v>XXH</v>
          </cell>
          <cell r="J2251">
            <v>4</v>
          </cell>
          <cell r="K2251"/>
          <cell r="L2251" t="str">
            <v>SA312 TP316</v>
          </cell>
          <cell r="M2251"/>
          <cell r="N2251"/>
        </row>
        <row r="2252">
          <cell r="A2252" t="str">
            <v>P1.5 SCH-5 [SA312 TP316]</v>
          </cell>
          <cell r="B2252">
            <v>1.5000000000000002</v>
          </cell>
          <cell r="C2252">
            <v>5</v>
          </cell>
          <cell r="D2252" t="str">
            <v>SA312 TP316</v>
          </cell>
          <cell r="E2252"/>
          <cell r="F2252">
            <v>1.9</v>
          </cell>
          <cell r="G2252">
            <v>1.77</v>
          </cell>
          <cell r="H2252">
            <v>6.5000000000000002E-2</v>
          </cell>
          <cell r="I2252"/>
          <cell r="J2252">
            <v>5</v>
          </cell>
          <cell r="K2252"/>
          <cell r="L2252" t="str">
            <v>SA312 TP316</v>
          </cell>
          <cell r="M2252"/>
          <cell r="N2252"/>
        </row>
        <row r="2253">
          <cell r="A2253" t="str">
            <v>P1.5 SCH-10 [SA312 TP316]</v>
          </cell>
          <cell r="B2253">
            <v>1.5000000000000002</v>
          </cell>
          <cell r="C2253">
            <v>10</v>
          </cell>
          <cell r="D2253" t="str">
            <v>SA312 TP316</v>
          </cell>
          <cell r="E2253"/>
          <cell r="F2253">
            <v>1.9</v>
          </cell>
          <cell r="G2253">
            <v>1.6819999999999999</v>
          </cell>
          <cell r="H2253">
            <v>0.109</v>
          </cell>
          <cell r="I2253"/>
          <cell r="J2253">
            <v>10</v>
          </cell>
          <cell r="K2253"/>
          <cell r="L2253" t="str">
            <v>SA312 TP316</v>
          </cell>
          <cell r="M2253"/>
          <cell r="N2253"/>
        </row>
        <row r="2254">
          <cell r="A2254" t="str">
            <v>P1.5 SCH-40 [SA312 TP316]</v>
          </cell>
          <cell r="B2254">
            <v>1.5000000000000002</v>
          </cell>
          <cell r="C2254">
            <v>40</v>
          </cell>
          <cell r="D2254" t="str">
            <v>SA312 TP316</v>
          </cell>
          <cell r="E2254"/>
          <cell r="F2254">
            <v>1.9</v>
          </cell>
          <cell r="G2254">
            <v>1.6099999999999999</v>
          </cell>
          <cell r="H2254">
            <v>0.14499999999999999</v>
          </cell>
          <cell r="I2254"/>
          <cell r="J2254">
            <v>40</v>
          </cell>
          <cell r="K2254"/>
          <cell r="L2254" t="str">
            <v>SA312 TP316</v>
          </cell>
          <cell r="M2254"/>
          <cell r="N2254"/>
        </row>
        <row r="2255">
          <cell r="A2255" t="str">
            <v>P1.5 SCH-80 [SA312 TP316]</v>
          </cell>
          <cell r="B2255">
            <v>1.5000000000000002</v>
          </cell>
          <cell r="C2255">
            <v>80</v>
          </cell>
          <cell r="D2255" t="str">
            <v>SA312 TP316</v>
          </cell>
          <cell r="E2255"/>
          <cell r="F2255">
            <v>1.9</v>
          </cell>
          <cell r="G2255">
            <v>1.5</v>
          </cell>
          <cell r="H2255">
            <v>0.2</v>
          </cell>
          <cell r="I2255"/>
          <cell r="J2255">
            <v>80</v>
          </cell>
          <cell r="K2255"/>
          <cell r="L2255" t="str">
            <v>SA312 TP316</v>
          </cell>
          <cell r="M2255"/>
          <cell r="N2255"/>
        </row>
        <row r="2256">
          <cell r="A2256" t="str">
            <v>P1.5 SCH-160 [SA312 TP316]</v>
          </cell>
          <cell r="B2256">
            <v>1.5000000000000002</v>
          </cell>
          <cell r="C2256">
            <v>160</v>
          </cell>
          <cell r="D2256" t="str">
            <v>SA312 TP316</v>
          </cell>
          <cell r="E2256"/>
          <cell r="F2256">
            <v>1.9</v>
          </cell>
          <cell r="G2256">
            <v>1.3379999999999999</v>
          </cell>
          <cell r="H2256">
            <v>0.28100000000000003</v>
          </cell>
          <cell r="I2256"/>
          <cell r="J2256">
            <v>160</v>
          </cell>
          <cell r="K2256"/>
          <cell r="L2256" t="str">
            <v>SA312 TP316</v>
          </cell>
          <cell r="M2256"/>
          <cell r="N2256"/>
        </row>
        <row r="2257">
          <cell r="A2257" t="str">
            <v>P1.5 SCH-XH [SA312 TP316]</v>
          </cell>
          <cell r="B2257">
            <v>1.5000000000000002</v>
          </cell>
          <cell r="C2257" t="str">
            <v>XH</v>
          </cell>
          <cell r="D2257" t="str">
            <v>SA312 TP316</v>
          </cell>
          <cell r="E2257"/>
          <cell r="F2257">
            <v>1.9</v>
          </cell>
          <cell r="G2257">
            <v>1.5</v>
          </cell>
          <cell r="H2257">
            <v>0.2</v>
          </cell>
          <cell r="I2257" t="str">
            <v>XH</v>
          </cell>
          <cell r="J2257">
            <v>2</v>
          </cell>
          <cell r="K2257"/>
          <cell r="L2257" t="str">
            <v>SA312 TP316</v>
          </cell>
          <cell r="M2257"/>
          <cell r="N2257"/>
        </row>
        <row r="2258">
          <cell r="A2258" t="str">
            <v>P1.5 SCH-XXH [SA312 TP316]</v>
          </cell>
          <cell r="B2258">
            <v>1.5000000000000002</v>
          </cell>
          <cell r="C2258" t="str">
            <v>XXH</v>
          </cell>
          <cell r="D2258" t="str">
            <v>SA312 TP316</v>
          </cell>
          <cell r="E2258"/>
          <cell r="F2258">
            <v>1.9</v>
          </cell>
          <cell r="G2258">
            <v>1.0999999999999999</v>
          </cell>
          <cell r="H2258">
            <v>0.4</v>
          </cell>
          <cell r="I2258" t="str">
            <v>XXH</v>
          </cell>
          <cell r="J2258">
            <v>4</v>
          </cell>
          <cell r="K2258"/>
          <cell r="L2258" t="str">
            <v>SA312 TP316</v>
          </cell>
          <cell r="M2258"/>
          <cell r="N2258"/>
        </row>
        <row r="2259">
          <cell r="A2259" t="str">
            <v>P2 SCH-5 [SA312 TP316]</v>
          </cell>
          <cell r="B2259">
            <v>2</v>
          </cell>
          <cell r="C2259">
            <v>5</v>
          </cell>
          <cell r="D2259" t="str">
            <v>SA312 TP316</v>
          </cell>
          <cell r="E2259"/>
          <cell r="F2259">
            <v>2.375</v>
          </cell>
          <cell r="G2259">
            <v>2.2450000000000001</v>
          </cell>
          <cell r="H2259">
            <v>6.5000000000000002E-2</v>
          </cell>
          <cell r="I2259"/>
          <cell r="J2259">
            <v>5</v>
          </cell>
          <cell r="K2259"/>
          <cell r="L2259" t="str">
            <v>SA312 TP316</v>
          </cell>
          <cell r="M2259"/>
          <cell r="N2259"/>
        </row>
        <row r="2260">
          <cell r="A2260" t="str">
            <v>P2 SCH-10 [SA312 TP316]</v>
          </cell>
          <cell r="B2260">
            <v>2</v>
          </cell>
          <cell r="C2260">
            <v>10</v>
          </cell>
          <cell r="D2260" t="str">
            <v>SA312 TP316</v>
          </cell>
          <cell r="E2260"/>
          <cell r="F2260">
            <v>2.375</v>
          </cell>
          <cell r="G2260">
            <v>2.157</v>
          </cell>
          <cell r="H2260">
            <v>0.109</v>
          </cell>
          <cell r="I2260"/>
          <cell r="J2260">
            <v>10</v>
          </cell>
          <cell r="K2260"/>
          <cell r="L2260" t="str">
            <v>SA312 TP316</v>
          </cell>
          <cell r="M2260"/>
          <cell r="N2260"/>
        </row>
        <row r="2261">
          <cell r="A2261" t="str">
            <v>P2 SCH-40 [SA312 TP316]</v>
          </cell>
          <cell r="B2261">
            <v>2</v>
          </cell>
          <cell r="C2261">
            <v>40</v>
          </cell>
          <cell r="D2261" t="str">
            <v>SA312 TP316</v>
          </cell>
          <cell r="E2261"/>
          <cell r="F2261">
            <v>2.375</v>
          </cell>
          <cell r="G2261">
            <v>2.0670000000000002</v>
          </cell>
          <cell r="H2261">
            <v>0.154</v>
          </cell>
          <cell r="I2261"/>
          <cell r="J2261">
            <v>40</v>
          </cell>
          <cell r="K2261"/>
          <cell r="L2261" t="str">
            <v>SA312 TP316</v>
          </cell>
          <cell r="M2261"/>
          <cell r="N2261"/>
        </row>
        <row r="2262">
          <cell r="A2262" t="str">
            <v>P2 SCH-80 [SA312 TP316]</v>
          </cell>
          <cell r="B2262">
            <v>2</v>
          </cell>
          <cell r="C2262">
            <v>80</v>
          </cell>
          <cell r="D2262" t="str">
            <v>SA312 TP316</v>
          </cell>
          <cell r="E2262"/>
          <cell r="F2262">
            <v>2.375</v>
          </cell>
          <cell r="G2262">
            <v>1.9390000000000001</v>
          </cell>
          <cell r="H2262">
            <v>0.218</v>
          </cell>
          <cell r="I2262"/>
          <cell r="J2262">
            <v>80</v>
          </cell>
          <cell r="K2262"/>
          <cell r="L2262" t="str">
            <v>SA312 TP316</v>
          </cell>
          <cell r="M2262"/>
          <cell r="N2262"/>
        </row>
        <row r="2263">
          <cell r="A2263" t="str">
            <v>P2 SCH-160 [SA312 TP316]</v>
          </cell>
          <cell r="B2263">
            <v>2</v>
          </cell>
          <cell r="C2263">
            <v>160</v>
          </cell>
          <cell r="D2263" t="str">
            <v>SA312 TP316</v>
          </cell>
          <cell r="E2263"/>
          <cell r="F2263">
            <v>2.375</v>
          </cell>
          <cell r="G2263">
            <v>1.6890000000000001</v>
          </cell>
          <cell r="H2263">
            <v>0.34300000000000003</v>
          </cell>
          <cell r="I2263"/>
          <cell r="J2263">
            <v>160</v>
          </cell>
          <cell r="K2263"/>
          <cell r="L2263" t="str">
            <v>SA312 TP316</v>
          </cell>
          <cell r="M2263"/>
          <cell r="N2263"/>
        </row>
        <row r="2264">
          <cell r="A2264" t="str">
            <v>P2 SCH-XH [SA312 TP316]</v>
          </cell>
          <cell r="B2264">
            <v>2</v>
          </cell>
          <cell r="C2264" t="str">
            <v>XH</v>
          </cell>
          <cell r="D2264" t="str">
            <v>SA312 TP316</v>
          </cell>
          <cell r="E2264"/>
          <cell r="F2264">
            <v>2.375</v>
          </cell>
          <cell r="G2264">
            <v>1.9390000000000001</v>
          </cell>
          <cell r="H2264">
            <v>0.218</v>
          </cell>
          <cell r="I2264" t="str">
            <v>XH</v>
          </cell>
          <cell r="J2264">
            <v>2</v>
          </cell>
          <cell r="K2264"/>
          <cell r="L2264" t="str">
            <v>SA312 TP316</v>
          </cell>
          <cell r="M2264"/>
          <cell r="N2264"/>
        </row>
        <row r="2265">
          <cell r="A2265" t="str">
            <v>P2 SCH-XXH [SA312 TP316]</v>
          </cell>
          <cell r="B2265">
            <v>2</v>
          </cell>
          <cell r="C2265" t="str">
            <v>XXH</v>
          </cell>
          <cell r="D2265" t="str">
            <v>SA312 TP316</v>
          </cell>
          <cell r="E2265"/>
          <cell r="F2265">
            <v>2.375</v>
          </cell>
          <cell r="G2265">
            <v>1.5030000000000001</v>
          </cell>
          <cell r="H2265">
            <v>0.436</v>
          </cell>
          <cell r="I2265" t="str">
            <v>XXH</v>
          </cell>
          <cell r="J2265">
            <v>4</v>
          </cell>
          <cell r="K2265"/>
          <cell r="L2265" t="str">
            <v>SA312 TP316</v>
          </cell>
          <cell r="M2265"/>
          <cell r="N2265"/>
        </row>
        <row r="2266">
          <cell r="A2266" t="str">
            <v>P2.5 SCH-5 [SA312 TP316]</v>
          </cell>
          <cell r="B2266">
            <v>2.5</v>
          </cell>
          <cell r="C2266">
            <v>5</v>
          </cell>
          <cell r="D2266" t="str">
            <v>SA312 TP316</v>
          </cell>
          <cell r="E2266"/>
          <cell r="F2266">
            <v>2.875</v>
          </cell>
          <cell r="G2266">
            <v>2.7090000000000001</v>
          </cell>
          <cell r="H2266">
            <v>8.3000000000000004E-2</v>
          </cell>
          <cell r="I2266"/>
          <cell r="J2266">
            <v>5</v>
          </cell>
          <cell r="K2266"/>
          <cell r="L2266" t="str">
            <v>SA312 TP316</v>
          </cell>
          <cell r="M2266"/>
          <cell r="N2266"/>
        </row>
        <row r="2267">
          <cell r="A2267" t="str">
            <v>P2.5 SCH-10 [SA312 TP316]</v>
          </cell>
          <cell r="B2267">
            <v>2.5</v>
          </cell>
          <cell r="C2267">
            <v>10</v>
          </cell>
          <cell r="D2267" t="str">
            <v>SA312 TP316</v>
          </cell>
          <cell r="E2267"/>
          <cell r="F2267">
            <v>2.875</v>
          </cell>
          <cell r="G2267">
            <v>2.6349999999999998</v>
          </cell>
          <cell r="H2267">
            <v>0.12</v>
          </cell>
          <cell r="I2267"/>
          <cell r="J2267">
            <v>10</v>
          </cell>
          <cell r="K2267"/>
          <cell r="L2267" t="str">
            <v>SA312 TP316</v>
          </cell>
          <cell r="M2267"/>
          <cell r="N2267"/>
        </row>
        <row r="2268">
          <cell r="A2268" t="str">
            <v>P2.5 SCH-40 [SA312 TP316]</v>
          </cell>
          <cell r="B2268">
            <v>2.5</v>
          </cell>
          <cell r="C2268">
            <v>40</v>
          </cell>
          <cell r="D2268" t="str">
            <v>SA312 TP316</v>
          </cell>
          <cell r="E2268"/>
          <cell r="F2268">
            <v>2.875</v>
          </cell>
          <cell r="G2268">
            <v>2.4689999999999999</v>
          </cell>
          <cell r="H2268">
            <v>0.20300000000000001</v>
          </cell>
          <cell r="I2268"/>
          <cell r="J2268">
            <v>40</v>
          </cell>
          <cell r="K2268"/>
          <cell r="L2268" t="str">
            <v>SA312 TP316</v>
          </cell>
          <cell r="M2268"/>
          <cell r="N2268"/>
        </row>
        <row r="2269">
          <cell r="A2269" t="str">
            <v>P2.5 SCH-80 [SA312 TP316]</v>
          </cell>
          <cell r="B2269">
            <v>2.5</v>
          </cell>
          <cell r="C2269">
            <v>80</v>
          </cell>
          <cell r="D2269" t="str">
            <v>SA312 TP316</v>
          </cell>
          <cell r="E2269"/>
          <cell r="F2269">
            <v>2.875</v>
          </cell>
          <cell r="G2269">
            <v>2.323</v>
          </cell>
          <cell r="H2269">
            <v>0.27600000000000002</v>
          </cell>
          <cell r="I2269"/>
          <cell r="J2269">
            <v>80</v>
          </cell>
          <cell r="K2269"/>
          <cell r="L2269" t="str">
            <v>SA312 TP316</v>
          </cell>
          <cell r="M2269"/>
          <cell r="N2269"/>
        </row>
        <row r="2270">
          <cell r="A2270" t="str">
            <v>P2.5 SCH-160 [SA312 TP316]</v>
          </cell>
          <cell r="B2270">
            <v>2.5</v>
          </cell>
          <cell r="C2270">
            <v>160</v>
          </cell>
          <cell r="D2270" t="str">
            <v>SA312 TP316</v>
          </cell>
          <cell r="E2270"/>
          <cell r="F2270">
            <v>2.875</v>
          </cell>
          <cell r="G2270">
            <v>2.125</v>
          </cell>
          <cell r="H2270">
            <v>0.375</v>
          </cell>
          <cell r="I2270"/>
          <cell r="J2270">
            <v>160</v>
          </cell>
          <cell r="K2270"/>
          <cell r="L2270" t="str">
            <v>SA312 TP316</v>
          </cell>
          <cell r="M2270"/>
          <cell r="N2270"/>
        </row>
        <row r="2271">
          <cell r="A2271" t="str">
            <v>P2.5 SCH-XH [SA312 TP316]</v>
          </cell>
          <cell r="B2271">
            <v>2.5</v>
          </cell>
          <cell r="C2271" t="str">
            <v>XH</v>
          </cell>
          <cell r="D2271" t="str">
            <v>SA312 TP316</v>
          </cell>
          <cell r="E2271"/>
          <cell r="F2271">
            <v>2.875</v>
          </cell>
          <cell r="G2271">
            <v>2.323</v>
          </cell>
          <cell r="H2271">
            <v>0.27600000000000002</v>
          </cell>
          <cell r="I2271" t="str">
            <v>XH</v>
          </cell>
          <cell r="J2271">
            <v>2</v>
          </cell>
          <cell r="K2271"/>
          <cell r="L2271" t="str">
            <v>SA312 TP316</v>
          </cell>
          <cell r="M2271"/>
          <cell r="N2271"/>
        </row>
        <row r="2272">
          <cell r="A2272" t="str">
            <v>P2.5 SCH-XXH [SA312 TP316]</v>
          </cell>
          <cell r="B2272">
            <v>2.5</v>
          </cell>
          <cell r="C2272" t="str">
            <v>XXH</v>
          </cell>
          <cell r="D2272" t="str">
            <v>SA312 TP316</v>
          </cell>
          <cell r="E2272"/>
          <cell r="F2272">
            <v>2.875</v>
          </cell>
          <cell r="G2272">
            <v>1.7709999999999999</v>
          </cell>
          <cell r="H2272">
            <v>0.55200000000000005</v>
          </cell>
          <cell r="I2272" t="str">
            <v>XXH</v>
          </cell>
          <cell r="J2272">
            <v>4</v>
          </cell>
          <cell r="K2272"/>
          <cell r="L2272" t="str">
            <v>SA312 TP316</v>
          </cell>
          <cell r="M2272"/>
          <cell r="N2272"/>
        </row>
        <row r="2273">
          <cell r="A2273" t="str">
            <v>P3 SCH-5 [SA312 TP316]</v>
          </cell>
          <cell r="B2273">
            <v>3.0000000000000004</v>
          </cell>
          <cell r="C2273">
            <v>5</v>
          </cell>
          <cell r="D2273" t="str">
            <v>SA312 TP316</v>
          </cell>
          <cell r="E2273"/>
          <cell r="F2273">
            <v>3.5</v>
          </cell>
          <cell r="G2273">
            <v>3.3340000000000001</v>
          </cell>
          <cell r="H2273">
            <v>8.3000000000000004E-2</v>
          </cell>
          <cell r="I2273"/>
          <cell r="J2273">
            <v>5</v>
          </cell>
          <cell r="K2273"/>
          <cell r="L2273" t="str">
            <v>SA312 TP316</v>
          </cell>
          <cell r="M2273"/>
          <cell r="N2273"/>
        </row>
        <row r="2274">
          <cell r="A2274" t="str">
            <v>P3 SCH-10 [SA312 TP316]</v>
          </cell>
          <cell r="B2274">
            <v>3.0000000000000004</v>
          </cell>
          <cell r="C2274">
            <v>10</v>
          </cell>
          <cell r="D2274" t="str">
            <v>SA312 TP316</v>
          </cell>
          <cell r="E2274"/>
          <cell r="F2274">
            <v>3.5</v>
          </cell>
          <cell r="G2274">
            <v>3.26</v>
          </cell>
          <cell r="H2274">
            <v>0.12</v>
          </cell>
          <cell r="I2274"/>
          <cell r="J2274">
            <v>10</v>
          </cell>
          <cell r="K2274"/>
          <cell r="L2274" t="str">
            <v>SA312 TP316</v>
          </cell>
          <cell r="M2274"/>
          <cell r="N2274"/>
        </row>
        <row r="2275">
          <cell r="A2275" t="str">
            <v>P3 SCH-40 [SA312 TP316]</v>
          </cell>
          <cell r="B2275">
            <v>3.0000000000000004</v>
          </cell>
          <cell r="C2275">
            <v>40</v>
          </cell>
          <cell r="D2275" t="str">
            <v>SA312 TP316</v>
          </cell>
          <cell r="E2275"/>
          <cell r="F2275">
            <v>3.5</v>
          </cell>
          <cell r="G2275">
            <v>3.0680000000000001</v>
          </cell>
          <cell r="H2275">
            <v>0.216</v>
          </cell>
          <cell r="I2275"/>
          <cell r="J2275">
            <v>40</v>
          </cell>
          <cell r="K2275"/>
          <cell r="L2275" t="str">
            <v>SA312 TP316</v>
          </cell>
          <cell r="M2275"/>
          <cell r="N2275"/>
        </row>
        <row r="2276">
          <cell r="A2276" t="str">
            <v>P3 SCH-80 [SA312 TP316]</v>
          </cell>
          <cell r="B2276">
            <v>3.0000000000000004</v>
          </cell>
          <cell r="C2276">
            <v>80</v>
          </cell>
          <cell r="D2276" t="str">
            <v>SA312 TP316</v>
          </cell>
          <cell r="E2276"/>
          <cell r="F2276">
            <v>3.5</v>
          </cell>
          <cell r="G2276">
            <v>2.9</v>
          </cell>
          <cell r="H2276">
            <v>0.3</v>
          </cell>
          <cell r="I2276"/>
          <cell r="J2276">
            <v>80</v>
          </cell>
          <cell r="K2276"/>
          <cell r="L2276" t="str">
            <v>SA312 TP316</v>
          </cell>
          <cell r="M2276"/>
          <cell r="N2276"/>
        </row>
        <row r="2277">
          <cell r="A2277" t="str">
            <v>P3 SCH-160 [SA312 TP316]</v>
          </cell>
          <cell r="B2277">
            <v>3.0000000000000004</v>
          </cell>
          <cell r="C2277">
            <v>160</v>
          </cell>
          <cell r="D2277" t="str">
            <v>SA312 TP316</v>
          </cell>
          <cell r="E2277"/>
          <cell r="F2277">
            <v>3.5</v>
          </cell>
          <cell r="G2277">
            <v>2.6259999999999999</v>
          </cell>
          <cell r="H2277">
            <v>0.437</v>
          </cell>
          <cell r="I2277"/>
          <cell r="J2277">
            <v>160</v>
          </cell>
          <cell r="K2277"/>
          <cell r="L2277" t="str">
            <v>SA312 TP316</v>
          </cell>
          <cell r="M2277"/>
          <cell r="N2277"/>
        </row>
        <row r="2278">
          <cell r="A2278" t="str">
            <v>P3 SCH-XH [SA312 TP316]</v>
          </cell>
          <cell r="B2278">
            <v>3.0000000000000004</v>
          </cell>
          <cell r="C2278" t="str">
            <v>XH</v>
          </cell>
          <cell r="D2278" t="str">
            <v>SA312 TP316</v>
          </cell>
          <cell r="E2278"/>
          <cell r="F2278">
            <v>3.5</v>
          </cell>
          <cell r="G2278">
            <v>2.9</v>
          </cell>
          <cell r="H2278">
            <v>0.3</v>
          </cell>
          <cell r="I2278" t="str">
            <v>XH</v>
          </cell>
          <cell r="J2278">
            <v>2</v>
          </cell>
          <cell r="K2278"/>
          <cell r="L2278" t="str">
            <v>SA312 TP316</v>
          </cell>
          <cell r="M2278"/>
          <cell r="N2278"/>
        </row>
        <row r="2279">
          <cell r="A2279" t="str">
            <v>P3 SCH-XXH [SA312 TP316]</v>
          </cell>
          <cell r="B2279">
            <v>3.0000000000000004</v>
          </cell>
          <cell r="C2279" t="str">
            <v>XXH</v>
          </cell>
          <cell r="D2279" t="str">
            <v>SA312 TP316</v>
          </cell>
          <cell r="E2279"/>
          <cell r="F2279">
            <v>3.5</v>
          </cell>
          <cell r="G2279">
            <v>2.2999999999999998</v>
          </cell>
          <cell r="H2279">
            <v>0.6</v>
          </cell>
          <cell r="I2279" t="str">
            <v>XXH</v>
          </cell>
          <cell r="J2279">
            <v>4</v>
          </cell>
          <cell r="K2279"/>
          <cell r="L2279" t="str">
            <v>SA312 TP316</v>
          </cell>
          <cell r="M2279"/>
          <cell r="N2279"/>
        </row>
        <row r="2280">
          <cell r="A2280" t="str">
            <v>P3.5 SCH-5 [SA312 TP316]</v>
          </cell>
          <cell r="B2280">
            <v>3.5</v>
          </cell>
          <cell r="C2280">
            <v>5</v>
          </cell>
          <cell r="D2280" t="str">
            <v>SA312 TP316</v>
          </cell>
          <cell r="E2280"/>
          <cell r="F2280">
            <v>4</v>
          </cell>
          <cell r="G2280">
            <v>3.8340000000000001</v>
          </cell>
          <cell r="H2280">
            <v>8.3000000000000004E-2</v>
          </cell>
          <cell r="I2280"/>
          <cell r="J2280">
            <v>5</v>
          </cell>
          <cell r="K2280"/>
          <cell r="L2280" t="str">
            <v>SA312 TP316</v>
          </cell>
          <cell r="M2280"/>
          <cell r="N2280"/>
        </row>
        <row r="2281">
          <cell r="A2281" t="str">
            <v>P3.5 SCH-10 [SA312 TP316]</v>
          </cell>
          <cell r="B2281">
            <v>3.5</v>
          </cell>
          <cell r="C2281">
            <v>10</v>
          </cell>
          <cell r="D2281" t="str">
            <v>SA312 TP316</v>
          </cell>
          <cell r="E2281"/>
          <cell r="F2281">
            <v>4</v>
          </cell>
          <cell r="G2281">
            <v>3.76</v>
          </cell>
          <cell r="H2281">
            <v>0.12</v>
          </cell>
          <cell r="I2281"/>
          <cell r="J2281">
            <v>10</v>
          </cell>
          <cell r="K2281"/>
          <cell r="L2281" t="str">
            <v>SA312 TP316</v>
          </cell>
          <cell r="M2281"/>
          <cell r="N2281"/>
        </row>
        <row r="2282">
          <cell r="A2282" t="str">
            <v>P3.5 SCH-40 [SA312 TP316]</v>
          </cell>
          <cell r="B2282">
            <v>3.5</v>
          </cell>
          <cell r="C2282">
            <v>40</v>
          </cell>
          <cell r="D2282" t="str">
            <v>SA312 TP316</v>
          </cell>
          <cell r="E2282"/>
          <cell r="F2282">
            <v>4</v>
          </cell>
          <cell r="G2282">
            <v>3.548</v>
          </cell>
          <cell r="H2282">
            <v>0.22600000000000001</v>
          </cell>
          <cell r="I2282"/>
          <cell r="J2282">
            <v>40</v>
          </cell>
          <cell r="K2282"/>
          <cell r="L2282" t="str">
            <v>SA312 TP316</v>
          </cell>
          <cell r="M2282"/>
          <cell r="N2282"/>
        </row>
        <row r="2283">
          <cell r="A2283" t="str">
            <v>P3.5 SCH-80 [SA312 TP316]</v>
          </cell>
          <cell r="B2283">
            <v>3.5</v>
          </cell>
          <cell r="C2283">
            <v>80</v>
          </cell>
          <cell r="D2283" t="str">
            <v>SA312 TP316</v>
          </cell>
          <cell r="E2283"/>
          <cell r="F2283">
            <v>4</v>
          </cell>
          <cell r="G2283">
            <v>3.3639999999999999</v>
          </cell>
          <cell r="H2283">
            <v>0.318</v>
          </cell>
          <cell r="I2283"/>
          <cell r="J2283">
            <v>80</v>
          </cell>
          <cell r="K2283"/>
          <cell r="L2283" t="str">
            <v>SA312 TP316</v>
          </cell>
          <cell r="M2283"/>
          <cell r="N2283"/>
        </row>
        <row r="2284">
          <cell r="A2284" t="str">
            <v>P3.5 SCH-XH [SA312 TP316]</v>
          </cell>
          <cell r="B2284">
            <v>3.5</v>
          </cell>
          <cell r="C2284" t="str">
            <v>XH</v>
          </cell>
          <cell r="D2284" t="str">
            <v>SA312 TP316</v>
          </cell>
          <cell r="E2284"/>
          <cell r="F2284">
            <v>4</v>
          </cell>
          <cell r="G2284">
            <v>3.3639999999999999</v>
          </cell>
          <cell r="H2284">
            <v>0.318</v>
          </cell>
          <cell r="I2284" t="str">
            <v>XH</v>
          </cell>
          <cell r="J2284">
            <v>2</v>
          </cell>
          <cell r="K2284"/>
          <cell r="L2284" t="str">
            <v>SA312 TP316</v>
          </cell>
          <cell r="M2284"/>
          <cell r="N2284"/>
        </row>
        <row r="2285">
          <cell r="A2285" t="str">
            <v>P3.5 SCH-XXH [SA312 TP316]</v>
          </cell>
          <cell r="B2285">
            <v>3.5</v>
          </cell>
          <cell r="C2285" t="str">
            <v>XXH</v>
          </cell>
          <cell r="D2285" t="str">
            <v>SA312 TP316</v>
          </cell>
          <cell r="E2285"/>
          <cell r="F2285">
            <v>4</v>
          </cell>
          <cell r="G2285">
            <v>2.7279999999999998</v>
          </cell>
          <cell r="H2285">
            <v>0.63600000000000001</v>
          </cell>
          <cell r="I2285" t="str">
            <v>XXH</v>
          </cell>
          <cell r="J2285">
            <v>4</v>
          </cell>
          <cell r="K2285"/>
          <cell r="L2285" t="str">
            <v>SA312 TP316</v>
          </cell>
          <cell r="M2285"/>
          <cell r="N2285"/>
        </row>
        <row r="2286">
          <cell r="A2286" t="str">
            <v>P4 SCH-5 [SA312 TP316]</v>
          </cell>
          <cell r="B2286">
            <v>4</v>
          </cell>
          <cell r="C2286">
            <v>5</v>
          </cell>
          <cell r="D2286" t="str">
            <v>SA312 TP316</v>
          </cell>
          <cell r="E2286"/>
          <cell r="F2286">
            <v>4.5</v>
          </cell>
          <cell r="G2286">
            <v>4.3339999999999996</v>
          </cell>
          <cell r="H2286">
            <v>8.3000000000000004E-2</v>
          </cell>
          <cell r="I2286"/>
          <cell r="J2286">
            <v>5</v>
          </cell>
          <cell r="K2286"/>
          <cell r="L2286" t="str">
            <v>SA312 TP316</v>
          </cell>
          <cell r="M2286"/>
          <cell r="N2286"/>
        </row>
        <row r="2287">
          <cell r="A2287" t="str">
            <v>P4 SCH-10 [SA312 TP316]</v>
          </cell>
          <cell r="B2287">
            <v>4</v>
          </cell>
          <cell r="C2287">
            <v>10</v>
          </cell>
          <cell r="D2287" t="str">
            <v>SA312 TP316</v>
          </cell>
          <cell r="E2287"/>
          <cell r="F2287">
            <v>4.5</v>
          </cell>
          <cell r="G2287">
            <v>4.26</v>
          </cell>
          <cell r="H2287">
            <v>0.12</v>
          </cell>
          <cell r="I2287"/>
          <cell r="J2287">
            <v>10</v>
          </cell>
          <cell r="K2287"/>
          <cell r="L2287" t="str">
            <v>SA312 TP316</v>
          </cell>
          <cell r="M2287"/>
          <cell r="N2287"/>
        </row>
        <row r="2288">
          <cell r="A2288" t="str">
            <v>P4 SCH-40 [SA312 TP316]</v>
          </cell>
          <cell r="B2288">
            <v>4</v>
          </cell>
          <cell r="C2288">
            <v>40</v>
          </cell>
          <cell r="D2288" t="str">
            <v>SA312 TP316</v>
          </cell>
          <cell r="E2288"/>
          <cell r="F2288">
            <v>4.5</v>
          </cell>
          <cell r="G2288">
            <v>4.0259999999999998</v>
          </cell>
          <cell r="H2288">
            <v>0.23699999999999999</v>
          </cell>
          <cell r="I2288"/>
          <cell r="J2288">
            <v>40</v>
          </cell>
          <cell r="K2288"/>
          <cell r="L2288" t="str">
            <v>SA312 TP316</v>
          </cell>
          <cell r="M2288"/>
          <cell r="N2288"/>
        </row>
        <row r="2289">
          <cell r="A2289" t="str">
            <v>P4 SCH-60 [SA312 TP316]</v>
          </cell>
          <cell r="B2289">
            <v>4</v>
          </cell>
          <cell r="C2289">
            <v>60</v>
          </cell>
          <cell r="D2289" t="str">
            <v>SA312 TP316</v>
          </cell>
          <cell r="E2289"/>
          <cell r="F2289">
            <v>4.5</v>
          </cell>
          <cell r="G2289">
            <v>3.9379999999999997</v>
          </cell>
          <cell r="H2289">
            <v>0.28100000000000003</v>
          </cell>
          <cell r="I2289"/>
          <cell r="J2289">
            <v>60</v>
          </cell>
          <cell r="K2289"/>
          <cell r="L2289" t="str">
            <v>SA312 TP316</v>
          </cell>
          <cell r="M2289"/>
          <cell r="N2289"/>
        </row>
        <row r="2290">
          <cell r="A2290" t="str">
            <v>P4 SCH-80 [SA312 TP316]</v>
          </cell>
          <cell r="B2290">
            <v>4</v>
          </cell>
          <cell r="C2290">
            <v>80</v>
          </cell>
          <cell r="D2290" t="str">
            <v>SA312 TP316</v>
          </cell>
          <cell r="E2290"/>
          <cell r="F2290">
            <v>4.5</v>
          </cell>
          <cell r="G2290">
            <v>3.8260000000000001</v>
          </cell>
          <cell r="H2290">
            <v>0.33700000000000002</v>
          </cell>
          <cell r="I2290"/>
          <cell r="J2290">
            <v>80</v>
          </cell>
          <cell r="K2290"/>
          <cell r="L2290" t="str">
            <v>SA312 TP316</v>
          </cell>
          <cell r="M2290"/>
          <cell r="N2290"/>
        </row>
        <row r="2291">
          <cell r="A2291" t="str">
            <v>P4 SCH-120 [SA312 TP316]</v>
          </cell>
          <cell r="B2291">
            <v>4</v>
          </cell>
          <cell r="C2291">
            <v>120</v>
          </cell>
          <cell r="D2291" t="str">
            <v>SA312 TP316</v>
          </cell>
          <cell r="E2291"/>
          <cell r="F2291">
            <v>4.5</v>
          </cell>
          <cell r="G2291">
            <v>3.6259999999999999</v>
          </cell>
          <cell r="H2291">
            <v>0.437</v>
          </cell>
          <cell r="I2291"/>
          <cell r="J2291">
            <v>120</v>
          </cell>
          <cell r="K2291"/>
          <cell r="L2291" t="str">
            <v>SA312 TP316</v>
          </cell>
          <cell r="M2291"/>
          <cell r="N2291"/>
        </row>
        <row r="2292">
          <cell r="A2292" t="str">
            <v>P4 SCH-160 [SA312 TP316]</v>
          </cell>
          <cell r="B2292">
            <v>4</v>
          </cell>
          <cell r="C2292">
            <v>160</v>
          </cell>
          <cell r="D2292" t="str">
            <v>SA312 TP316</v>
          </cell>
          <cell r="E2292"/>
          <cell r="F2292">
            <v>4.5</v>
          </cell>
          <cell r="G2292">
            <v>3.4379999999999997</v>
          </cell>
          <cell r="H2292">
            <v>0.53100000000000003</v>
          </cell>
          <cell r="I2292"/>
          <cell r="J2292">
            <v>160</v>
          </cell>
          <cell r="K2292"/>
          <cell r="L2292" t="str">
            <v>SA312 TP316</v>
          </cell>
          <cell r="M2292"/>
          <cell r="N2292"/>
        </row>
        <row r="2293">
          <cell r="A2293" t="str">
            <v>P4 SCH-XH [SA312 TP316]</v>
          </cell>
          <cell r="B2293">
            <v>4</v>
          </cell>
          <cell r="C2293" t="str">
            <v>XH</v>
          </cell>
          <cell r="D2293" t="str">
            <v>SA312 TP316</v>
          </cell>
          <cell r="E2293"/>
          <cell r="F2293">
            <v>4.5</v>
          </cell>
          <cell r="G2293">
            <v>3.8260000000000001</v>
          </cell>
          <cell r="H2293">
            <v>0.33700000000000002</v>
          </cell>
          <cell r="I2293" t="str">
            <v>XH</v>
          </cell>
          <cell r="J2293">
            <v>2</v>
          </cell>
          <cell r="K2293"/>
          <cell r="L2293" t="str">
            <v>SA312 TP316</v>
          </cell>
          <cell r="M2293"/>
          <cell r="N2293"/>
        </row>
        <row r="2294">
          <cell r="A2294" t="str">
            <v>P4 SCH-XXH [SA312 TP316]</v>
          </cell>
          <cell r="B2294">
            <v>4</v>
          </cell>
          <cell r="C2294" t="str">
            <v>XXH</v>
          </cell>
          <cell r="D2294" t="str">
            <v>SA312 TP316</v>
          </cell>
          <cell r="E2294"/>
          <cell r="F2294">
            <v>4.5</v>
          </cell>
          <cell r="G2294">
            <v>3.1520000000000001</v>
          </cell>
          <cell r="H2294">
            <v>0.67400000000000004</v>
          </cell>
          <cell r="I2294" t="str">
            <v>XXH</v>
          </cell>
          <cell r="J2294">
            <v>4</v>
          </cell>
          <cell r="K2294"/>
          <cell r="L2294" t="str">
            <v>SA312 TP316</v>
          </cell>
          <cell r="M2294"/>
          <cell r="N2294"/>
        </row>
        <row r="2295">
          <cell r="A2295" t="str">
            <v>P4.5 SCH-XH [SA312 TP316]</v>
          </cell>
          <cell r="B2295">
            <v>4.5</v>
          </cell>
          <cell r="C2295" t="str">
            <v>XH</v>
          </cell>
          <cell r="D2295" t="str">
            <v>SA312 TP316</v>
          </cell>
          <cell r="E2295"/>
          <cell r="F2295">
            <v>5</v>
          </cell>
          <cell r="G2295">
            <v>4.29</v>
          </cell>
          <cell r="H2295">
            <v>0.35499999999999998</v>
          </cell>
          <cell r="I2295" t="str">
            <v>XH</v>
          </cell>
          <cell r="J2295">
            <v>2</v>
          </cell>
          <cell r="K2295"/>
          <cell r="L2295" t="str">
            <v>SA312 TP316</v>
          </cell>
          <cell r="M2295"/>
          <cell r="N2295"/>
        </row>
        <row r="2296">
          <cell r="A2296" t="str">
            <v>P4.5 SCH-XXH [SA312 TP316]</v>
          </cell>
          <cell r="B2296">
            <v>4.5</v>
          </cell>
          <cell r="C2296" t="str">
            <v>XXH</v>
          </cell>
          <cell r="D2296" t="str">
            <v>SA312 TP316</v>
          </cell>
          <cell r="E2296"/>
          <cell r="F2296">
            <v>5</v>
          </cell>
          <cell r="G2296">
            <v>3.58</v>
          </cell>
          <cell r="H2296">
            <v>0.71</v>
          </cell>
          <cell r="I2296" t="str">
            <v>XXH</v>
          </cell>
          <cell r="J2296">
            <v>4</v>
          </cell>
          <cell r="K2296"/>
          <cell r="L2296" t="str">
            <v>SA312 TP316</v>
          </cell>
          <cell r="M2296"/>
          <cell r="N2296"/>
        </row>
        <row r="2297">
          <cell r="A2297" t="str">
            <v>P5 SCH-5 [SA312 TP316]</v>
          </cell>
          <cell r="B2297">
            <v>5</v>
          </cell>
          <cell r="C2297">
            <v>5</v>
          </cell>
          <cell r="D2297" t="str">
            <v>SA312 TP316</v>
          </cell>
          <cell r="E2297"/>
          <cell r="F2297">
            <v>5.5629999999999997</v>
          </cell>
          <cell r="G2297">
            <v>5.3449999999999998</v>
          </cell>
          <cell r="H2297">
            <v>0.109</v>
          </cell>
          <cell r="I2297"/>
          <cell r="J2297">
            <v>5</v>
          </cell>
          <cell r="K2297"/>
          <cell r="L2297" t="str">
            <v>SA312 TP316</v>
          </cell>
          <cell r="M2297"/>
          <cell r="N2297"/>
        </row>
        <row r="2298">
          <cell r="A2298" t="str">
            <v>P5 SCH-10 [SA312 TP316]</v>
          </cell>
          <cell r="B2298">
            <v>5</v>
          </cell>
          <cell r="C2298">
            <v>10</v>
          </cell>
          <cell r="D2298" t="str">
            <v>SA312 TP316</v>
          </cell>
          <cell r="E2298"/>
          <cell r="F2298">
            <v>5.5629999999999997</v>
          </cell>
          <cell r="G2298">
            <v>5.2949999999999999</v>
          </cell>
          <cell r="H2298">
            <v>0.13400000000000001</v>
          </cell>
          <cell r="I2298"/>
          <cell r="J2298">
            <v>10</v>
          </cell>
          <cell r="K2298"/>
          <cell r="L2298" t="str">
            <v>SA312 TP316</v>
          </cell>
          <cell r="M2298"/>
          <cell r="N2298"/>
        </row>
        <row r="2299">
          <cell r="A2299" t="str">
            <v>P5 SCH-20 [SA312 TP316]</v>
          </cell>
          <cell r="B2299">
            <v>5</v>
          </cell>
          <cell r="C2299">
            <v>20</v>
          </cell>
          <cell r="D2299" t="str">
            <v>SA312 TP316</v>
          </cell>
          <cell r="E2299"/>
          <cell r="F2299">
            <v>5.5629999999999997</v>
          </cell>
          <cell r="G2299">
            <v>5.157</v>
          </cell>
          <cell r="H2299">
            <v>0.20300000000000001</v>
          </cell>
          <cell r="I2299"/>
          <cell r="J2299">
            <v>20</v>
          </cell>
          <cell r="K2299"/>
          <cell r="L2299" t="str">
            <v>SA312 TP316</v>
          </cell>
          <cell r="M2299"/>
          <cell r="N2299"/>
        </row>
        <row r="2300">
          <cell r="A2300" t="str">
            <v>P5 SCH-40 [SA312 TP316]</v>
          </cell>
          <cell r="B2300">
            <v>5</v>
          </cell>
          <cell r="C2300">
            <v>40</v>
          </cell>
          <cell r="D2300" t="str">
            <v>SA312 TP316</v>
          </cell>
          <cell r="E2300"/>
          <cell r="F2300">
            <v>5.5629999999999997</v>
          </cell>
          <cell r="G2300">
            <v>5.0469999999999997</v>
          </cell>
          <cell r="H2300">
            <v>0.25800000000000001</v>
          </cell>
          <cell r="I2300"/>
          <cell r="J2300">
            <v>40</v>
          </cell>
          <cell r="K2300"/>
          <cell r="L2300" t="str">
            <v>SA312 TP316</v>
          </cell>
          <cell r="M2300"/>
          <cell r="N2300"/>
        </row>
        <row r="2301">
          <cell r="A2301" t="str">
            <v>P5 SCH-80 [SA312 TP316]</v>
          </cell>
          <cell r="B2301">
            <v>5</v>
          </cell>
          <cell r="C2301">
            <v>80</v>
          </cell>
          <cell r="D2301" t="str">
            <v>SA312 TP316</v>
          </cell>
          <cell r="E2301"/>
          <cell r="F2301">
            <v>5.5629999999999997</v>
          </cell>
          <cell r="G2301">
            <v>4.8129999999999997</v>
          </cell>
          <cell r="H2301">
            <v>0.375</v>
          </cell>
          <cell r="I2301"/>
          <cell r="J2301">
            <v>80</v>
          </cell>
          <cell r="K2301"/>
          <cell r="L2301" t="str">
            <v>SA312 TP316</v>
          </cell>
          <cell r="M2301"/>
          <cell r="N2301"/>
        </row>
        <row r="2302">
          <cell r="A2302" t="str">
            <v>P5 SCH-120 [SA312 TP316]</v>
          </cell>
          <cell r="B2302">
            <v>5</v>
          </cell>
          <cell r="C2302">
            <v>120</v>
          </cell>
          <cell r="D2302" t="str">
            <v>SA312 TP316</v>
          </cell>
          <cell r="E2302"/>
          <cell r="F2302">
            <v>5.5629999999999997</v>
          </cell>
          <cell r="G2302">
            <v>4.5629999999999997</v>
          </cell>
          <cell r="H2302">
            <v>0.5</v>
          </cell>
          <cell r="I2302"/>
          <cell r="J2302">
            <v>120</v>
          </cell>
          <cell r="K2302"/>
          <cell r="L2302" t="str">
            <v>SA312 TP316</v>
          </cell>
          <cell r="M2302"/>
          <cell r="N2302"/>
        </row>
        <row r="2303">
          <cell r="A2303" t="str">
            <v>P5 SCH-160 [SA312 TP316]</v>
          </cell>
          <cell r="B2303">
            <v>5</v>
          </cell>
          <cell r="C2303">
            <v>160</v>
          </cell>
          <cell r="D2303" t="str">
            <v>SA312 TP316</v>
          </cell>
          <cell r="E2303"/>
          <cell r="F2303">
            <v>5.5629999999999997</v>
          </cell>
          <cell r="G2303">
            <v>4.3129999999999997</v>
          </cell>
          <cell r="H2303">
            <v>0.625</v>
          </cell>
          <cell r="I2303"/>
          <cell r="J2303">
            <v>160</v>
          </cell>
          <cell r="K2303"/>
          <cell r="L2303" t="str">
            <v>SA312 TP316</v>
          </cell>
          <cell r="M2303"/>
          <cell r="N2303"/>
        </row>
        <row r="2304">
          <cell r="A2304" t="str">
            <v>P5 SCH-XH [SA312 TP316]</v>
          </cell>
          <cell r="B2304">
            <v>5</v>
          </cell>
          <cell r="C2304" t="str">
            <v>XH</v>
          </cell>
          <cell r="D2304" t="str">
            <v>SA312 TP316</v>
          </cell>
          <cell r="E2304"/>
          <cell r="F2304">
            <v>5.5629999999999997</v>
          </cell>
          <cell r="G2304">
            <v>4.8129999999999997</v>
          </cell>
          <cell r="H2304">
            <v>0.375</v>
          </cell>
          <cell r="I2304" t="str">
            <v>XH</v>
          </cell>
          <cell r="J2304">
            <v>2</v>
          </cell>
          <cell r="K2304"/>
          <cell r="L2304" t="str">
            <v>SA312 TP316</v>
          </cell>
          <cell r="M2304"/>
          <cell r="N2304"/>
        </row>
        <row r="2305">
          <cell r="A2305" t="str">
            <v>P5 SCH-XXH [SA312 TP316]</v>
          </cell>
          <cell r="B2305">
            <v>5</v>
          </cell>
          <cell r="C2305" t="str">
            <v>XXH</v>
          </cell>
          <cell r="D2305" t="str">
            <v>SA312 TP316</v>
          </cell>
          <cell r="E2305"/>
          <cell r="F2305">
            <v>5.5629999999999997</v>
          </cell>
          <cell r="G2305">
            <v>4.0629999999999997</v>
          </cell>
          <cell r="H2305">
            <v>0.75</v>
          </cell>
          <cell r="I2305" t="str">
            <v>XXH</v>
          </cell>
          <cell r="J2305">
            <v>4</v>
          </cell>
          <cell r="K2305"/>
          <cell r="L2305" t="str">
            <v>SA312 TP316</v>
          </cell>
          <cell r="M2305"/>
          <cell r="N2305"/>
        </row>
        <row r="2306">
          <cell r="A2306" t="str">
            <v>P6 SCH-5 [SA312 TP316]</v>
          </cell>
          <cell r="B2306">
            <v>6.0000000000000009</v>
          </cell>
          <cell r="C2306">
            <v>5</v>
          </cell>
          <cell r="D2306" t="str">
            <v>SA312 TP316</v>
          </cell>
          <cell r="E2306"/>
          <cell r="F2306">
            <v>6.6250000000000009</v>
          </cell>
          <cell r="G2306">
            <v>6.4070000000000009</v>
          </cell>
          <cell r="H2306">
            <v>0.109</v>
          </cell>
          <cell r="I2306"/>
          <cell r="J2306">
            <v>5</v>
          </cell>
          <cell r="K2306"/>
          <cell r="L2306" t="str">
            <v>SA312 TP316</v>
          </cell>
          <cell r="M2306"/>
          <cell r="N2306"/>
        </row>
        <row r="2307">
          <cell r="A2307" t="str">
            <v>P6 SCH-10 [SA312 TP316]</v>
          </cell>
          <cell r="B2307">
            <v>6.0000000000000009</v>
          </cell>
          <cell r="C2307">
            <v>10</v>
          </cell>
          <cell r="D2307" t="str">
            <v>SA312 TP316</v>
          </cell>
          <cell r="E2307"/>
          <cell r="F2307">
            <v>6.6250000000000009</v>
          </cell>
          <cell r="G2307">
            <v>6.3570000000000011</v>
          </cell>
          <cell r="H2307">
            <v>0.13400000000000001</v>
          </cell>
          <cell r="I2307"/>
          <cell r="J2307">
            <v>10</v>
          </cell>
          <cell r="K2307"/>
          <cell r="L2307" t="str">
            <v>SA312 TP316</v>
          </cell>
          <cell r="M2307"/>
          <cell r="N2307"/>
        </row>
        <row r="2308">
          <cell r="A2308" t="str">
            <v>P6 SCH-20 [SA312 TP316]</v>
          </cell>
          <cell r="B2308">
            <v>6.0000000000000009</v>
          </cell>
          <cell r="C2308">
            <v>20</v>
          </cell>
          <cell r="D2308" t="str">
            <v>SA312 TP316</v>
          </cell>
          <cell r="E2308"/>
          <cell r="F2308">
            <v>6.6250000000000009</v>
          </cell>
          <cell r="G2308">
            <v>6.2190000000000012</v>
          </cell>
          <cell r="H2308">
            <v>0.20300000000000001</v>
          </cell>
          <cell r="I2308"/>
          <cell r="J2308">
            <v>20</v>
          </cell>
          <cell r="K2308"/>
          <cell r="L2308" t="str">
            <v>SA312 TP316</v>
          </cell>
          <cell r="M2308"/>
          <cell r="N2308"/>
        </row>
        <row r="2309">
          <cell r="A2309" t="str">
            <v>P6 SCH-40 [SA312 TP316]</v>
          </cell>
          <cell r="B2309">
            <v>6.0000000000000009</v>
          </cell>
          <cell r="C2309">
            <v>40</v>
          </cell>
          <cell r="D2309" t="str">
            <v>SA312 TP316</v>
          </cell>
          <cell r="E2309"/>
          <cell r="F2309">
            <v>6.6250000000000009</v>
          </cell>
          <cell r="G2309">
            <v>6.0650000000000013</v>
          </cell>
          <cell r="H2309">
            <v>0.28000000000000003</v>
          </cell>
          <cell r="I2309"/>
          <cell r="J2309">
            <v>40</v>
          </cell>
          <cell r="K2309"/>
          <cell r="L2309" t="str">
            <v>SA312 TP316</v>
          </cell>
          <cell r="M2309"/>
          <cell r="N2309"/>
        </row>
        <row r="2310">
          <cell r="A2310" t="str">
            <v>P6 SCH-80 [SA312 TP316]</v>
          </cell>
          <cell r="B2310">
            <v>6.0000000000000009</v>
          </cell>
          <cell r="C2310">
            <v>80</v>
          </cell>
          <cell r="D2310" t="str">
            <v>SA312 TP316</v>
          </cell>
          <cell r="E2310"/>
          <cell r="F2310">
            <v>6.6250000000000009</v>
          </cell>
          <cell r="G2310">
            <v>5.761000000000001</v>
          </cell>
          <cell r="H2310">
            <v>0.432</v>
          </cell>
          <cell r="I2310"/>
          <cell r="J2310">
            <v>80</v>
          </cell>
          <cell r="K2310"/>
          <cell r="L2310" t="str">
            <v>SA312 TP316</v>
          </cell>
          <cell r="M2310"/>
          <cell r="N2310"/>
        </row>
        <row r="2311">
          <cell r="A2311" t="str">
            <v>P6 SCH-120 [SA312 TP316]</v>
          </cell>
          <cell r="B2311">
            <v>6.0000000000000009</v>
          </cell>
          <cell r="C2311">
            <v>120</v>
          </cell>
          <cell r="D2311" t="str">
            <v>SA312 TP316</v>
          </cell>
          <cell r="E2311"/>
          <cell r="F2311">
            <v>6.6250000000000009</v>
          </cell>
          <cell r="G2311">
            <v>5.5010000000000012</v>
          </cell>
          <cell r="H2311">
            <v>0.56200000000000006</v>
          </cell>
          <cell r="I2311"/>
          <cell r="J2311">
            <v>120</v>
          </cell>
          <cell r="K2311"/>
          <cell r="L2311" t="str">
            <v>SA312 TP316</v>
          </cell>
          <cell r="M2311"/>
          <cell r="N2311"/>
        </row>
        <row r="2312">
          <cell r="A2312" t="str">
            <v>P6 SCH-160 [SA312 TP316]</v>
          </cell>
          <cell r="B2312">
            <v>6.0000000000000009</v>
          </cell>
          <cell r="C2312">
            <v>160</v>
          </cell>
          <cell r="D2312" t="str">
            <v>SA312 TP316</v>
          </cell>
          <cell r="E2312"/>
          <cell r="F2312">
            <v>6.6250000000000009</v>
          </cell>
          <cell r="G2312">
            <v>5.1890000000000009</v>
          </cell>
          <cell r="H2312">
            <v>0.71799999999999997</v>
          </cell>
          <cell r="I2312"/>
          <cell r="J2312">
            <v>160</v>
          </cell>
          <cell r="K2312"/>
          <cell r="L2312" t="str">
            <v>SA312 TP316</v>
          </cell>
          <cell r="M2312"/>
          <cell r="N2312"/>
        </row>
        <row r="2313">
          <cell r="A2313" t="str">
            <v>P6 SCH-XH [SA312 TP316]</v>
          </cell>
          <cell r="B2313">
            <v>6.0000000000000009</v>
          </cell>
          <cell r="C2313" t="str">
            <v>XH</v>
          </cell>
          <cell r="D2313" t="str">
            <v>SA312 TP316</v>
          </cell>
          <cell r="E2313"/>
          <cell r="F2313">
            <v>6.6250000000000009</v>
          </cell>
          <cell r="G2313">
            <v>5.761000000000001</v>
          </cell>
          <cell r="H2313">
            <v>0.432</v>
          </cell>
          <cell r="I2313" t="str">
            <v>XH</v>
          </cell>
          <cell r="J2313">
            <v>2</v>
          </cell>
          <cell r="K2313"/>
          <cell r="L2313" t="str">
            <v>SA312 TP316</v>
          </cell>
          <cell r="M2313"/>
          <cell r="N2313"/>
        </row>
        <row r="2314">
          <cell r="A2314" t="str">
            <v>P6 SCH-XXH [SA312 TP316]</v>
          </cell>
          <cell r="B2314">
            <v>6.0000000000000009</v>
          </cell>
          <cell r="C2314" t="str">
            <v>XXH</v>
          </cell>
          <cell r="D2314" t="str">
            <v>SA312 TP316</v>
          </cell>
          <cell r="E2314"/>
          <cell r="F2314">
            <v>6.6250000000000009</v>
          </cell>
          <cell r="G2314">
            <v>4.8970000000000011</v>
          </cell>
          <cell r="H2314">
            <v>0.86399999999999999</v>
          </cell>
          <cell r="I2314" t="str">
            <v>XXH</v>
          </cell>
          <cell r="J2314">
            <v>4</v>
          </cell>
          <cell r="K2314"/>
          <cell r="L2314" t="str">
            <v>SA312 TP316</v>
          </cell>
          <cell r="M2314"/>
          <cell r="N2314"/>
        </row>
        <row r="2315">
          <cell r="A2315" t="str">
            <v>P7 SCH-XH [SA312 TP316]</v>
          </cell>
          <cell r="B2315">
            <v>7</v>
          </cell>
          <cell r="C2315" t="str">
            <v>XH</v>
          </cell>
          <cell r="D2315" t="str">
            <v>SA312 TP316</v>
          </cell>
          <cell r="E2315"/>
          <cell r="F2315">
            <v>7.625</v>
          </cell>
          <cell r="G2315">
            <v>6.625</v>
          </cell>
          <cell r="H2315">
            <v>0.5</v>
          </cell>
          <cell r="I2315" t="str">
            <v>XH</v>
          </cell>
          <cell r="J2315">
            <v>2</v>
          </cell>
          <cell r="K2315"/>
          <cell r="L2315" t="str">
            <v>SA312 TP316</v>
          </cell>
          <cell r="M2315"/>
          <cell r="N2315"/>
        </row>
        <row r="2316">
          <cell r="A2316" t="str">
            <v>P7 SCH-XXH [SA312 TP316]</v>
          </cell>
          <cell r="B2316">
            <v>7</v>
          </cell>
          <cell r="C2316" t="str">
            <v>XXH</v>
          </cell>
          <cell r="D2316" t="str">
            <v>SA312 TP316</v>
          </cell>
          <cell r="E2316"/>
          <cell r="F2316">
            <v>7.625</v>
          </cell>
          <cell r="G2316">
            <v>5.875</v>
          </cell>
          <cell r="H2316">
            <v>0.875</v>
          </cell>
          <cell r="I2316" t="str">
            <v>XXH</v>
          </cell>
          <cell r="J2316">
            <v>4</v>
          </cell>
          <cell r="K2316"/>
          <cell r="L2316" t="str">
            <v>SA312 TP316</v>
          </cell>
          <cell r="M2316"/>
          <cell r="N2316"/>
        </row>
        <row r="2317">
          <cell r="A2317" t="str">
            <v>P8 SCH-5 [SA312 TP316]</v>
          </cell>
          <cell r="B2317">
            <v>8</v>
          </cell>
          <cell r="C2317">
            <v>5</v>
          </cell>
          <cell r="D2317" t="str">
            <v>SA312 TP316</v>
          </cell>
          <cell r="E2317"/>
          <cell r="F2317">
            <v>8.625</v>
          </cell>
          <cell r="G2317">
            <v>8.407</v>
          </cell>
          <cell r="H2317">
            <v>0.109</v>
          </cell>
          <cell r="I2317"/>
          <cell r="J2317">
            <v>5</v>
          </cell>
          <cell r="K2317"/>
          <cell r="L2317" t="str">
            <v>SA312 TP316</v>
          </cell>
          <cell r="M2317"/>
          <cell r="N2317"/>
        </row>
        <row r="2318">
          <cell r="A2318" t="str">
            <v>P8 SCH-10 [SA312 TP316]</v>
          </cell>
          <cell r="B2318">
            <v>8</v>
          </cell>
          <cell r="C2318">
            <v>10</v>
          </cell>
          <cell r="D2318" t="str">
            <v>SA312 TP316</v>
          </cell>
          <cell r="E2318"/>
          <cell r="F2318">
            <v>8.625</v>
          </cell>
          <cell r="G2318">
            <v>8.3290000000000006</v>
          </cell>
          <cell r="H2318">
            <v>0.14799999999999999</v>
          </cell>
          <cell r="I2318"/>
          <cell r="J2318">
            <v>10</v>
          </cell>
          <cell r="K2318"/>
          <cell r="L2318" t="str">
            <v>SA312 TP316</v>
          </cell>
          <cell r="M2318"/>
          <cell r="N2318"/>
        </row>
        <row r="2319">
          <cell r="A2319" t="str">
            <v>P8 SCH-20 [SA312 TP316]</v>
          </cell>
          <cell r="B2319">
            <v>8</v>
          </cell>
          <cell r="C2319">
            <v>20</v>
          </cell>
          <cell r="D2319" t="str">
            <v>SA312 TP316</v>
          </cell>
          <cell r="E2319"/>
          <cell r="F2319">
            <v>8.625</v>
          </cell>
          <cell r="G2319">
            <v>8.125</v>
          </cell>
          <cell r="H2319">
            <v>0.25</v>
          </cell>
          <cell r="I2319"/>
          <cell r="J2319">
            <v>20</v>
          </cell>
          <cell r="K2319"/>
          <cell r="L2319" t="str">
            <v>SA312 TP316</v>
          </cell>
          <cell r="M2319"/>
          <cell r="N2319"/>
        </row>
        <row r="2320">
          <cell r="A2320" t="str">
            <v>P8 SCH-30 [SA312 TP316]</v>
          </cell>
          <cell r="B2320">
            <v>8</v>
          </cell>
          <cell r="C2320">
            <v>30</v>
          </cell>
          <cell r="D2320" t="str">
            <v>SA312 TP316</v>
          </cell>
          <cell r="E2320"/>
          <cell r="F2320">
            <v>8.625</v>
          </cell>
          <cell r="G2320">
            <v>8.0709999999999997</v>
          </cell>
          <cell r="H2320">
            <v>0.27700000000000002</v>
          </cell>
          <cell r="I2320"/>
          <cell r="J2320">
            <v>30</v>
          </cell>
          <cell r="K2320"/>
          <cell r="L2320" t="str">
            <v>SA312 TP316</v>
          </cell>
          <cell r="M2320"/>
          <cell r="N2320"/>
        </row>
        <row r="2321">
          <cell r="A2321" t="str">
            <v>P8 SCH-40 [SA312 TP316]</v>
          </cell>
          <cell r="B2321">
            <v>8</v>
          </cell>
          <cell r="C2321">
            <v>40</v>
          </cell>
          <cell r="D2321" t="str">
            <v>SA312 TP316</v>
          </cell>
          <cell r="E2321"/>
          <cell r="F2321">
            <v>8.625</v>
          </cell>
          <cell r="G2321">
            <v>7.9809999999999999</v>
          </cell>
          <cell r="H2321">
            <v>0.32200000000000001</v>
          </cell>
          <cell r="I2321"/>
          <cell r="J2321">
            <v>40</v>
          </cell>
          <cell r="K2321"/>
          <cell r="L2321" t="str">
            <v>SA312 TP316</v>
          </cell>
          <cell r="M2321"/>
          <cell r="N2321"/>
        </row>
        <row r="2322">
          <cell r="A2322" t="str">
            <v>P8 SCH-60 [SA312 TP316]</v>
          </cell>
          <cell r="B2322">
            <v>8</v>
          </cell>
          <cell r="C2322">
            <v>60</v>
          </cell>
          <cell r="D2322" t="str">
            <v>SA312 TP316</v>
          </cell>
          <cell r="E2322"/>
          <cell r="F2322">
            <v>8.625</v>
          </cell>
          <cell r="G2322">
            <v>7.8129999999999997</v>
          </cell>
          <cell r="H2322">
            <v>0.40600000000000003</v>
          </cell>
          <cell r="I2322"/>
          <cell r="J2322">
            <v>60</v>
          </cell>
          <cell r="K2322"/>
          <cell r="L2322" t="str">
            <v>SA312 TP316</v>
          </cell>
          <cell r="M2322"/>
          <cell r="N2322"/>
        </row>
        <row r="2323">
          <cell r="A2323" t="str">
            <v>P8 SCH-80 [SA312 TP316]</v>
          </cell>
          <cell r="B2323">
            <v>8</v>
          </cell>
          <cell r="C2323">
            <v>80</v>
          </cell>
          <cell r="D2323" t="str">
            <v>SA312 TP316</v>
          </cell>
          <cell r="E2323"/>
          <cell r="F2323">
            <v>8.625</v>
          </cell>
          <cell r="G2323">
            <v>7.625</v>
          </cell>
          <cell r="H2323">
            <v>0.5</v>
          </cell>
          <cell r="I2323"/>
          <cell r="J2323">
            <v>80</v>
          </cell>
          <cell r="K2323"/>
          <cell r="L2323" t="str">
            <v>SA312 TP316</v>
          </cell>
          <cell r="M2323"/>
          <cell r="N2323"/>
        </row>
        <row r="2324">
          <cell r="A2324" t="str">
            <v>P8 SCH-100 [SA312 TP316]</v>
          </cell>
          <cell r="B2324">
            <v>8</v>
          </cell>
          <cell r="C2324">
            <v>100</v>
          </cell>
          <cell r="D2324" t="str">
            <v>SA312 TP316</v>
          </cell>
          <cell r="E2324"/>
          <cell r="F2324">
            <v>8.625</v>
          </cell>
          <cell r="G2324">
            <v>7.4390000000000001</v>
          </cell>
          <cell r="H2324">
            <v>0.59299999999999997</v>
          </cell>
          <cell r="I2324"/>
          <cell r="J2324">
            <v>100</v>
          </cell>
          <cell r="K2324"/>
          <cell r="L2324" t="str">
            <v>SA312 TP316</v>
          </cell>
          <cell r="M2324"/>
          <cell r="N2324"/>
        </row>
        <row r="2325">
          <cell r="A2325" t="str">
            <v>P8 SCH-120 [SA312 TP316]</v>
          </cell>
          <cell r="B2325">
            <v>8</v>
          </cell>
          <cell r="C2325">
            <v>120</v>
          </cell>
          <cell r="D2325" t="str">
            <v>SA312 TP316</v>
          </cell>
          <cell r="E2325"/>
          <cell r="F2325">
            <v>8.625</v>
          </cell>
          <cell r="G2325">
            <v>7.1890000000000001</v>
          </cell>
          <cell r="H2325">
            <v>0.71799999999999997</v>
          </cell>
          <cell r="I2325"/>
          <cell r="J2325">
            <v>120</v>
          </cell>
          <cell r="K2325"/>
          <cell r="L2325" t="str">
            <v>SA312 TP316</v>
          </cell>
          <cell r="M2325"/>
          <cell r="N2325"/>
        </row>
        <row r="2326">
          <cell r="A2326" t="str">
            <v>P8 SCH-140 [SA312 TP316]</v>
          </cell>
          <cell r="B2326">
            <v>8</v>
          </cell>
          <cell r="C2326">
            <v>140</v>
          </cell>
          <cell r="D2326" t="str">
            <v>SA312 TP316</v>
          </cell>
          <cell r="E2326"/>
          <cell r="F2326">
            <v>8.625</v>
          </cell>
          <cell r="G2326">
            <v>7.0009999999999994</v>
          </cell>
          <cell r="H2326">
            <v>0.81200000000000006</v>
          </cell>
          <cell r="I2326"/>
          <cell r="J2326">
            <v>140</v>
          </cell>
          <cell r="K2326"/>
          <cell r="L2326" t="str">
            <v>SA312 TP316</v>
          </cell>
          <cell r="M2326"/>
          <cell r="N2326"/>
        </row>
        <row r="2327">
          <cell r="A2327" t="str">
            <v>P8 SCH-160 [SA312 TP316]</v>
          </cell>
          <cell r="B2327">
            <v>8</v>
          </cell>
          <cell r="C2327">
            <v>160</v>
          </cell>
          <cell r="D2327" t="str">
            <v>SA312 TP316</v>
          </cell>
          <cell r="E2327"/>
          <cell r="F2327">
            <v>8.625</v>
          </cell>
          <cell r="G2327">
            <v>6.8129999999999997</v>
          </cell>
          <cell r="H2327">
            <v>0.90600000000000003</v>
          </cell>
          <cell r="I2327"/>
          <cell r="J2327">
            <v>160</v>
          </cell>
          <cell r="K2327"/>
          <cell r="L2327" t="str">
            <v>SA312 TP316</v>
          </cell>
          <cell r="M2327"/>
          <cell r="N2327"/>
        </row>
        <row r="2328">
          <cell r="A2328" t="str">
            <v>P8 SCH-XH [SA312 TP316]</v>
          </cell>
          <cell r="B2328">
            <v>8</v>
          </cell>
          <cell r="C2328" t="str">
            <v>XH</v>
          </cell>
          <cell r="D2328" t="str">
            <v>SA312 TP316</v>
          </cell>
          <cell r="E2328"/>
          <cell r="F2328">
            <v>8.625</v>
          </cell>
          <cell r="G2328">
            <v>7.625</v>
          </cell>
          <cell r="H2328">
            <v>0.5</v>
          </cell>
          <cell r="I2328" t="str">
            <v>XH</v>
          </cell>
          <cell r="J2328">
            <v>2</v>
          </cell>
          <cell r="K2328"/>
          <cell r="L2328" t="str">
            <v>SA312 TP316</v>
          </cell>
          <cell r="M2328"/>
          <cell r="N2328"/>
        </row>
        <row r="2329">
          <cell r="A2329" t="str">
            <v>P8 SCH-XXH [SA312 TP316]</v>
          </cell>
          <cell r="B2329">
            <v>8</v>
          </cell>
          <cell r="C2329" t="str">
            <v>XXH</v>
          </cell>
          <cell r="D2329" t="str">
            <v>SA312 TP316</v>
          </cell>
          <cell r="E2329" t="str">
            <v>PI1249</v>
          </cell>
          <cell r="F2329">
            <v>8.625</v>
          </cell>
          <cell r="G2329">
            <v>6.875</v>
          </cell>
          <cell r="H2329">
            <v>0.875</v>
          </cell>
          <cell r="I2329" t="str">
            <v>XXH</v>
          </cell>
          <cell r="J2329">
            <v>4</v>
          </cell>
          <cell r="K2329"/>
          <cell r="L2329" t="str">
            <v>SA312 TP316</v>
          </cell>
          <cell r="M2329"/>
          <cell r="N2329"/>
        </row>
        <row r="2330">
          <cell r="A2330" t="str">
            <v>P9 SCH-XH [SA312 TP316]</v>
          </cell>
          <cell r="B2330">
            <v>9</v>
          </cell>
          <cell r="C2330" t="str">
            <v>XH</v>
          </cell>
          <cell r="D2330" t="str">
            <v>SA312 TP316</v>
          </cell>
          <cell r="E2330"/>
          <cell r="F2330">
            <v>9.625</v>
          </cell>
          <cell r="G2330">
            <v>8.625</v>
          </cell>
          <cell r="H2330">
            <v>0.5</v>
          </cell>
          <cell r="I2330" t="str">
            <v>XH</v>
          </cell>
          <cell r="J2330">
            <v>2</v>
          </cell>
          <cell r="K2330"/>
          <cell r="L2330" t="str">
            <v>SA312 TP316</v>
          </cell>
          <cell r="M2330"/>
          <cell r="N2330"/>
        </row>
        <row r="2331">
          <cell r="A2331" t="str">
            <v>P10 SCH-5 [SA312 TP316]</v>
          </cell>
          <cell r="B2331">
            <v>10</v>
          </cell>
          <cell r="C2331">
            <v>5</v>
          </cell>
          <cell r="D2331" t="str">
            <v>SA312 TP316</v>
          </cell>
          <cell r="E2331"/>
          <cell r="F2331">
            <v>10.750000000000002</v>
          </cell>
          <cell r="G2331">
            <v>10.482000000000001</v>
          </cell>
          <cell r="H2331">
            <v>0.13400000000000001</v>
          </cell>
          <cell r="I2331"/>
          <cell r="J2331">
            <v>5</v>
          </cell>
          <cell r="K2331"/>
          <cell r="L2331" t="str">
            <v>SA312 TP316</v>
          </cell>
          <cell r="M2331"/>
          <cell r="N2331"/>
        </row>
        <row r="2332">
          <cell r="A2332" t="str">
            <v>P10 SCH-10 [SA312 TP316]</v>
          </cell>
          <cell r="B2332">
            <v>10</v>
          </cell>
          <cell r="C2332">
            <v>10</v>
          </cell>
          <cell r="D2332" t="str">
            <v>SA312 TP316</v>
          </cell>
          <cell r="E2332"/>
          <cell r="F2332">
            <v>10.750000000000002</v>
          </cell>
          <cell r="G2332">
            <v>10.420000000000002</v>
          </cell>
          <cell r="H2332">
            <v>0.16500000000000001</v>
          </cell>
          <cell r="I2332"/>
          <cell r="J2332">
            <v>10</v>
          </cell>
          <cell r="K2332"/>
          <cell r="L2332" t="str">
            <v>SA312 TP316</v>
          </cell>
          <cell r="M2332"/>
          <cell r="N2332"/>
        </row>
        <row r="2333">
          <cell r="A2333" t="str">
            <v>P10 SCH-20 [SA312 TP316]</v>
          </cell>
          <cell r="B2333">
            <v>10</v>
          </cell>
          <cell r="C2333">
            <v>20</v>
          </cell>
          <cell r="D2333" t="str">
            <v>SA312 TP316</v>
          </cell>
          <cell r="E2333"/>
          <cell r="F2333">
            <v>10.750000000000002</v>
          </cell>
          <cell r="G2333">
            <v>10.250000000000002</v>
          </cell>
          <cell r="H2333">
            <v>0.25</v>
          </cell>
          <cell r="I2333"/>
          <cell r="J2333">
            <v>20</v>
          </cell>
          <cell r="K2333"/>
          <cell r="L2333" t="str">
            <v>SA312 TP316</v>
          </cell>
          <cell r="M2333"/>
          <cell r="N2333"/>
        </row>
        <row r="2334">
          <cell r="A2334" t="str">
            <v>P10 SCH-30 [SA312 TP316]</v>
          </cell>
          <cell r="B2334">
            <v>10</v>
          </cell>
          <cell r="C2334">
            <v>30</v>
          </cell>
          <cell r="D2334" t="str">
            <v>SA312 TP316</v>
          </cell>
          <cell r="E2334"/>
          <cell r="F2334">
            <v>10.750000000000002</v>
          </cell>
          <cell r="G2334">
            <v>10.136000000000001</v>
          </cell>
          <cell r="H2334">
            <v>0.307</v>
          </cell>
          <cell r="I2334"/>
          <cell r="J2334">
            <v>30</v>
          </cell>
          <cell r="K2334"/>
          <cell r="L2334" t="str">
            <v>SA312 TP316</v>
          </cell>
          <cell r="M2334"/>
          <cell r="N2334"/>
        </row>
        <row r="2335">
          <cell r="A2335" t="str">
            <v>P10 SCH-40 [SA312 TP316]</v>
          </cell>
          <cell r="B2335">
            <v>10</v>
          </cell>
          <cell r="C2335">
            <v>40</v>
          </cell>
          <cell r="D2335" t="str">
            <v>SA312 TP316</v>
          </cell>
          <cell r="E2335"/>
          <cell r="F2335">
            <v>10.750000000000002</v>
          </cell>
          <cell r="G2335">
            <v>10.020000000000001</v>
          </cell>
          <cell r="H2335">
            <v>0.36499999999999999</v>
          </cell>
          <cell r="I2335"/>
          <cell r="J2335">
            <v>40</v>
          </cell>
          <cell r="K2335"/>
          <cell r="L2335" t="str">
            <v>SA312 TP316</v>
          </cell>
          <cell r="M2335"/>
          <cell r="N2335"/>
        </row>
        <row r="2336">
          <cell r="A2336" t="str">
            <v>P10 SCH-60 [SA312 TP316]</v>
          </cell>
          <cell r="B2336">
            <v>10</v>
          </cell>
          <cell r="C2336">
            <v>60</v>
          </cell>
          <cell r="D2336" t="str">
            <v>SA312 TP316</v>
          </cell>
          <cell r="E2336"/>
          <cell r="F2336">
            <v>10.750000000000002</v>
          </cell>
          <cell r="G2336">
            <v>9.7500000000000018</v>
          </cell>
          <cell r="H2336">
            <v>0.5</v>
          </cell>
          <cell r="I2336"/>
          <cell r="J2336">
            <v>60</v>
          </cell>
          <cell r="K2336"/>
          <cell r="L2336" t="str">
            <v>SA312 TP316</v>
          </cell>
          <cell r="M2336"/>
          <cell r="N2336"/>
        </row>
        <row r="2337">
          <cell r="A2337" t="str">
            <v>P10 SCH-80 [SA312 TP316]</v>
          </cell>
          <cell r="B2337">
            <v>10</v>
          </cell>
          <cell r="C2337">
            <v>80</v>
          </cell>
          <cell r="D2337" t="str">
            <v>SA312 TP316</v>
          </cell>
          <cell r="E2337"/>
          <cell r="F2337">
            <v>10.750000000000002</v>
          </cell>
          <cell r="G2337">
            <v>9.5640000000000018</v>
          </cell>
          <cell r="H2337">
            <v>0.59299999999999997</v>
          </cell>
          <cell r="I2337"/>
          <cell r="J2337">
            <v>80</v>
          </cell>
          <cell r="K2337"/>
          <cell r="L2337" t="str">
            <v>SA312 TP316</v>
          </cell>
          <cell r="M2337"/>
          <cell r="N2337"/>
        </row>
        <row r="2338">
          <cell r="A2338" t="str">
            <v>P10 SCH-100 [SA312 TP316]</v>
          </cell>
          <cell r="B2338">
            <v>10</v>
          </cell>
          <cell r="C2338">
            <v>100</v>
          </cell>
          <cell r="D2338" t="str">
            <v>SA312 TP316</v>
          </cell>
          <cell r="E2338"/>
          <cell r="F2338">
            <v>10.750000000000002</v>
          </cell>
          <cell r="G2338">
            <v>9.3140000000000018</v>
          </cell>
          <cell r="H2338">
            <v>0.71799999999999997</v>
          </cell>
          <cell r="I2338"/>
          <cell r="J2338">
            <v>100</v>
          </cell>
          <cell r="K2338"/>
          <cell r="L2338" t="str">
            <v>SA312 TP316</v>
          </cell>
          <cell r="M2338"/>
          <cell r="N2338"/>
        </row>
        <row r="2339">
          <cell r="A2339" t="str">
            <v>P10 SCH-120 [SA312 TP316]</v>
          </cell>
          <cell r="B2339">
            <v>10</v>
          </cell>
          <cell r="C2339">
            <v>120</v>
          </cell>
          <cell r="D2339" t="str">
            <v>SA312 TP316</v>
          </cell>
          <cell r="E2339"/>
          <cell r="F2339">
            <v>10.750000000000002</v>
          </cell>
          <cell r="G2339">
            <v>9.0640000000000018</v>
          </cell>
          <cell r="H2339">
            <v>0.84299999999999997</v>
          </cell>
          <cell r="I2339"/>
          <cell r="J2339">
            <v>120</v>
          </cell>
          <cell r="K2339"/>
          <cell r="L2339" t="str">
            <v>SA312 TP316</v>
          </cell>
          <cell r="M2339"/>
          <cell r="N2339"/>
        </row>
        <row r="2340">
          <cell r="A2340" t="str">
            <v>P10 SCH-140 [SA312 TP316]</v>
          </cell>
          <cell r="B2340">
            <v>10</v>
          </cell>
          <cell r="C2340">
            <v>140</v>
          </cell>
          <cell r="D2340" t="str">
            <v>SA312 TP316</v>
          </cell>
          <cell r="E2340"/>
          <cell r="F2340">
            <v>10.750000000000002</v>
          </cell>
          <cell r="G2340">
            <v>8.7500000000000018</v>
          </cell>
          <cell r="H2340">
            <v>1</v>
          </cell>
          <cell r="I2340"/>
          <cell r="J2340">
            <v>140</v>
          </cell>
          <cell r="K2340"/>
          <cell r="L2340" t="str">
            <v>SA312 TP316</v>
          </cell>
          <cell r="M2340"/>
          <cell r="N2340"/>
        </row>
        <row r="2341">
          <cell r="A2341" t="str">
            <v>P10 SCH-160 [SA312 TP316]</v>
          </cell>
          <cell r="B2341">
            <v>10</v>
          </cell>
          <cell r="C2341">
            <v>160</v>
          </cell>
          <cell r="D2341" t="str">
            <v>SA312 TP316</v>
          </cell>
          <cell r="E2341"/>
          <cell r="F2341">
            <v>10.750000000000002</v>
          </cell>
          <cell r="G2341">
            <v>8.5000000000000018</v>
          </cell>
          <cell r="H2341">
            <v>1.125</v>
          </cell>
          <cell r="I2341"/>
          <cell r="J2341">
            <v>160</v>
          </cell>
          <cell r="K2341"/>
          <cell r="L2341" t="str">
            <v>SA312 TP316</v>
          </cell>
          <cell r="M2341"/>
          <cell r="N2341"/>
        </row>
        <row r="2342">
          <cell r="A2342" t="str">
            <v>P10 SCH-XH [SA312 TP316]</v>
          </cell>
          <cell r="B2342">
            <v>10</v>
          </cell>
          <cell r="C2342" t="str">
            <v>XH</v>
          </cell>
          <cell r="D2342" t="str">
            <v>SA312 TP316</v>
          </cell>
          <cell r="E2342"/>
          <cell r="F2342">
            <v>10.750000000000002</v>
          </cell>
          <cell r="G2342">
            <v>9.7500000000000018</v>
          </cell>
          <cell r="H2342">
            <v>0.5</v>
          </cell>
          <cell r="I2342" t="str">
            <v>XH</v>
          </cell>
          <cell r="J2342">
            <v>2</v>
          </cell>
          <cell r="K2342"/>
          <cell r="L2342" t="str">
            <v>SA312 TP316</v>
          </cell>
          <cell r="M2342"/>
          <cell r="N2342"/>
        </row>
        <row r="2343">
          <cell r="A2343" t="str">
            <v>P11 SCH-XH [SA312 TP316]</v>
          </cell>
          <cell r="B2343">
            <v>11</v>
          </cell>
          <cell r="C2343" t="str">
            <v>XH</v>
          </cell>
          <cell r="D2343" t="str">
            <v>SA312 TP316</v>
          </cell>
          <cell r="E2343"/>
          <cell r="F2343">
            <v>11.75</v>
          </cell>
          <cell r="G2343">
            <v>10.75</v>
          </cell>
          <cell r="H2343">
            <v>0.5</v>
          </cell>
          <cell r="I2343" t="str">
            <v>XH</v>
          </cell>
          <cell r="J2343">
            <v>2</v>
          </cell>
          <cell r="K2343"/>
          <cell r="L2343" t="str">
            <v>SA312 TP316</v>
          </cell>
          <cell r="M2343"/>
          <cell r="N2343"/>
        </row>
        <row r="2344">
          <cell r="A2344" t="str">
            <v>P12 SCH-5 [SA312 TP316]</v>
          </cell>
          <cell r="B2344">
            <v>12.000000000000002</v>
          </cell>
          <cell r="C2344">
            <v>5</v>
          </cell>
          <cell r="D2344" t="str">
            <v>SA312 TP316</v>
          </cell>
          <cell r="E2344"/>
          <cell r="F2344">
            <v>12.75</v>
          </cell>
          <cell r="G2344">
            <v>12.42</v>
          </cell>
          <cell r="H2344">
            <v>0.16500000000000001</v>
          </cell>
          <cell r="I2344"/>
          <cell r="J2344">
            <v>5</v>
          </cell>
          <cell r="K2344"/>
          <cell r="L2344" t="str">
            <v>SA312 TP316</v>
          </cell>
          <cell r="M2344"/>
          <cell r="N2344"/>
        </row>
        <row r="2345">
          <cell r="A2345" t="str">
            <v>P12 SCH-10 [SA312 TP316]</v>
          </cell>
          <cell r="B2345">
            <v>12.000000000000002</v>
          </cell>
          <cell r="C2345">
            <v>10</v>
          </cell>
          <cell r="D2345" t="str">
            <v>SA312 TP316</v>
          </cell>
          <cell r="E2345"/>
          <cell r="F2345">
            <v>12.75</v>
          </cell>
          <cell r="G2345">
            <v>12.39</v>
          </cell>
          <cell r="H2345">
            <v>0.18</v>
          </cell>
          <cell r="I2345"/>
          <cell r="J2345">
            <v>10</v>
          </cell>
          <cell r="K2345"/>
          <cell r="L2345" t="str">
            <v>SA312 TP316</v>
          </cell>
          <cell r="M2345"/>
          <cell r="N2345"/>
        </row>
        <row r="2346">
          <cell r="A2346" t="str">
            <v>P12 SCH-20 [SA312 TP316]</v>
          </cell>
          <cell r="B2346">
            <v>12.000000000000002</v>
          </cell>
          <cell r="C2346">
            <v>20</v>
          </cell>
          <cell r="D2346" t="str">
            <v>SA312 TP316</v>
          </cell>
          <cell r="E2346"/>
          <cell r="F2346">
            <v>12.75</v>
          </cell>
          <cell r="G2346">
            <v>12.25</v>
          </cell>
          <cell r="H2346">
            <v>0.25</v>
          </cell>
          <cell r="I2346"/>
          <cell r="J2346">
            <v>20</v>
          </cell>
          <cell r="K2346"/>
          <cell r="L2346" t="str">
            <v>SA312 TP316</v>
          </cell>
          <cell r="M2346"/>
          <cell r="N2346"/>
        </row>
        <row r="2347">
          <cell r="A2347" t="str">
            <v>P12 SCH-30 [SA312 TP316]</v>
          </cell>
          <cell r="B2347">
            <v>12.000000000000002</v>
          </cell>
          <cell r="C2347">
            <v>30</v>
          </cell>
          <cell r="D2347" t="str">
            <v>SA312 TP316</v>
          </cell>
          <cell r="E2347"/>
          <cell r="F2347">
            <v>12.75</v>
          </cell>
          <cell r="G2347">
            <v>12.09</v>
          </cell>
          <cell r="H2347">
            <v>0.33</v>
          </cell>
          <cell r="I2347"/>
          <cell r="J2347">
            <v>30</v>
          </cell>
          <cell r="K2347"/>
          <cell r="L2347" t="str">
            <v>SA312 TP316</v>
          </cell>
          <cell r="M2347"/>
          <cell r="N2347"/>
        </row>
        <row r="2348">
          <cell r="A2348" t="str">
            <v>P12 SCH-40 [SA312 TP316]</v>
          </cell>
          <cell r="B2348">
            <v>12.000000000000002</v>
          </cell>
          <cell r="C2348">
            <v>40</v>
          </cell>
          <cell r="D2348" t="str">
            <v>SA312 TP316</v>
          </cell>
          <cell r="E2348"/>
          <cell r="F2348">
            <v>12.75</v>
          </cell>
          <cell r="G2348">
            <v>11.938000000000001</v>
          </cell>
          <cell r="H2348">
            <v>0.40600000000000003</v>
          </cell>
          <cell r="I2348"/>
          <cell r="J2348">
            <v>40</v>
          </cell>
          <cell r="K2348"/>
          <cell r="L2348" t="str">
            <v>SA312 TP316</v>
          </cell>
          <cell r="M2348"/>
          <cell r="N2348"/>
        </row>
        <row r="2349">
          <cell r="A2349" t="str">
            <v>P12 SCH-60 [SA312 TP316]</v>
          </cell>
          <cell r="B2349">
            <v>12.000000000000002</v>
          </cell>
          <cell r="C2349">
            <v>60</v>
          </cell>
          <cell r="D2349" t="str">
            <v>SA312 TP316</v>
          </cell>
          <cell r="E2349"/>
          <cell r="F2349">
            <v>12.75</v>
          </cell>
          <cell r="G2349">
            <v>11.625999999999999</v>
          </cell>
          <cell r="H2349">
            <v>0.56200000000000006</v>
          </cell>
          <cell r="I2349"/>
          <cell r="J2349">
            <v>60</v>
          </cell>
          <cell r="K2349"/>
          <cell r="L2349" t="str">
            <v>SA312 TP316</v>
          </cell>
          <cell r="M2349"/>
          <cell r="N2349"/>
        </row>
        <row r="2350">
          <cell r="A2350" t="str">
            <v>P12 SCH-80 [SA312 TP316]</v>
          </cell>
          <cell r="B2350">
            <v>12.000000000000002</v>
          </cell>
          <cell r="C2350">
            <v>80</v>
          </cell>
          <cell r="D2350" t="str">
            <v>SA312 TP316</v>
          </cell>
          <cell r="E2350"/>
          <cell r="F2350">
            <v>12.75</v>
          </cell>
          <cell r="G2350">
            <v>11.375999999999999</v>
          </cell>
          <cell r="H2350">
            <v>0.68700000000000006</v>
          </cell>
          <cell r="I2350"/>
          <cell r="J2350">
            <v>80</v>
          </cell>
          <cell r="K2350"/>
          <cell r="L2350" t="str">
            <v>SA312 TP316</v>
          </cell>
          <cell r="M2350"/>
          <cell r="N2350"/>
        </row>
        <row r="2351">
          <cell r="A2351" t="str">
            <v>P12 SCH-100 [SA312 TP316]</v>
          </cell>
          <cell r="B2351">
            <v>12.000000000000002</v>
          </cell>
          <cell r="C2351">
            <v>100</v>
          </cell>
          <cell r="D2351" t="str">
            <v>SA312 TP316</v>
          </cell>
          <cell r="E2351"/>
          <cell r="F2351">
            <v>12.75</v>
          </cell>
          <cell r="G2351">
            <v>11.064</v>
          </cell>
          <cell r="H2351">
            <v>0.84299999999999997</v>
          </cell>
          <cell r="I2351"/>
          <cell r="J2351">
            <v>100</v>
          </cell>
          <cell r="K2351"/>
          <cell r="L2351" t="str">
            <v>SA312 TP316</v>
          </cell>
          <cell r="M2351"/>
          <cell r="N2351"/>
        </row>
        <row r="2352">
          <cell r="A2352" t="str">
            <v>P12 SCH-120 [SA312 TP316]</v>
          </cell>
          <cell r="B2352">
            <v>12.000000000000002</v>
          </cell>
          <cell r="C2352">
            <v>120</v>
          </cell>
          <cell r="D2352" t="str">
            <v>SA312 TP316</v>
          </cell>
          <cell r="E2352"/>
          <cell r="F2352">
            <v>12.75</v>
          </cell>
          <cell r="G2352">
            <v>10.75</v>
          </cell>
          <cell r="H2352">
            <v>1</v>
          </cell>
          <cell r="I2352"/>
          <cell r="J2352">
            <v>120</v>
          </cell>
          <cell r="K2352"/>
          <cell r="L2352" t="str">
            <v>SA312 TP316</v>
          </cell>
          <cell r="M2352"/>
          <cell r="N2352"/>
        </row>
        <row r="2353">
          <cell r="A2353" t="str">
            <v>P12 SCH-140 [SA312 TP316]</v>
          </cell>
          <cell r="B2353">
            <v>12.000000000000002</v>
          </cell>
          <cell r="C2353">
            <v>140</v>
          </cell>
          <cell r="D2353" t="str">
            <v>SA312 TP316</v>
          </cell>
          <cell r="E2353"/>
          <cell r="F2353">
            <v>12.75</v>
          </cell>
          <cell r="G2353">
            <v>10.5</v>
          </cell>
          <cell r="H2353">
            <v>1.125</v>
          </cell>
          <cell r="I2353"/>
          <cell r="J2353">
            <v>140</v>
          </cell>
          <cell r="K2353"/>
          <cell r="L2353" t="str">
            <v>SA312 TP316</v>
          </cell>
          <cell r="M2353"/>
          <cell r="N2353"/>
        </row>
        <row r="2354">
          <cell r="A2354" t="str">
            <v>P12 SCH-160 [SA312 TP316]</v>
          </cell>
          <cell r="B2354">
            <v>12.000000000000002</v>
          </cell>
          <cell r="C2354">
            <v>160</v>
          </cell>
          <cell r="D2354" t="str">
            <v>SA312 TP316</v>
          </cell>
          <cell r="E2354"/>
          <cell r="F2354">
            <v>12.75</v>
          </cell>
          <cell r="G2354">
            <v>10.125999999999999</v>
          </cell>
          <cell r="H2354">
            <v>1.3120000000000001</v>
          </cell>
          <cell r="I2354"/>
          <cell r="J2354">
            <v>160</v>
          </cell>
          <cell r="K2354"/>
          <cell r="L2354" t="str">
            <v>SA312 TP316</v>
          </cell>
          <cell r="M2354"/>
          <cell r="N2354"/>
        </row>
        <row r="2355">
          <cell r="A2355" t="str">
            <v>P12 SCH-XH [SA312 TP316]</v>
          </cell>
          <cell r="B2355">
            <v>12.000000000000002</v>
          </cell>
          <cell r="C2355" t="str">
            <v>XH</v>
          </cell>
          <cell r="D2355" t="str">
            <v>SA312 TP316</v>
          </cell>
          <cell r="E2355"/>
          <cell r="F2355">
            <v>12.75</v>
          </cell>
          <cell r="G2355">
            <v>11.75</v>
          </cell>
          <cell r="H2355">
            <v>0.5</v>
          </cell>
          <cell r="I2355" t="str">
            <v>XH</v>
          </cell>
          <cell r="J2355">
            <v>2</v>
          </cell>
          <cell r="K2355"/>
          <cell r="L2355" t="str">
            <v>SA312 TP316</v>
          </cell>
          <cell r="M2355"/>
          <cell r="N2355"/>
        </row>
        <row r="2356">
          <cell r="A2356" t="str">
            <v>P14 SCH-10 [SA312 TP316]</v>
          </cell>
          <cell r="B2356">
            <v>14</v>
          </cell>
          <cell r="C2356">
            <v>10</v>
          </cell>
          <cell r="D2356" t="str">
            <v>SA312 TP316</v>
          </cell>
          <cell r="E2356"/>
          <cell r="F2356">
            <v>14</v>
          </cell>
          <cell r="G2356">
            <v>13.5</v>
          </cell>
          <cell r="H2356">
            <v>0.25</v>
          </cell>
          <cell r="I2356"/>
          <cell r="J2356">
            <v>10</v>
          </cell>
          <cell r="K2356"/>
          <cell r="L2356" t="str">
            <v>SA312 TP316</v>
          </cell>
          <cell r="M2356"/>
          <cell r="N2356"/>
        </row>
        <row r="2357">
          <cell r="A2357" t="str">
            <v>P14 SCH-20 [SA312 TP316]</v>
          </cell>
          <cell r="B2357">
            <v>14</v>
          </cell>
          <cell r="C2357">
            <v>20</v>
          </cell>
          <cell r="D2357" t="str">
            <v>SA312 TP316</v>
          </cell>
          <cell r="E2357"/>
          <cell r="F2357">
            <v>14</v>
          </cell>
          <cell r="G2357">
            <v>13.375999999999999</v>
          </cell>
          <cell r="H2357">
            <v>0.312</v>
          </cell>
          <cell r="I2357"/>
          <cell r="J2357">
            <v>20</v>
          </cell>
          <cell r="K2357"/>
          <cell r="L2357" t="str">
            <v>SA312 TP316</v>
          </cell>
          <cell r="M2357"/>
          <cell r="N2357"/>
        </row>
        <row r="2358">
          <cell r="A2358" t="str">
            <v>P14 SCH-30 [SA312 TP316]</v>
          </cell>
          <cell r="B2358">
            <v>14</v>
          </cell>
          <cell r="C2358">
            <v>30</v>
          </cell>
          <cell r="D2358" t="str">
            <v>SA312 TP316</v>
          </cell>
          <cell r="E2358"/>
          <cell r="F2358">
            <v>14</v>
          </cell>
          <cell r="G2358">
            <v>13.25</v>
          </cell>
          <cell r="H2358">
            <v>0.375</v>
          </cell>
          <cell r="I2358"/>
          <cell r="J2358">
            <v>30</v>
          </cell>
          <cell r="K2358"/>
          <cell r="L2358" t="str">
            <v>SA312 TP316</v>
          </cell>
          <cell r="M2358"/>
          <cell r="N2358"/>
        </row>
        <row r="2359">
          <cell r="A2359" t="str">
            <v>P14 SCH-40 [SA312 TP316]</v>
          </cell>
          <cell r="B2359">
            <v>14</v>
          </cell>
          <cell r="C2359">
            <v>40</v>
          </cell>
          <cell r="D2359" t="str">
            <v>SA312 TP316</v>
          </cell>
          <cell r="E2359"/>
          <cell r="F2359">
            <v>14</v>
          </cell>
          <cell r="G2359">
            <v>13.125999999999999</v>
          </cell>
          <cell r="H2359">
            <v>0.437</v>
          </cell>
          <cell r="I2359"/>
          <cell r="J2359">
            <v>40</v>
          </cell>
          <cell r="K2359"/>
          <cell r="L2359" t="str">
            <v>SA312 TP316</v>
          </cell>
          <cell r="M2359"/>
          <cell r="N2359"/>
        </row>
        <row r="2360">
          <cell r="A2360" t="str">
            <v>P14 SCH-60 [SA312 TP316]</v>
          </cell>
          <cell r="B2360">
            <v>14</v>
          </cell>
          <cell r="C2360">
            <v>60</v>
          </cell>
          <cell r="D2360" t="str">
            <v>SA312 TP316</v>
          </cell>
          <cell r="E2360"/>
          <cell r="F2360">
            <v>14</v>
          </cell>
          <cell r="G2360">
            <v>12.811999999999999</v>
          </cell>
          <cell r="H2360">
            <v>0.59399999999999997</v>
          </cell>
          <cell r="I2360"/>
          <cell r="J2360">
            <v>60</v>
          </cell>
          <cell r="K2360"/>
          <cell r="L2360" t="str">
            <v>SA312 TP316</v>
          </cell>
          <cell r="M2360"/>
          <cell r="N2360"/>
        </row>
        <row r="2361">
          <cell r="A2361" t="str">
            <v>P14 SCH-80 [SA312 TP316]</v>
          </cell>
          <cell r="B2361">
            <v>14</v>
          </cell>
          <cell r="C2361">
            <v>80</v>
          </cell>
          <cell r="D2361" t="str">
            <v>SA312 TP316</v>
          </cell>
          <cell r="E2361"/>
          <cell r="F2361">
            <v>14</v>
          </cell>
          <cell r="G2361">
            <v>12.5</v>
          </cell>
          <cell r="H2361">
            <v>0.75</v>
          </cell>
          <cell r="I2361"/>
          <cell r="J2361">
            <v>80</v>
          </cell>
          <cell r="K2361"/>
          <cell r="L2361" t="str">
            <v>SA312 TP316</v>
          </cell>
          <cell r="M2361"/>
          <cell r="N2361"/>
        </row>
        <row r="2362">
          <cell r="A2362" t="str">
            <v>P14 SCH-100 [SA312 TP316]</v>
          </cell>
          <cell r="B2362">
            <v>14</v>
          </cell>
          <cell r="C2362">
            <v>100</v>
          </cell>
          <cell r="D2362" t="str">
            <v>SA312 TP316</v>
          </cell>
          <cell r="E2362"/>
          <cell r="F2362">
            <v>14</v>
          </cell>
          <cell r="G2362">
            <v>12.125999999999999</v>
          </cell>
          <cell r="H2362">
            <v>0.93700000000000006</v>
          </cell>
          <cell r="I2362"/>
          <cell r="J2362">
            <v>100</v>
          </cell>
          <cell r="K2362"/>
          <cell r="L2362" t="str">
            <v>SA312 TP316</v>
          </cell>
          <cell r="M2362"/>
          <cell r="N2362"/>
        </row>
        <row r="2363">
          <cell r="A2363" t="str">
            <v>P14 SCH-120 [SA312 TP316]</v>
          </cell>
          <cell r="B2363">
            <v>14</v>
          </cell>
          <cell r="C2363">
            <v>120</v>
          </cell>
          <cell r="D2363" t="str">
            <v>SA312 TP316</v>
          </cell>
          <cell r="E2363"/>
          <cell r="F2363">
            <v>14</v>
          </cell>
          <cell r="G2363">
            <v>11.814</v>
          </cell>
          <cell r="H2363">
            <v>1.093</v>
          </cell>
          <cell r="I2363"/>
          <cell r="J2363">
            <v>120</v>
          </cell>
          <cell r="K2363"/>
          <cell r="L2363" t="str">
            <v>SA312 TP316</v>
          </cell>
          <cell r="M2363"/>
          <cell r="N2363"/>
        </row>
        <row r="2364">
          <cell r="A2364" t="str">
            <v>P14 SCH-140 [SA312 TP316]</v>
          </cell>
          <cell r="B2364">
            <v>14</v>
          </cell>
          <cell r="C2364">
            <v>140</v>
          </cell>
          <cell r="D2364" t="str">
            <v>SA312 TP316</v>
          </cell>
          <cell r="E2364"/>
          <cell r="F2364">
            <v>14</v>
          </cell>
          <cell r="G2364">
            <v>11.5</v>
          </cell>
          <cell r="H2364">
            <v>1.25</v>
          </cell>
          <cell r="I2364"/>
          <cell r="J2364">
            <v>140</v>
          </cell>
          <cell r="K2364"/>
          <cell r="L2364" t="str">
            <v>SA312 TP316</v>
          </cell>
          <cell r="M2364"/>
          <cell r="N2364"/>
        </row>
        <row r="2365">
          <cell r="A2365" t="str">
            <v>P14 SCH-160 [SA312 TP316]</v>
          </cell>
          <cell r="B2365">
            <v>14</v>
          </cell>
          <cell r="C2365">
            <v>160</v>
          </cell>
          <cell r="D2365" t="str">
            <v>SA312 TP316</v>
          </cell>
          <cell r="E2365"/>
          <cell r="F2365">
            <v>14</v>
          </cell>
          <cell r="G2365">
            <v>11.188000000000001</v>
          </cell>
          <cell r="H2365">
            <v>1.4059999999999999</v>
          </cell>
          <cell r="I2365"/>
          <cell r="J2365">
            <v>160</v>
          </cell>
          <cell r="K2365"/>
          <cell r="L2365" t="str">
            <v>SA312 TP316</v>
          </cell>
          <cell r="M2365"/>
          <cell r="N2365"/>
        </row>
        <row r="2366">
          <cell r="A2366" t="str">
            <v>P14 SCH-XH [SA312 TP316]</v>
          </cell>
          <cell r="B2366">
            <v>14</v>
          </cell>
          <cell r="C2366" t="str">
            <v>XH</v>
          </cell>
          <cell r="D2366" t="str">
            <v>SA312 TP316</v>
          </cell>
          <cell r="E2366"/>
          <cell r="F2366">
            <v>14</v>
          </cell>
          <cell r="G2366">
            <v>13</v>
          </cell>
          <cell r="H2366">
            <v>0.5</v>
          </cell>
          <cell r="I2366" t="str">
            <v>XH</v>
          </cell>
          <cell r="J2366">
            <v>2</v>
          </cell>
          <cell r="K2366"/>
          <cell r="L2366" t="str">
            <v>SA312 TP316</v>
          </cell>
          <cell r="M2366"/>
          <cell r="N2366"/>
        </row>
        <row r="2367">
          <cell r="A2367" t="str">
            <v>P16 SCH-10 [SA312 TP316]</v>
          </cell>
          <cell r="B2367">
            <v>16</v>
          </cell>
          <cell r="C2367">
            <v>10</v>
          </cell>
          <cell r="D2367" t="str">
            <v>SA312 TP316</v>
          </cell>
          <cell r="E2367"/>
          <cell r="F2367">
            <v>16</v>
          </cell>
          <cell r="G2367">
            <v>15.5</v>
          </cell>
          <cell r="H2367">
            <v>0.25</v>
          </cell>
          <cell r="I2367"/>
          <cell r="J2367">
            <v>10</v>
          </cell>
          <cell r="K2367"/>
          <cell r="L2367" t="str">
            <v>SA312 TP316</v>
          </cell>
          <cell r="M2367"/>
          <cell r="N2367"/>
        </row>
        <row r="2368">
          <cell r="A2368" t="str">
            <v>P16 SCH-20 [SA312 TP316]</v>
          </cell>
          <cell r="B2368">
            <v>16</v>
          </cell>
          <cell r="C2368">
            <v>20</v>
          </cell>
          <cell r="D2368" t="str">
            <v>SA312 TP316</v>
          </cell>
          <cell r="E2368"/>
          <cell r="F2368">
            <v>16</v>
          </cell>
          <cell r="G2368">
            <v>15.375999999999999</v>
          </cell>
          <cell r="H2368">
            <v>0.312</v>
          </cell>
          <cell r="I2368"/>
          <cell r="J2368">
            <v>20</v>
          </cell>
          <cell r="K2368"/>
          <cell r="L2368" t="str">
            <v>SA312 TP316</v>
          </cell>
          <cell r="M2368"/>
          <cell r="N2368"/>
        </row>
        <row r="2369">
          <cell r="A2369" t="str">
            <v>P16 SCH-30 [SA312 TP316]</v>
          </cell>
          <cell r="B2369">
            <v>16</v>
          </cell>
          <cell r="C2369">
            <v>30</v>
          </cell>
          <cell r="D2369" t="str">
            <v>SA312 TP316</v>
          </cell>
          <cell r="E2369"/>
          <cell r="F2369">
            <v>16</v>
          </cell>
          <cell r="G2369">
            <v>15.25</v>
          </cell>
          <cell r="H2369">
            <v>0.375</v>
          </cell>
          <cell r="I2369"/>
          <cell r="J2369">
            <v>30</v>
          </cell>
          <cell r="K2369"/>
          <cell r="L2369" t="str">
            <v>SA312 TP316</v>
          </cell>
          <cell r="M2369"/>
          <cell r="N2369"/>
        </row>
        <row r="2370">
          <cell r="A2370" t="str">
            <v>P16 SCH-40 [SA312 TP316]</v>
          </cell>
          <cell r="B2370">
            <v>16</v>
          </cell>
          <cell r="C2370">
            <v>40</v>
          </cell>
          <cell r="D2370" t="str">
            <v>SA312 TP316</v>
          </cell>
          <cell r="E2370"/>
          <cell r="F2370">
            <v>16</v>
          </cell>
          <cell r="G2370">
            <v>15</v>
          </cell>
          <cell r="H2370">
            <v>0.5</v>
          </cell>
          <cell r="I2370"/>
          <cell r="J2370">
            <v>40</v>
          </cell>
          <cell r="K2370"/>
          <cell r="L2370" t="str">
            <v>SA312 TP316</v>
          </cell>
          <cell r="M2370"/>
          <cell r="N2370"/>
        </row>
        <row r="2371">
          <cell r="A2371" t="str">
            <v>P16 SCH-60 [SA312 TP316]</v>
          </cell>
          <cell r="B2371">
            <v>16</v>
          </cell>
          <cell r="C2371">
            <v>60</v>
          </cell>
          <cell r="D2371" t="str">
            <v>SA312 TP316</v>
          </cell>
          <cell r="E2371"/>
          <cell r="F2371">
            <v>16</v>
          </cell>
          <cell r="G2371">
            <v>14.688000000000001</v>
          </cell>
          <cell r="H2371">
            <v>0.65600000000000003</v>
          </cell>
          <cell r="I2371"/>
          <cell r="J2371">
            <v>60</v>
          </cell>
          <cell r="K2371"/>
          <cell r="L2371" t="str">
            <v>SA312 TP316</v>
          </cell>
          <cell r="M2371"/>
          <cell r="N2371"/>
        </row>
        <row r="2372">
          <cell r="A2372" t="str">
            <v>P16 SCH-80 [SA312 TP316]</v>
          </cell>
          <cell r="B2372">
            <v>16</v>
          </cell>
          <cell r="C2372">
            <v>80</v>
          </cell>
          <cell r="D2372" t="str">
            <v>SA312 TP316</v>
          </cell>
          <cell r="E2372"/>
          <cell r="F2372">
            <v>16</v>
          </cell>
          <cell r="G2372">
            <v>14.314</v>
          </cell>
          <cell r="H2372">
            <v>0.84299999999999997</v>
          </cell>
          <cell r="I2372"/>
          <cell r="J2372">
            <v>80</v>
          </cell>
          <cell r="K2372"/>
          <cell r="L2372" t="str">
            <v>SA312 TP316</v>
          </cell>
          <cell r="M2372"/>
          <cell r="N2372"/>
        </row>
        <row r="2373">
          <cell r="A2373" t="str">
            <v>P16 SCH-100 [SA312 TP316]</v>
          </cell>
          <cell r="B2373">
            <v>16</v>
          </cell>
          <cell r="C2373">
            <v>100</v>
          </cell>
          <cell r="D2373" t="str">
            <v>SA312 TP316</v>
          </cell>
          <cell r="E2373"/>
          <cell r="F2373">
            <v>16</v>
          </cell>
          <cell r="G2373">
            <v>13.938000000000001</v>
          </cell>
          <cell r="H2373">
            <v>1.0309999999999999</v>
          </cell>
          <cell r="I2373"/>
          <cell r="J2373">
            <v>100</v>
          </cell>
          <cell r="K2373"/>
          <cell r="L2373" t="str">
            <v>SA312 TP316</v>
          </cell>
          <cell r="M2373"/>
          <cell r="N2373"/>
        </row>
        <row r="2374">
          <cell r="A2374" t="str">
            <v>P16 SCH-120 [SA312 TP316]</v>
          </cell>
          <cell r="B2374">
            <v>16</v>
          </cell>
          <cell r="C2374">
            <v>120</v>
          </cell>
          <cell r="D2374" t="str">
            <v>SA312 TP316</v>
          </cell>
          <cell r="E2374"/>
          <cell r="F2374">
            <v>16</v>
          </cell>
          <cell r="G2374">
            <v>13.564</v>
          </cell>
          <cell r="H2374">
            <v>1.218</v>
          </cell>
          <cell r="I2374"/>
          <cell r="J2374">
            <v>120</v>
          </cell>
          <cell r="K2374"/>
          <cell r="L2374" t="str">
            <v>SA312 TP316</v>
          </cell>
          <cell r="M2374"/>
          <cell r="N2374"/>
        </row>
        <row r="2375">
          <cell r="A2375" t="str">
            <v>P16 SCH-140 [SA312 TP316]</v>
          </cell>
          <cell r="B2375">
            <v>16</v>
          </cell>
          <cell r="C2375">
            <v>140</v>
          </cell>
          <cell r="D2375" t="str">
            <v>SA312 TP316</v>
          </cell>
          <cell r="E2375"/>
          <cell r="F2375">
            <v>16</v>
          </cell>
          <cell r="G2375">
            <v>13.125999999999999</v>
          </cell>
          <cell r="H2375">
            <v>1.4370000000000001</v>
          </cell>
          <cell r="I2375"/>
          <cell r="J2375">
            <v>140</v>
          </cell>
          <cell r="K2375"/>
          <cell r="L2375" t="str">
            <v>SA312 TP316</v>
          </cell>
          <cell r="M2375"/>
          <cell r="N2375"/>
        </row>
        <row r="2376">
          <cell r="A2376" t="str">
            <v>P16 SCH-160 [SA312 TP316]</v>
          </cell>
          <cell r="B2376">
            <v>16</v>
          </cell>
          <cell r="C2376">
            <v>160</v>
          </cell>
          <cell r="D2376" t="str">
            <v>SA312 TP316</v>
          </cell>
          <cell r="E2376"/>
          <cell r="F2376">
            <v>16</v>
          </cell>
          <cell r="G2376">
            <v>12.814</v>
          </cell>
          <cell r="H2376">
            <v>1.593</v>
          </cell>
          <cell r="I2376"/>
          <cell r="J2376">
            <v>160</v>
          </cell>
          <cell r="K2376"/>
          <cell r="L2376" t="str">
            <v>SA312 TP316</v>
          </cell>
          <cell r="M2376"/>
          <cell r="N2376"/>
        </row>
        <row r="2377">
          <cell r="A2377" t="str">
            <v>P16 SCH-XH [SA312 TP316]</v>
          </cell>
          <cell r="B2377">
            <v>16</v>
          </cell>
          <cell r="C2377" t="str">
            <v>XH</v>
          </cell>
          <cell r="D2377" t="str">
            <v>SA312 TP316</v>
          </cell>
          <cell r="E2377"/>
          <cell r="F2377">
            <v>16</v>
          </cell>
          <cell r="G2377">
            <v>15</v>
          </cell>
          <cell r="H2377">
            <v>0.5</v>
          </cell>
          <cell r="I2377" t="str">
            <v>XH</v>
          </cell>
          <cell r="J2377">
            <v>2</v>
          </cell>
          <cell r="K2377"/>
          <cell r="L2377" t="str">
            <v>SA312 TP316</v>
          </cell>
          <cell r="M2377"/>
          <cell r="N2377"/>
        </row>
        <row r="2378">
          <cell r="A2378" t="str">
            <v>P18 SCH-10 [SA312 TP316]</v>
          </cell>
          <cell r="B2378">
            <v>18</v>
          </cell>
          <cell r="C2378">
            <v>10</v>
          </cell>
          <cell r="D2378" t="str">
            <v>SA312 TP316</v>
          </cell>
          <cell r="E2378"/>
          <cell r="F2378">
            <v>18</v>
          </cell>
          <cell r="G2378">
            <v>17.5</v>
          </cell>
          <cell r="H2378">
            <v>0.25</v>
          </cell>
          <cell r="I2378"/>
          <cell r="J2378">
            <v>10</v>
          </cell>
          <cell r="K2378"/>
          <cell r="L2378" t="str">
            <v>SA312 TP316</v>
          </cell>
          <cell r="M2378"/>
          <cell r="N2378"/>
        </row>
        <row r="2379">
          <cell r="A2379" t="str">
            <v>P18 SCH-20 [SA312 TP316]</v>
          </cell>
          <cell r="B2379">
            <v>18</v>
          </cell>
          <cell r="C2379">
            <v>20</v>
          </cell>
          <cell r="D2379" t="str">
            <v>SA312 TP316</v>
          </cell>
          <cell r="E2379"/>
          <cell r="F2379">
            <v>18</v>
          </cell>
          <cell r="G2379">
            <v>17.376000000000001</v>
          </cell>
          <cell r="H2379">
            <v>0.312</v>
          </cell>
          <cell r="I2379"/>
          <cell r="J2379">
            <v>20</v>
          </cell>
          <cell r="K2379"/>
          <cell r="L2379" t="str">
            <v>SA312 TP316</v>
          </cell>
          <cell r="M2379"/>
          <cell r="N2379"/>
        </row>
        <row r="2380">
          <cell r="A2380" t="str">
            <v>P18 SCH-30 [SA312 TP316]</v>
          </cell>
          <cell r="B2380">
            <v>18</v>
          </cell>
          <cell r="C2380">
            <v>30</v>
          </cell>
          <cell r="D2380" t="str">
            <v>SA312 TP316</v>
          </cell>
          <cell r="E2380"/>
          <cell r="F2380">
            <v>18</v>
          </cell>
          <cell r="G2380">
            <v>17.123999999999999</v>
          </cell>
          <cell r="H2380">
            <v>0.438</v>
          </cell>
          <cell r="I2380"/>
          <cell r="J2380">
            <v>30</v>
          </cell>
          <cell r="K2380"/>
          <cell r="L2380" t="str">
            <v>SA312 TP316</v>
          </cell>
          <cell r="M2380"/>
          <cell r="N2380"/>
        </row>
        <row r="2381">
          <cell r="A2381" t="str">
            <v>P18 SCH-40 [SA312 TP316]</v>
          </cell>
          <cell r="B2381">
            <v>18</v>
          </cell>
          <cell r="C2381">
            <v>40</v>
          </cell>
          <cell r="D2381" t="str">
            <v>SA312 TP316</v>
          </cell>
          <cell r="E2381"/>
          <cell r="F2381">
            <v>18</v>
          </cell>
          <cell r="G2381">
            <v>16.876000000000001</v>
          </cell>
          <cell r="H2381">
            <v>0.56200000000000006</v>
          </cell>
          <cell r="I2381"/>
          <cell r="J2381">
            <v>40</v>
          </cell>
          <cell r="K2381"/>
          <cell r="L2381" t="str">
            <v>SA312 TP316</v>
          </cell>
          <cell r="M2381"/>
          <cell r="N2381"/>
        </row>
        <row r="2382">
          <cell r="A2382" t="str">
            <v>P18 SCH-60 [SA312 TP316]</v>
          </cell>
          <cell r="B2382">
            <v>18</v>
          </cell>
          <cell r="C2382">
            <v>60</v>
          </cell>
          <cell r="D2382" t="str">
            <v>SA312 TP316</v>
          </cell>
          <cell r="E2382"/>
          <cell r="F2382">
            <v>18</v>
          </cell>
          <cell r="G2382">
            <v>16.5</v>
          </cell>
          <cell r="H2382">
            <v>0.75</v>
          </cell>
          <cell r="I2382"/>
          <cell r="J2382">
            <v>60</v>
          </cell>
          <cell r="K2382"/>
          <cell r="L2382" t="str">
            <v>SA312 TP316</v>
          </cell>
          <cell r="M2382"/>
          <cell r="N2382"/>
        </row>
        <row r="2383">
          <cell r="A2383" t="str">
            <v>P18 SCH-80 [SA312 TP316]</v>
          </cell>
          <cell r="B2383">
            <v>18</v>
          </cell>
          <cell r="C2383">
            <v>80</v>
          </cell>
          <cell r="D2383" t="str">
            <v>SA312 TP316</v>
          </cell>
          <cell r="E2383"/>
          <cell r="F2383">
            <v>18</v>
          </cell>
          <cell r="G2383">
            <v>16.126000000000001</v>
          </cell>
          <cell r="H2383">
            <v>0.93700000000000006</v>
          </cell>
          <cell r="I2383"/>
          <cell r="J2383">
            <v>80</v>
          </cell>
          <cell r="K2383"/>
          <cell r="L2383" t="str">
            <v>SA312 TP316</v>
          </cell>
          <cell r="M2383"/>
          <cell r="N2383"/>
        </row>
        <row r="2384">
          <cell r="A2384" t="str">
            <v>P18 SCH-100 [SA312 TP316]</v>
          </cell>
          <cell r="B2384">
            <v>18</v>
          </cell>
          <cell r="C2384">
            <v>100</v>
          </cell>
          <cell r="D2384" t="str">
            <v>SA312 TP316</v>
          </cell>
          <cell r="E2384"/>
          <cell r="F2384">
            <v>18</v>
          </cell>
          <cell r="G2384">
            <v>15.688000000000001</v>
          </cell>
          <cell r="H2384">
            <v>1.1559999999999999</v>
          </cell>
          <cell r="I2384"/>
          <cell r="J2384">
            <v>100</v>
          </cell>
          <cell r="K2384"/>
          <cell r="L2384" t="str">
            <v>SA312 TP316</v>
          </cell>
          <cell r="M2384"/>
          <cell r="N2384"/>
        </row>
        <row r="2385">
          <cell r="A2385" t="str">
            <v>P18 SCH-120 [SA312 TP316]</v>
          </cell>
          <cell r="B2385">
            <v>18</v>
          </cell>
          <cell r="C2385">
            <v>120</v>
          </cell>
          <cell r="D2385" t="str">
            <v>SA312 TP316</v>
          </cell>
          <cell r="E2385"/>
          <cell r="F2385">
            <v>18</v>
          </cell>
          <cell r="G2385">
            <v>15.25</v>
          </cell>
          <cell r="H2385">
            <v>1.375</v>
          </cell>
          <cell r="I2385"/>
          <cell r="J2385">
            <v>120</v>
          </cell>
          <cell r="K2385"/>
          <cell r="L2385" t="str">
            <v>SA312 TP316</v>
          </cell>
          <cell r="M2385"/>
          <cell r="N2385"/>
        </row>
        <row r="2386">
          <cell r="A2386" t="str">
            <v>P18 SCH-140 [SA312 TP316]</v>
          </cell>
          <cell r="B2386">
            <v>18</v>
          </cell>
          <cell r="C2386">
            <v>140</v>
          </cell>
          <cell r="D2386" t="str">
            <v>SA312 TP316</v>
          </cell>
          <cell r="E2386"/>
          <cell r="F2386">
            <v>18</v>
          </cell>
          <cell r="G2386">
            <v>14.875999999999999</v>
          </cell>
          <cell r="H2386">
            <v>1.5620000000000001</v>
          </cell>
          <cell r="I2386"/>
          <cell r="J2386">
            <v>140</v>
          </cell>
          <cell r="K2386"/>
          <cell r="L2386" t="str">
            <v>SA312 TP316</v>
          </cell>
          <cell r="M2386"/>
          <cell r="N2386"/>
        </row>
        <row r="2387">
          <cell r="A2387" t="str">
            <v>P18 SCH-160 [SA312 TP316]</v>
          </cell>
          <cell r="B2387">
            <v>18</v>
          </cell>
          <cell r="C2387">
            <v>160</v>
          </cell>
          <cell r="D2387" t="str">
            <v>SA312 TP316</v>
          </cell>
          <cell r="E2387"/>
          <cell r="F2387">
            <v>18</v>
          </cell>
          <cell r="G2387">
            <v>14.438000000000001</v>
          </cell>
          <cell r="H2387">
            <v>1.7809999999999999</v>
          </cell>
          <cell r="I2387"/>
          <cell r="J2387">
            <v>160</v>
          </cell>
          <cell r="K2387"/>
          <cell r="L2387" t="str">
            <v>SA312 TP316</v>
          </cell>
          <cell r="M2387"/>
          <cell r="N2387"/>
        </row>
        <row r="2388">
          <cell r="A2388" t="str">
            <v>P18 SCH-XH [SA312 TP316]</v>
          </cell>
          <cell r="B2388">
            <v>18</v>
          </cell>
          <cell r="C2388" t="str">
            <v>XH</v>
          </cell>
          <cell r="D2388" t="str">
            <v>SA312 TP316</v>
          </cell>
          <cell r="E2388"/>
          <cell r="F2388">
            <v>18</v>
          </cell>
          <cell r="G2388">
            <v>17</v>
          </cell>
          <cell r="H2388">
            <v>0.5</v>
          </cell>
          <cell r="I2388" t="str">
            <v>XH</v>
          </cell>
          <cell r="J2388">
            <v>2</v>
          </cell>
          <cell r="K2388"/>
          <cell r="L2388" t="str">
            <v>SA312 TP316</v>
          </cell>
          <cell r="M2388"/>
          <cell r="N2388"/>
        </row>
        <row r="2389">
          <cell r="A2389" t="str">
            <v>P20 SCH-10 [SA312 TP316]</v>
          </cell>
          <cell r="B2389">
            <v>20</v>
          </cell>
          <cell r="C2389">
            <v>10</v>
          </cell>
          <cell r="D2389" t="str">
            <v>SA312 TP316</v>
          </cell>
          <cell r="E2389"/>
          <cell r="F2389">
            <v>20</v>
          </cell>
          <cell r="G2389">
            <v>19.5</v>
          </cell>
          <cell r="H2389">
            <v>0.25</v>
          </cell>
          <cell r="I2389"/>
          <cell r="J2389">
            <v>10</v>
          </cell>
          <cell r="K2389"/>
          <cell r="L2389" t="str">
            <v>SA312 TP316</v>
          </cell>
          <cell r="M2389"/>
          <cell r="N2389"/>
        </row>
        <row r="2390">
          <cell r="A2390" t="str">
            <v>P20 SCH-20 [SA312 TP316]</v>
          </cell>
          <cell r="B2390">
            <v>20</v>
          </cell>
          <cell r="C2390">
            <v>20</v>
          </cell>
          <cell r="D2390" t="str">
            <v>SA312 TP316</v>
          </cell>
          <cell r="E2390"/>
          <cell r="F2390">
            <v>20</v>
          </cell>
          <cell r="G2390">
            <v>19.25</v>
          </cell>
          <cell r="H2390">
            <v>0.375</v>
          </cell>
          <cell r="I2390"/>
          <cell r="J2390">
            <v>20</v>
          </cell>
          <cell r="K2390"/>
          <cell r="L2390" t="str">
            <v>SA312 TP316</v>
          </cell>
          <cell r="M2390"/>
          <cell r="N2390"/>
        </row>
        <row r="2391">
          <cell r="A2391" t="str">
            <v>P20 SCH-30 [SA312 TP316]</v>
          </cell>
          <cell r="B2391">
            <v>20</v>
          </cell>
          <cell r="C2391">
            <v>30</v>
          </cell>
          <cell r="D2391" t="str">
            <v>SA312 TP316</v>
          </cell>
          <cell r="E2391"/>
          <cell r="F2391">
            <v>20</v>
          </cell>
          <cell r="G2391">
            <v>19</v>
          </cell>
          <cell r="H2391">
            <v>0.5</v>
          </cell>
          <cell r="I2391"/>
          <cell r="J2391">
            <v>30</v>
          </cell>
          <cell r="K2391"/>
          <cell r="L2391" t="str">
            <v>SA312 TP316</v>
          </cell>
          <cell r="M2391"/>
          <cell r="N2391"/>
        </row>
        <row r="2392">
          <cell r="A2392" t="str">
            <v>P20 SCH-40 [SA312 TP316]</v>
          </cell>
          <cell r="B2392">
            <v>20</v>
          </cell>
          <cell r="C2392">
            <v>40</v>
          </cell>
          <cell r="D2392" t="str">
            <v>SA312 TP316</v>
          </cell>
          <cell r="E2392"/>
          <cell r="F2392">
            <v>20</v>
          </cell>
          <cell r="G2392">
            <v>18.814</v>
          </cell>
          <cell r="H2392">
            <v>0.59299999999999997</v>
          </cell>
          <cell r="I2392"/>
          <cell r="J2392">
            <v>40</v>
          </cell>
          <cell r="K2392"/>
          <cell r="L2392" t="str">
            <v>SA312 TP316</v>
          </cell>
          <cell r="M2392"/>
          <cell r="N2392"/>
        </row>
        <row r="2393">
          <cell r="A2393" t="str">
            <v>P20 SCH-60 [SA312 TP316]</v>
          </cell>
          <cell r="B2393">
            <v>20</v>
          </cell>
          <cell r="C2393">
            <v>60</v>
          </cell>
          <cell r="D2393" t="str">
            <v>SA312 TP316</v>
          </cell>
          <cell r="E2393"/>
          <cell r="F2393">
            <v>20</v>
          </cell>
          <cell r="G2393">
            <v>18.376000000000001</v>
          </cell>
          <cell r="H2393">
            <v>0.81200000000000006</v>
          </cell>
          <cell r="I2393"/>
          <cell r="J2393">
            <v>60</v>
          </cell>
          <cell r="K2393"/>
          <cell r="L2393" t="str">
            <v>SA312 TP316</v>
          </cell>
          <cell r="M2393"/>
          <cell r="N2393"/>
        </row>
        <row r="2394">
          <cell r="A2394" t="str">
            <v>P20 SCH-80 [SA312 TP316]</v>
          </cell>
          <cell r="B2394">
            <v>20</v>
          </cell>
          <cell r="C2394">
            <v>80</v>
          </cell>
          <cell r="D2394" t="str">
            <v>SA312 TP316</v>
          </cell>
          <cell r="E2394"/>
          <cell r="F2394">
            <v>20</v>
          </cell>
          <cell r="G2394">
            <v>17.937999999999999</v>
          </cell>
          <cell r="H2394">
            <v>1.0309999999999999</v>
          </cell>
          <cell r="I2394"/>
          <cell r="J2394">
            <v>80</v>
          </cell>
          <cell r="K2394"/>
          <cell r="L2394" t="str">
            <v>SA312 TP316</v>
          </cell>
          <cell r="M2394"/>
          <cell r="N2394"/>
        </row>
        <row r="2395">
          <cell r="A2395" t="str">
            <v>P20 SCH-100 [SA312 TP316]</v>
          </cell>
          <cell r="B2395">
            <v>20</v>
          </cell>
          <cell r="C2395">
            <v>100</v>
          </cell>
          <cell r="D2395" t="str">
            <v>SA312 TP316</v>
          </cell>
          <cell r="E2395"/>
          <cell r="F2395">
            <v>20</v>
          </cell>
          <cell r="G2395">
            <v>17.440000000000001</v>
          </cell>
          <cell r="H2395">
            <v>1.28</v>
          </cell>
          <cell r="I2395"/>
          <cell r="J2395">
            <v>100</v>
          </cell>
          <cell r="K2395"/>
          <cell r="L2395" t="str">
            <v>SA312 TP316</v>
          </cell>
          <cell r="M2395"/>
          <cell r="N2395"/>
        </row>
        <row r="2396">
          <cell r="A2396" t="str">
            <v>P20 SCH-120 [SA312 TP316]</v>
          </cell>
          <cell r="B2396">
            <v>20</v>
          </cell>
          <cell r="C2396">
            <v>120</v>
          </cell>
          <cell r="D2396" t="str">
            <v>SA312 TP316</v>
          </cell>
          <cell r="E2396"/>
          <cell r="F2396">
            <v>20</v>
          </cell>
          <cell r="G2396">
            <v>17</v>
          </cell>
          <cell r="H2396">
            <v>1.5</v>
          </cell>
          <cell r="I2396"/>
          <cell r="J2396">
            <v>120</v>
          </cell>
          <cell r="K2396"/>
          <cell r="L2396" t="str">
            <v>SA312 TP316</v>
          </cell>
          <cell r="M2396"/>
          <cell r="N2396"/>
        </row>
        <row r="2397">
          <cell r="A2397" t="str">
            <v>P20 SCH-140 [SA312 TP316]</v>
          </cell>
          <cell r="B2397">
            <v>20</v>
          </cell>
          <cell r="C2397">
            <v>140</v>
          </cell>
          <cell r="D2397" t="str">
            <v>SA312 TP316</v>
          </cell>
          <cell r="E2397"/>
          <cell r="F2397">
            <v>20</v>
          </cell>
          <cell r="G2397">
            <v>16.5</v>
          </cell>
          <cell r="H2397">
            <v>1.75</v>
          </cell>
          <cell r="I2397"/>
          <cell r="J2397">
            <v>140</v>
          </cell>
          <cell r="K2397"/>
          <cell r="L2397" t="str">
            <v>SA312 TP316</v>
          </cell>
          <cell r="M2397"/>
          <cell r="N2397"/>
        </row>
        <row r="2398">
          <cell r="A2398" t="str">
            <v>P20 SCH-160 [SA312 TP316]</v>
          </cell>
          <cell r="B2398">
            <v>20</v>
          </cell>
          <cell r="C2398">
            <v>160</v>
          </cell>
          <cell r="D2398" t="str">
            <v>SA312 TP316</v>
          </cell>
          <cell r="E2398"/>
          <cell r="F2398">
            <v>20</v>
          </cell>
          <cell r="G2398">
            <v>16.064</v>
          </cell>
          <cell r="H2398">
            <v>1.968</v>
          </cell>
          <cell r="I2398"/>
          <cell r="J2398">
            <v>160</v>
          </cell>
          <cell r="K2398"/>
          <cell r="L2398" t="str">
            <v>SA312 TP316</v>
          </cell>
          <cell r="M2398"/>
          <cell r="N2398"/>
        </row>
        <row r="2399">
          <cell r="A2399" t="str">
            <v>P20 SCH-XH [SA312 TP316]</v>
          </cell>
          <cell r="B2399">
            <v>20</v>
          </cell>
          <cell r="C2399" t="str">
            <v>XH</v>
          </cell>
          <cell r="D2399" t="str">
            <v>SA312 TP316</v>
          </cell>
          <cell r="E2399"/>
          <cell r="F2399">
            <v>20</v>
          </cell>
          <cell r="G2399">
            <v>19</v>
          </cell>
          <cell r="H2399">
            <v>0.5</v>
          </cell>
          <cell r="I2399" t="str">
            <v>XH</v>
          </cell>
          <cell r="J2399">
            <v>2</v>
          </cell>
          <cell r="K2399"/>
          <cell r="L2399" t="str">
            <v>SA312 TP316</v>
          </cell>
          <cell r="M2399"/>
          <cell r="N2399"/>
        </row>
        <row r="2400">
          <cell r="A2400" t="str">
            <v>P22 SCH-10 [SA312 TP316]</v>
          </cell>
          <cell r="B2400">
            <v>22</v>
          </cell>
          <cell r="C2400">
            <v>10</v>
          </cell>
          <cell r="D2400" t="str">
            <v>SA312 TP316</v>
          </cell>
          <cell r="E2400"/>
          <cell r="F2400">
            <v>22</v>
          </cell>
          <cell r="G2400">
            <v>21.5</v>
          </cell>
          <cell r="H2400">
            <v>0.25</v>
          </cell>
          <cell r="I2400"/>
          <cell r="J2400">
            <v>10</v>
          </cell>
          <cell r="K2400"/>
          <cell r="L2400" t="str">
            <v>SA312 TP316</v>
          </cell>
          <cell r="M2400"/>
          <cell r="N2400"/>
        </row>
        <row r="2401">
          <cell r="A2401" t="str">
            <v>P22 SCH-20 [SA312 TP316]</v>
          </cell>
          <cell r="B2401">
            <v>22</v>
          </cell>
          <cell r="C2401">
            <v>20</v>
          </cell>
          <cell r="D2401" t="str">
            <v>SA312 TP316</v>
          </cell>
          <cell r="E2401"/>
          <cell r="F2401">
            <v>22</v>
          </cell>
          <cell r="G2401">
            <v>21.25</v>
          </cell>
          <cell r="H2401">
            <v>0.375</v>
          </cell>
          <cell r="I2401"/>
          <cell r="J2401">
            <v>20</v>
          </cell>
          <cell r="K2401"/>
          <cell r="L2401" t="str">
            <v>SA312 TP316</v>
          </cell>
          <cell r="M2401"/>
          <cell r="N2401"/>
        </row>
        <row r="2402">
          <cell r="A2402" t="str">
            <v>P22 SCH-30 [SA312 TP316]</v>
          </cell>
          <cell r="B2402">
            <v>22</v>
          </cell>
          <cell r="C2402">
            <v>30</v>
          </cell>
          <cell r="D2402" t="str">
            <v>SA312 TP316</v>
          </cell>
          <cell r="E2402"/>
          <cell r="F2402">
            <v>22</v>
          </cell>
          <cell r="G2402">
            <v>21</v>
          </cell>
          <cell r="H2402">
            <v>0.5</v>
          </cell>
          <cell r="I2402"/>
          <cell r="J2402">
            <v>30</v>
          </cell>
          <cell r="K2402"/>
          <cell r="L2402" t="str">
            <v>SA312 TP316</v>
          </cell>
          <cell r="M2402"/>
          <cell r="N2402"/>
        </row>
        <row r="2403">
          <cell r="A2403" t="str">
            <v>P22 SCH-60 [SA312 TP316]</v>
          </cell>
          <cell r="B2403">
            <v>22</v>
          </cell>
          <cell r="C2403">
            <v>60</v>
          </cell>
          <cell r="D2403" t="str">
            <v>SA312 TP316</v>
          </cell>
          <cell r="E2403"/>
          <cell r="F2403">
            <v>22</v>
          </cell>
          <cell r="G2403">
            <v>20.25</v>
          </cell>
          <cell r="H2403">
            <v>0.875</v>
          </cell>
          <cell r="I2403"/>
          <cell r="J2403">
            <v>60</v>
          </cell>
          <cell r="K2403"/>
          <cell r="L2403" t="str">
            <v>SA312 TP316</v>
          </cell>
          <cell r="M2403"/>
          <cell r="N2403"/>
        </row>
        <row r="2404">
          <cell r="A2404" t="str">
            <v>P22 SCH-80 [SA312 TP316]</v>
          </cell>
          <cell r="B2404">
            <v>22</v>
          </cell>
          <cell r="C2404">
            <v>80</v>
          </cell>
          <cell r="D2404" t="str">
            <v>SA312 TP316</v>
          </cell>
          <cell r="E2404"/>
          <cell r="F2404">
            <v>22</v>
          </cell>
          <cell r="G2404">
            <v>19.75</v>
          </cell>
          <cell r="H2404">
            <v>1.125</v>
          </cell>
          <cell r="I2404"/>
          <cell r="J2404">
            <v>80</v>
          </cell>
          <cell r="K2404"/>
          <cell r="L2404" t="str">
            <v>SA312 TP316</v>
          </cell>
          <cell r="M2404"/>
          <cell r="N2404"/>
        </row>
        <row r="2405">
          <cell r="A2405" t="str">
            <v>P22 SCH-100 [SA312 TP316]</v>
          </cell>
          <cell r="B2405">
            <v>22</v>
          </cell>
          <cell r="C2405">
            <v>100</v>
          </cell>
          <cell r="D2405" t="str">
            <v>SA312 TP316</v>
          </cell>
          <cell r="E2405"/>
          <cell r="F2405">
            <v>22</v>
          </cell>
          <cell r="G2405">
            <v>19.25</v>
          </cell>
          <cell r="H2405">
            <v>1.375</v>
          </cell>
          <cell r="I2405"/>
          <cell r="J2405">
            <v>100</v>
          </cell>
          <cell r="K2405"/>
          <cell r="L2405" t="str">
            <v>SA312 TP316</v>
          </cell>
          <cell r="M2405"/>
          <cell r="N2405"/>
        </row>
        <row r="2406">
          <cell r="A2406" t="str">
            <v>P22 SCH-120 [SA312 TP316]</v>
          </cell>
          <cell r="B2406">
            <v>22</v>
          </cell>
          <cell r="C2406">
            <v>120</v>
          </cell>
          <cell r="D2406" t="str">
            <v>SA312 TP316</v>
          </cell>
          <cell r="E2406"/>
          <cell r="F2406">
            <v>22</v>
          </cell>
          <cell r="G2406">
            <v>18.75</v>
          </cell>
          <cell r="H2406">
            <v>1.625</v>
          </cell>
          <cell r="I2406"/>
          <cell r="J2406">
            <v>120</v>
          </cell>
          <cell r="K2406"/>
          <cell r="L2406" t="str">
            <v>SA312 TP316</v>
          </cell>
          <cell r="M2406"/>
          <cell r="N2406"/>
        </row>
        <row r="2407">
          <cell r="A2407" t="str">
            <v>P22 SCH-140 [SA312 TP316]</v>
          </cell>
          <cell r="B2407">
            <v>22</v>
          </cell>
          <cell r="C2407">
            <v>140</v>
          </cell>
          <cell r="D2407" t="str">
            <v>SA312 TP316</v>
          </cell>
          <cell r="E2407"/>
          <cell r="F2407">
            <v>22</v>
          </cell>
          <cell r="G2407">
            <v>18.25</v>
          </cell>
          <cell r="H2407">
            <v>1.875</v>
          </cell>
          <cell r="I2407"/>
          <cell r="J2407">
            <v>140</v>
          </cell>
          <cell r="K2407"/>
          <cell r="L2407" t="str">
            <v>SA312 TP316</v>
          </cell>
          <cell r="M2407"/>
          <cell r="N2407"/>
        </row>
        <row r="2408">
          <cell r="A2408" t="str">
            <v>P22 SCH-160 [SA312 TP316]</v>
          </cell>
          <cell r="B2408">
            <v>22</v>
          </cell>
          <cell r="C2408">
            <v>160</v>
          </cell>
          <cell r="D2408" t="str">
            <v>SA312 TP316</v>
          </cell>
          <cell r="E2408"/>
          <cell r="F2408">
            <v>22</v>
          </cell>
          <cell r="G2408">
            <v>17.75</v>
          </cell>
          <cell r="H2408">
            <v>2.125</v>
          </cell>
          <cell r="I2408"/>
          <cell r="J2408">
            <v>160</v>
          </cell>
          <cell r="K2408"/>
          <cell r="L2408" t="str">
            <v>SA312 TP316</v>
          </cell>
          <cell r="M2408"/>
          <cell r="N2408"/>
        </row>
        <row r="2409">
          <cell r="A2409" t="str">
            <v>P22 SCH-XH [SA312 TP316]</v>
          </cell>
          <cell r="B2409">
            <v>22</v>
          </cell>
          <cell r="C2409" t="str">
            <v>XH</v>
          </cell>
          <cell r="D2409" t="str">
            <v>SA312 TP316</v>
          </cell>
          <cell r="E2409"/>
          <cell r="F2409">
            <v>22</v>
          </cell>
          <cell r="G2409">
            <v>21</v>
          </cell>
          <cell r="H2409">
            <v>0.5</v>
          </cell>
          <cell r="I2409" t="str">
            <v>XH</v>
          </cell>
          <cell r="J2409">
            <v>2</v>
          </cell>
          <cell r="K2409"/>
          <cell r="L2409" t="str">
            <v>SA312 TP316</v>
          </cell>
          <cell r="M2409"/>
          <cell r="N2409"/>
        </row>
        <row r="2410">
          <cell r="A2410" t="str">
            <v>P24 SCH-10 [SA312 TP316]</v>
          </cell>
          <cell r="B2410">
            <v>24.000000000000004</v>
          </cell>
          <cell r="C2410">
            <v>10</v>
          </cell>
          <cell r="D2410" t="str">
            <v>SA312 TP316</v>
          </cell>
          <cell r="E2410"/>
          <cell r="F2410">
            <v>24.000000000000004</v>
          </cell>
          <cell r="G2410">
            <v>23.500000000000004</v>
          </cell>
          <cell r="H2410">
            <v>0.25</v>
          </cell>
          <cell r="I2410"/>
          <cell r="J2410">
            <v>10</v>
          </cell>
          <cell r="K2410"/>
          <cell r="L2410" t="str">
            <v>SA312 TP316</v>
          </cell>
          <cell r="M2410"/>
          <cell r="N2410"/>
        </row>
        <row r="2411">
          <cell r="A2411" t="str">
            <v>P24 SCH-20 [SA312 TP316]</v>
          </cell>
          <cell r="B2411">
            <v>24.000000000000004</v>
          </cell>
          <cell r="C2411">
            <v>20</v>
          </cell>
          <cell r="D2411" t="str">
            <v>SA312 TP316</v>
          </cell>
          <cell r="E2411"/>
          <cell r="F2411">
            <v>24.000000000000004</v>
          </cell>
          <cell r="G2411">
            <v>23.250000000000004</v>
          </cell>
          <cell r="H2411">
            <v>0.375</v>
          </cell>
          <cell r="I2411"/>
          <cell r="J2411">
            <v>20</v>
          </cell>
          <cell r="K2411"/>
          <cell r="L2411" t="str">
            <v>SA312 TP316</v>
          </cell>
          <cell r="M2411"/>
          <cell r="N2411"/>
        </row>
        <row r="2412">
          <cell r="A2412" t="str">
            <v>P24 SCH-30 [SA312 TP316]</v>
          </cell>
          <cell r="B2412">
            <v>24.000000000000004</v>
          </cell>
          <cell r="C2412">
            <v>30</v>
          </cell>
          <cell r="D2412" t="str">
            <v>SA312 TP316</v>
          </cell>
          <cell r="E2412"/>
          <cell r="F2412">
            <v>24.000000000000004</v>
          </cell>
          <cell r="G2412">
            <v>22.876000000000005</v>
          </cell>
          <cell r="H2412">
            <v>0.56200000000000006</v>
          </cell>
          <cell r="I2412"/>
          <cell r="J2412">
            <v>30</v>
          </cell>
          <cell r="K2412"/>
          <cell r="L2412" t="str">
            <v>SA312 TP316</v>
          </cell>
          <cell r="M2412"/>
          <cell r="N2412"/>
        </row>
        <row r="2413">
          <cell r="A2413" t="str">
            <v>P24 SCH-40 [SA312 TP316]</v>
          </cell>
          <cell r="B2413">
            <v>24.000000000000004</v>
          </cell>
          <cell r="C2413">
            <v>40</v>
          </cell>
          <cell r="D2413" t="str">
            <v>SA312 TP316</v>
          </cell>
          <cell r="E2413"/>
          <cell r="F2413">
            <v>24.000000000000004</v>
          </cell>
          <cell r="G2413">
            <v>22.626000000000005</v>
          </cell>
          <cell r="H2413">
            <v>0.68700000000000006</v>
          </cell>
          <cell r="I2413"/>
          <cell r="J2413">
            <v>40</v>
          </cell>
          <cell r="K2413"/>
          <cell r="L2413" t="str">
            <v>SA312 TP316</v>
          </cell>
          <cell r="M2413"/>
          <cell r="N2413"/>
        </row>
        <row r="2414">
          <cell r="A2414" t="str">
            <v>P24 SCH-60 [SA312 TP316]</v>
          </cell>
          <cell r="B2414">
            <v>24.000000000000004</v>
          </cell>
          <cell r="C2414">
            <v>60</v>
          </cell>
          <cell r="D2414" t="str">
            <v>SA312 TP316</v>
          </cell>
          <cell r="E2414"/>
          <cell r="F2414">
            <v>24.000000000000004</v>
          </cell>
          <cell r="G2414">
            <v>22.062000000000005</v>
          </cell>
          <cell r="H2414">
            <v>0.96899999999999997</v>
          </cell>
          <cell r="I2414"/>
          <cell r="J2414">
            <v>60</v>
          </cell>
          <cell r="K2414"/>
          <cell r="L2414" t="str">
            <v>SA312 TP316</v>
          </cell>
          <cell r="M2414"/>
          <cell r="N2414"/>
        </row>
        <row r="2415">
          <cell r="A2415" t="str">
            <v>P24 SCH-80 [SA312 TP316]</v>
          </cell>
          <cell r="B2415">
            <v>24.000000000000004</v>
          </cell>
          <cell r="C2415">
            <v>80</v>
          </cell>
          <cell r="D2415" t="str">
            <v>SA312 TP316</v>
          </cell>
          <cell r="E2415"/>
          <cell r="F2415">
            <v>24.000000000000004</v>
          </cell>
          <cell r="G2415">
            <v>21.564000000000004</v>
          </cell>
          <cell r="H2415">
            <v>1.218</v>
          </cell>
          <cell r="I2415"/>
          <cell r="J2415">
            <v>80</v>
          </cell>
          <cell r="K2415"/>
          <cell r="L2415" t="str">
            <v>SA312 TP316</v>
          </cell>
          <cell r="M2415"/>
          <cell r="N2415"/>
        </row>
        <row r="2416">
          <cell r="A2416" t="str">
            <v>P24 SCH-100 [SA312 TP316]</v>
          </cell>
          <cell r="B2416">
            <v>24.000000000000004</v>
          </cell>
          <cell r="C2416">
            <v>100</v>
          </cell>
          <cell r="D2416" t="str">
            <v>SA312 TP316</v>
          </cell>
          <cell r="E2416"/>
          <cell r="F2416">
            <v>24.000000000000004</v>
          </cell>
          <cell r="G2416">
            <v>20.938000000000002</v>
          </cell>
          <cell r="H2416">
            <v>1.5309999999999999</v>
          </cell>
          <cell r="I2416"/>
          <cell r="J2416">
            <v>100</v>
          </cell>
          <cell r="K2416"/>
          <cell r="L2416" t="str">
            <v>SA312 TP316</v>
          </cell>
          <cell r="M2416"/>
          <cell r="N2416"/>
        </row>
        <row r="2417">
          <cell r="A2417" t="str">
            <v>P24 SCH-120 [SA312 TP316]</v>
          </cell>
          <cell r="B2417">
            <v>24.000000000000004</v>
          </cell>
          <cell r="C2417">
            <v>120</v>
          </cell>
          <cell r="D2417" t="str">
            <v>SA312 TP316</v>
          </cell>
          <cell r="E2417"/>
          <cell r="F2417">
            <v>24.000000000000004</v>
          </cell>
          <cell r="G2417">
            <v>20.376000000000005</v>
          </cell>
          <cell r="H2417">
            <v>1.8120000000000001</v>
          </cell>
          <cell r="I2417"/>
          <cell r="J2417">
            <v>120</v>
          </cell>
          <cell r="K2417"/>
          <cell r="L2417" t="str">
            <v>SA312 TP316</v>
          </cell>
          <cell r="M2417"/>
          <cell r="N2417"/>
        </row>
        <row r="2418">
          <cell r="A2418" t="str">
            <v>P24 SCH-140 [SA312 TP316]</v>
          </cell>
          <cell r="B2418">
            <v>24.000000000000004</v>
          </cell>
          <cell r="C2418">
            <v>140</v>
          </cell>
          <cell r="D2418" t="str">
            <v>SA312 TP316</v>
          </cell>
          <cell r="E2418"/>
          <cell r="F2418">
            <v>24.000000000000004</v>
          </cell>
          <cell r="G2418">
            <v>19.876000000000005</v>
          </cell>
          <cell r="H2418">
            <v>2.0619999999999998</v>
          </cell>
          <cell r="I2418"/>
          <cell r="J2418">
            <v>140</v>
          </cell>
          <cell r="K2418"/>
          <cell r="L2418" t="str">
            <v>SA312 TP316</v>
          </cell>
          <cell r="M2418"/>
          <cell r="N2418"/>
        </row>
        <row r="2419">
          <cell r="A2419" t="str">
            <v>P24 SCH-160 [SA312 TP316]</v>
          </cell>
          <cell r="B2419">
            <v>24.000000000000004</v>
          </cell>
          <cell r="C2419">
            <v>160</v>
          </cell>
          <cell r="D2419" t="str">
            <v>SA312 TP316</v>
          </cell>
          <cell r="E2419"/>
          <cell r="F2419">
            <v>24.000000000000004</v>
          </cell>
          <cell r="G2419">
            <v>19.314000000000004</v>
          </cell>
          <cell r="H2419">
            <v>2.343</v>
          </cell>
          <cell r="I2419"/>
          <cell r="J2419">
            <v>160</v>
          </cell>
          <cell r="K2419"/>
          <cell r="L2419" t="str">
            <v>SA312 TP316</v>
          </cell>
          <cell r="M2419"/>
          <cell r="N2419"/>
        </row>
        <row r="2420">
          <cell r="A2420" t="str">
            <v>P24 SCH-XH [SA312 TP316]</v>
          </cell>
          <cell r="B2420">
            <v>24.000000000000004</v>
          </cell>
          <cell r="C2420" t="str">
            <v>XH</v>
          </cell>
          <cell r="D2420" t="str">
            <v>SA312 TP316</v>
          </cell>
          <cell r="E2420"/>
          <cell r="F2420">
            <v>24.000000000000004</v>
          </cell>
          <cell r="G2420">
            <v>23.000000000000004</v>
          </cell>
          <cell r="H2420">
            <v>0.5</v>
          </cell>
          <cell r="I2420" t="str">
            <v>XH</v>
          </cell>
          <cell r="J2420">
            <v>2</v>
          </cell>
          <cell r="K2420"/>
          <cell r="L2420" t="str">
            <v>SA312 TP316</v>
          </cell>
          <cell r="M2420"/>
          <cell r="N2420"/>
        </row>
        <row r="2421">
          <cell r="A2421" t="str">
            <v>P26 SCH-10 [SA312 TP316]</v>
          </cell>
          <cell r="B2421">
            <v>26</v>
          </cell>
          <cell r="C2421">
            <v>10</v>
          </cell>
          <cell r="D2421" t="str">
            <v>SA312 TP316</v>
          </cell>
          <cell r="E2421"/>
          <cell r="F2421">
            <v>26</v>
          </cell>
          <cell r="G2421">
            <v>25.376000000000001</v>
          </cell>
          <cell r="H2421">
            <v>0.312</v>
          </cell>
          <cell r="I2421"/>
          <cell r="J2421">
            <v>10</v>
          </cell>
          <cell r="K2421"/>
          <cell r="L2421" t="str">
            <v>SA312 TP316</v>
          </cell>
          <cell r="M2421"/>
          <cell r="N2421"/>
        </row>
        <row r="2422">
          <cell r="A2422" t="str">
            <v>P26 SCH-20 [SA312 TP316]</v>
          </cell>
          <cell r="B2422">
            <v>26</v>
          </cell>
          <cell r="C2422">
            <v>20</v>
          </cell>
          <cell r="D2422" t="str">
            <v>SA312 TP316</v>
          </cell>
          <cell r="E2422"/>
          <cell r="F2422">
            <v>26</v>
          </cell>
          <cell r="G2422">
            <v>25</v>
          </cell>
          <cell r="H2422">
            <v>0.5</v>
          </cell>
          <cell r="I2422"/>
          <cell r="J2422">
            <v>20</v>
          </cell>
          <cell r="K2422"/>
          <cell r="L2422" t="str">
            <v>SA312 TP316</v>
          </cell>
          <cell r="M2422"/>
          <cell r="N2422"/>
        </row>
        <row r="2423">
          <cell r="A2423" t="str">
            <v>P26 SCH-XH [SA312 TP316]</v>
          </cell>
          <cell r="B2423">
            <v>26</v>
          </cell>
          <cell r="C2423" t="str">
            <v>XH</v>
          </cell>
          <cell r="D2423" t="str">
            <v>SA312 TP316</v>
          </cell>
          <cell r="E2423"/>
          <cell r="F2423">
            <v>26</v>
          </cell>
          <cell r="G2423">
            <v>25</v>
          </cell>
          <cell r="H2423">
            <v>0.5</v>
          </cell>
          <cell r="I2423" t="str">
            <v>XH</v>
          </cell>
          <cell r="J2423">
            <v>2</v>
          </cell>
          <cell r="K2423"/>
          <cell r="L2423" t="str">
            <v>SA312 TP316</v>
          </cell>
          <cell r="M2423"/>
          <cell r="N2423"/>
        </row>
        <row r="2424">
          <cell r="A2424" t="str">
            <v>P28 SCH-10 [SA312 TP316]</v>
          </cell>
          <cell r="B2424">
            <v>28</v>
          </cell>
          <cell r="C2424">
            <v>10</v>
          </cell>
          <cell r="D2424" t="str">
            <v>SA312 TP316</v>
          </cell>
          <cell r="E2424"/>
          <cell r="F2424">
            <v>28</v>
          </cell>
          <cell r="G2424">
            <v>27.376000000000001</v>
          </cell>
          <cell r="H2424">
            <v>0.312</v>
          </cell>
          <cell r="I2424"/>
          <cell r="J2424">
            <v>10</v>
          </cell>
          <cell r="K2424"/>
          <cell r="L2424" t="str">
            <v>SA312 TP316</v>
          </cell>
          <cell r="M2424"/>
          <cell r="N2424"/>
        </row>
        <row r="2425">
          <cell r="A2425" t="str">
            <v>P28 SCH-20 [SA312 TP316]</v>
          </cell>
          <cell r="B2425">
            <v>28</v>
          </cell>
          <cell r="C2425">
            <v>20</v>
          </cell>
          <cell r="D2425" t="str">
            <v>SA312 TP316</v>
          </cell>
          <cell r="E2425"/>
          <cell r="F2425">
            <v>28</v>
          </cell>
          <cell r="G2425">
            <v>27</v>
          </cell>
          <cell r="H2425">
            <v>0.5</v>
          </cell>
          <cell r="I2425"/>
          <cell r="J2425">
            <v>20</v>
          </cell>
          <cell r="K2425"/>
          <cell r="L2425" t="str">
            <v>SA312 TP316</v>
          </cell>
          <cell r="M2425"/>
          <cell r="N2425"/>
        </row>
        <row r="2426">
          <cell r="A2426" t="str">
            <v>P28 SCH-30 [SA312 TP316]</v>
          </cell>
          <cell r="B2426">
            <v>28</v>
          </cell>
          <cell r="C2426">
            <v>30</v>
          </cell>
          <cell r="D2426" t="str">
            <v>SA312 TP316</v>
          </cell>
          <cell r="E2426"/>
          <cell r="F2426">
            <v>28</v>
          </cell>
          <cell r="G2426">
            <v>26.75</v>
          </cell>
          <cell r="H2426">
            <v>0.625</v>
          </cell>
          <cell r="I2426"/>
          <cell r="J2426">
            <v>30</v>
          </cell>
          <cell r="K2426"/>
          <cell r="L2426" t="str">
            <v>SA312 TP316</v>
          </cell>
          <cell r="M2426"/>
          <cell r="N2426"/>
        </row>
        <row r="2427">
          <cell r="A2427" t="str">
            <v>P28 SCH-XH [SA312 TP316]</v>
          </cell>
          <cell r="B2427">
            <v>28</v>
          </cell>
          <cell r="C2427" t="str">
            <v>XH</v>
          </cell>
          <cell r="D2427" t="str">
            <v>SA312 TP316</v>
          </cell>
          <cell r="E2427"/>
          <cell r="F2427">
            <v>28</v>
          </cell>
          <cell r="G2427">
            <v>27</v>
          </cell>
          <cell r="H2427">
            <v>0.5</v>
          </cell>
          <cell r="I2427" t="str">
            <v>XH</v>
          </cell>
          <cell r="J2427">
            <v>2</v>
          </cell>
          <cell r="K2427"/>
          <cell r="L2427" t="str">
            <v>SA312 TP316</v>
          </cell>
          <cell r="M2427"/>
          <cell r="N2427"/>
        </row>
        <row r="2428">
          <cell r="A2428" t="str">
            <v>P30 SCH-10 [SA312 TP316]</v>
          </cell>
          <cell r="B2428">
            <v>30</v>
          </cell>
          <cell r="C2428">
            <v>10</v>
          </cell>
          <cell r="D2428" t="str">
            <v>SA312 TP316</v>
          </cell>
          <cell r="E2428"/>
          <cell r="F2428">
            <v>30</v>
          </cell>
          <cell r="G2428">
            <v>29.376000000000001</v>
          </cell>
          <cell r="H2428">
            <v>0.312</v>
          </cell>
          <cell r="I2428"/>
          <cell r="J2428">
            <v>10</v>
          </cell>
          <cell r="K2428"/>
          <cell r="L2428" t="str">
            <v>SA312 TP316</v>
          </cell>
          <cell r="M2428"/>
          <cell r="N2428"/>
        </row>
        <row r="2429">
          <cell r="A2429" t="str">
            <v>P30 SCH-20 [SA312 TP316]</v>
          </cell>
          <cell r="B2429">
            <v>30</v>
          </cell>
          <cell r="C2429">
            <v>20</v>
          </cell>
          <cell r="D2429" t="str">
            <v>SA312 TP316</v>
          </cell>
          <cell r="E2429"/>
          <cell r="F2429">
            <v>30</v>
          </cell>
          <cell r="G2429">
            <v>29</v>
          </cell>
          <cell r="H2429">
            <v>0.5</v>
          </cell>
          <cell r="I2429"/>
          <cell r="J2429">
            <v>20</v>
          </cell>
          <cell r="K2429"/>
          <cell r="L2429" t="str">
            <v>SA312 TP316</v>
          </cell>
          <cell r="M2429"/>
          <cell r="N2429"/>
        </row>
        <row r="2430">
          <cell r="A2430" t="str">
            <v>P30 SCH-30 [SA312 TP316]</v>
          </cell>
          <cell r="B2430">
            <v>30</v>
          </cell>
          <cell r="C2430">
            <v>30</v>
          </cell>
          <cell r="D2430" t="str">
            <v>SA312 TP316</v>
          </cell>
          <cell r="E2430"/>
          <cell r="F2430">
            <v>30</v>
          </cell>
          <cell r="G2430">
            <v>28.75</v>
          </cell>
          <cell r="H2430">
            <v>0.625</v>
          </cell>
          <cell r="I2430"/>
          <cell r="J2430">
            <v>30</v>
          </cell>
          <cell r="K2430"/>
          <cell r="L2430" t="str">
            <v>SA312 TP316</v>
          </cell>
          <cell r="M2430"/>
          <cell r="N2430"/>
        </row>
        <row r="2431">
          <cell r="A2431" t="str">
            <v>P30 SCH-XH [SA312 TP316]</v>
          </cell>
          <cell r="B2431">
            <v>30</v>
          </cell>
          <cell r="C2431" t="str">
            <v>XH</v>
          </cell>
          <cell r="D2431" t="str">
            <v>SA312 TP316</v>
          </cell>
          <cell r="E2431"/>
          <cell r="F2431">
            <v>30</v>
          </cell>
          <cell r="G2431">
            <v>29</v>
          </cell>
          <cell r="H2431">
            <v>0.5</v>
          </cell>
          <cell r="I2431" t="str">
            <v>XH</v>
          </cell>
          <cell r="J2431">
            <v>2</v>
          </cell>
          <cell r="K2431"/>
          <cell r="L2431" t="str">
            <v>SA312 TP316</v>
          </cell>
          <cell r="M2431"/>
          <cell r="N2431"/>
        </row>
        <row r="2432">
          <cell r="A2432" t="str">
            <v>P32 SCH-10 [SA312 TP316]</v>
          </cell>
          <cell r="B2432">
            <v>32</v>
          </cell>
          <cell r="C2432">
            <v>10</v>
          </cell>
          <cell r="D2432" t="str">
            <v>SA312 TP316</v>
          </cell>
          <cell r="E2432"/>
          <cell r="F2432">
            <v>32</v>
          </cell>
          <cell r="G2432">
            <v>31.376000000000001</v>
          </cell>
          <cell r="H2432">
            <v>0.312</v>
          </cell>
          <cell r="I2432"/>
          <cell r="J2432">
            <v>10</v>
          </cell>
          <cell r="K2432"/>
          <cell r="L2432" t="str">
            <v>SA312 TP316</v>
          </cell>
          <cell r="M2432"/>
          <cell r="N2432"/>
        </row>
        <row r="2433">
          <cell r="A2433" t="str">
            <v>P32 SCH-20 [SA312 TP316]</v>
          </cell>
          <cell r="B2433">
            <v>32</v>
          </cell>
          <cell r="C2433">
            <v>20</v>
          </cell>
          <cell r="D2433" t="str">
            <v>SA312 TP316</v>
          </cell>
          <cell r="E2433"/>
          <cell r="F2433">
            <v>32</v>
          </cell>
          <cell r="G2433">
            <v>31</v>
          </cell>
          <cell r="H2433">
            <v>0.5</v>
          </cell>
          <cell r="I2433"/>
          <cell r="J2433">
            <v>20</v>
          </cell>
          <cell r="K2433"/>
          <cell r="L2433" t="str">
            <v>SA312 TP316</v>
          </cell>
          <cell r="M2433"/>
          <cell r="N2433"/>
        </row>
        <row r="2434">
          <cell r="A2434" t="str">
            <v>P32 SCH-30 [SA312 TP316]</v>
          </cell>
          <cell r="B2434">
            <v>32</v>
          </cell>
          <cell r="C2434">
            <v>30</v>
          </cell>
          <cell r="D2434" t="str">
            <v>SA312 TP316</v>
          </cell>
          <cell r="E2434"/>
          <cell r="F2434">
            <v>32</v>
          </cell>
          <cell r="G2434">
            <v>30.75</v>
          </cell>
          <cell r="H2434">
            <v>0.625</v>
          </cell>
          <cell r="I2434"/>
          <cell r="J2434">
            <v>30</v>
          </cell>
          <cell r="K2434"/>
          <cell r="L2434" t="str">
            <v>SA312 TP316</v>
          </cell>
          <cell r="M2434"/>
          <cell r="N2434"/>
        </row>
        <row r="2435">
          <cell r="A2435" t="str">
            <v>P32 SCH-40 [SA312 TP316]</v>
          </cell>
          <cell r="B2435">
            <v>32</v>
          </cell>
          <cell r="C2435">
            <v>40</v>
          </cell>
          <cell r="D2435" t="str">
            <v>SA312 TP316</v>
          </cell>
          <cell r="E2435"/>
          <cell r="F2435">
            <v>32</v>
          </cell>
          <cell r="G2435">
            <v>30.623999999999999</v>
          </cell>
          <cell r="H2435">
            <v>0.68799999999999994</v>
          </cell>
          <cell r="I2435"/>
          <cell r="J2435">
            <v>40</v>
          </cell>
          <cell r="K2435"/>
          <cell r="L2435" t="str">
            <v>SA312 TP316</v>
          </cell>
          <cell r="M2435"/>
          <cell r="N2435"/>
        </row>
        <row r="2436">
          <cell r="A2436" t="str">
            <v>P32 SCH-XH [SA312 TP316]</v>
          </cell>
          <cell r="B2436">
            <v>32</v>
          </cell>
          <cell r="C2436" t="str">
            <v>XH</v>
          </cell>
          <cell r="D2436" t="str">
            <v>SA312 TP316</v>
          </cell>
          <cell r="E2436"/>
          <cell r="F2436">
            <v>32</v>
          </cell>
          <cell r="G2436">
            <v>31</v>
          </cell>
          <cell r="H2436">
            <v>0.5</v>
          </cell>
          <cell r="I2436" t="str">
            <v>XH</v>
          </cell>
          <cell r="J2436">
            <v>2</v>
          </cell>
          <cell r="K2436"/>
          <cell r="L2436" t="str">
            <v>SA312 TP316</v>
          </cell>
          <cell r="M2436"/>
          <cell r="N2436"/>
        </row>
        <row r="2437">
          <cell r="A2437" t="str">
            <v>P34 SCH-10 [SA312 TP316]</v>
          </cell>
          <cell r="B2437">
            <v>34</v>
          </cell>
          <cell r="C2437">
            <v>10</v>
          </cell>
          <cell r="D2437" t="str">
            <v>SA312 TP316</v>
          </cell>
          <cell r="E2437"/>
          <cell r="F2437">
            <v>34</v>
          </cell>
          <cell r="G2437">
            <v>33.375999999999998</v>
          </cell>
          <cell r="H2437">
            <v>0.312</v>
          </cell>
          <cell r="I2437"/>
          <cell r="J2437">
            <v>10</v>
          </cell>
          <cell r="K2437"/>
          <cell r="L2437" t="str">
            <v>SA312 TP316</v>
          </cell>
          <cell r="M2437"/>
          <cell r="N2437"/>
        </row>
        <row r="2438">
          <cell r="A2438" t="str">
            <v>P34 SCH-20 [SA312 TP316]</v>
          </cell>
          <cell r="B2438">
            <v>34</v>
          </cell>
          <cell r="C2438">
            <v>20</v>
          </cell>
          <cell r="D2438" t="str">
            <v>SA312 TP316</v>
          </cell>
          <cell r="E2438"/>
          <cell r="F2438">
            <v>34</v>
          </cell>
          <cell r="G2438">
            <v>33</v>
          </cell>
          <cell r="H2438">
            <v>0.5</v>
          </cell>
          <cell r="I2438"/>
          <cell r="J2438">
            <v>20</v>
          </cell>
          <cell r="K2438"/>
          <cell r="L2438" t="str">
            <v>SA312 TP316</v>
          </cell>
          <cell r="M2438"/>
          <cell r="N2438"/>
        </row>
        <row r="2439">
          <cell r="A2439" t="str">
            <v>P34 SCH-30 [SA312 TP316]</v>
          </cell>
          <cell r="B2439">
            <v>34</v>
          </cell>
          <cell r="C2439">
            <v>30</v>
          </cell>
          <cell r="D2439" t="str">
            <v>SA312 TP316</v>
          </cell>
          <cell r="E2439"/>
          <cell r="F2439">
            <v>34</v>
          </cell>
          <cell r="G2439">
            <v>32.75</v>
          </cell>
          <cell r="H2439">
            <v>0.625</v>
          </cell>
          <cell r="I2439"/>
          <cell r="J2439">
            <v>30</v>
          </cell>
          <cell r="K2439"/>
          <cell r="L2439" t="str">
            <v>SA312 TP316</v>
          </cell>
          <cell r="M2439"/>
          <cell r="N2439"/>
        </row>
        <row r="2440">
          <cell r="A2440" t="str">
            <v>P34 SCH-40 [SA312 TP316]</v>
          </cell>
          <cell r="B2440">
            <v>34</v>
          </cell>
          <cell r="C2440">
            <v>40</v>
          </cell>
          <cell r="D2440" t="str">
            <v>SA312 TP316</v>
          </cell>
          <cell r="E2440"/>
          <cell r="F2440">
            <v>34</v>
          </cell>
          <cell r="G2440">
            <v>32.624000000000002</v>
          </cell>
          <cell r="H2440">
            <v>0.68799999999999994</v>
          </cell>
          <cell r="I2440"/>
          <cell r="J2440">
            <v>40</v>
          </cell>
          <cell r="K2440"/>
          <cell r="L2440" t="str">
            <v>SA312 TP316</v>
          </cell>
          <cell r="M2440"/>
          <cell r="N2440"/>
        </row>
        <row r="2441">
          <cell r="A2441" t="str">
            <v>P34 SCH-XH [SA312 TP316]</v>
          </cell>
          <cell r="B2441">
            <v>34</v>
          </cell>
          <cell r="C2441" t="str">
            <v>XH</v>
          </cell>
          <cell r="D2441" t="str">
            <v>SA312 TP316</v>
          </cell>
          <cell r="E2441"/>
          <cell r="F2441">
            <v>34</v>
          </cell>
          <cell r="G2441">
            <v>33</v>
          </cell>
          <cell r="H2441">
            <v>0.5</v>
          </cell>
          <cell r="I2441" t="str">
            <v>XH</v>
          </cell>
          <cell r="J2441">
            <v>2</v>
          </cell>
          <cell r="K2441"/>
          <cell r="L2441" t="str">
            <v>SA312 TP316</v>
          </cell>
          <cell r="M2441"/>
          <cell r="N2441"/>
        </row>
        <row r="2442">
          <cell r="A2442" t="str">
            <v>P36 SCH-10 [SA312 TP316]</v>
          </cell>
          <cell r="B2442">
            <v>36</v>
          </cell>
          <cell r="C2442">
            <v>10</v>
          </cell>
          <cell r="D2442" t="str">
            <v>SA312 TP316</v>
          </cell>
          <cell r="E2442"/>
          <cell r="F2442">
            <v>36</v>
          </cell>
          <cell r="G2442">
            <v>35.375999999999998</v>
          </cell>
          <cell r="H2442">
            <v>0.312</v>
          </cell>
          <cell r="I2442"/>
          <cell r="J2442">
            <v>10</v>
          </cell>
          <cell r="K2442"/>
          <cell r="L2442" t="str">
            <v>SA312 TP316</v>
          </cell>
          <cell r="M2442"/>
          <cell r="N2442"/>
        </row>
        <row r="2443">
          <cell r="A2443" t="str">
            <v>P36 SCH-20 [SA312 TP316]</v>
          </cell>
          <cell r="B2443">
            <v>36</v>
          </cell>
          <cell r="C2443">
            <v>20</v>
          </cell>
          <cell r="D2443" t="str">
            <v>SA312 TP316</v>
          </cell>
          <cell r="E2443"/>
          <cell r="F2443">
            <v>36</v>
          </cell>
          <cell r="G2443">
            <v>35</v>
          </cell>
          <cell r="H2443">
            <v>0.5</v>
          </cell>
          <cell r="I2443"/>
          <cell r="J2443">
            <v>20</v>
          </cell>
          <cell r="K2443"/>
          <cell r="L2443" t="str">
            <v>SA312 TP316</v>
          </cell>
          <cell r="M2443"/>
          <cell r="N2443"/>
        </row>
        <row r="2444">
          <cell r="A2444" t="str">
            <v>P36 SCH-30 [SA312 TP316]</v>
          </cell>
          <cell r="B2444">
            <v>36</v>
          </cell>
          <cell r="C2444">
            <v>30</v>
          </cell>
          <cell r="D2444" t="str">
            <v>SA312 TP316</v>
          </cell>
          <cell r="E2444"/>
          <cell r="F2444">
            <v>36</v>
          </cell>
          <cell r="G2444">
            <v>34.75</v>
          </cell>
          <cell r="H2444">
            <v>0.625</v>
          </cell>
          <cell r="I2444"/>
          <cell r="J2444">
            <v>30</v>
          </cell>
          <cell r="K2444"/>
          <cell r="L2444" t="str">
            <v>SA312 TP316</v>
          </cell>
          <cell r="M2444"/>
          <cell r="N2444"/>
        </row>
        <row r="2445">
          <cell r="A2445" t="str">
            <v>P36 SCH-40 [SA312 TP316]</v>
          </cell>
          <cell r="B2445">
            <v>36</v>
          </cell>
          <cell r="C2445">
            <v>40</v>
          </cell>
          <cell r="D2445" t="str">
            <v>SA312 TP316</v>
          </cell>
          <cell r="E2445"/>
          <cell r="F2445">
            <v>36</v>
          </cell>
          <cell r="G2445">
            <v>34.5</v>
          </cell>
          <cell r="H2445">
            <v>0.75</v>
          </cell>
          <cell r="I2445"/>
          <cell r="J2445">
            <v>40</v>
          </cell>
          <cell r="K2445"/>
          <cell r="L2445" t="str">
            <v>SA312 TP316</v>
          </cell>
          <cell r="M2445"/>
          <cell r="N2445"/>
        </row>
        <row r="2446">
          <cell r="A2446" t="str">
            <v>P36 SCH-XH [SA312 TP316]</v>
          </cell>
          <cell r="B2446">
            <v>36</v>
          </cell>
          <cell r="C2446" t="str">
            <v>XH</v>
          </cell>
          <cell r="D2446" t="str">
            <v>SA312 TP316</v>
          </cell>
          <cell r="E2446"/>
          <cell r="F2446">
            <v>36</v>
          </cell>
          <cell r="G2446">
            <v>35</v>
          </cell>
          <cell r="H2446">
            <v>0.5</v>
          </cell>
          <cell r="I2446" t="str">
            <v>XH</v>
          </cell>
          <cell r="J2446">
            <v>2</v>
          </cell>
          <cell r="K2446"/>
          <cell r="L2446" t="str">
            <v>SA312 TP316</v>
          </cell>
          <cell r="M2446"/>
          <cell r="N2446"/>
        </row>
        <row r="2447">
          <cell r="A2447" t="str">
            <v>P42 SCH-30 [SA312 TP316]</v>
          </cell>
          <cell r="B2447">
            <v>42</v>
          </cell>
          <cell r="C2447">
            <v>30</v>
          </cell>
          <cell r="D2447" t="str">
            <v>SA312 TP316</v>
          </cell>
          <cell r="E2447"/>
          <cell r="F2447">
            <v>42</v>
          </cell>
          <cell r="G2447">
            <v>41.25</v>
          </cell>
          <cell r="H2447">
            <v>0.375</v>
          </cell>
          <cell r="I2447"/>
          <cell r="J2447">
            <v>30</v>
          </cell>
          <cell r="K2447"/>
          <cell r="L2447" t="str">
            <v>SA312 TP316</v>
          </cell>
          <cell r="M2447"/>
          <cell r="N2447"/>
        </row>
        <row r="2448">
          <cell r="A2448" t="str">
            <v>P42 SCH-60 [SA312 TP316]</v>
          </cell>
          <cell r="B2448">
            <v>42</v>
          </cell>
          <cell r="C2448">
            <v>60</v>
          </cell>
          <cell r="D2448" t="str">
            <v>SA312 TP316</v>
          </cell>
          <cell r="E2448"/>
          <cell r="F2448">
            <v>42</v>
          </cell>
          <cell r="G2448">
            <v>41</v>
          </cell>
          <cell r="H2448">
            <v>0.5</v>
          </cell>
          <cell r="I2448"/>
          <cell r="J2448">
            <v>60</v>
          </cell>
          <cell r="K2448"/>
          <cell r="L2448" t="str">
            <v>SA312 TP316</v>
          </cell>
          <cell r="M2448"/>
          <cell r="N2448"/>
        </row>
        <row r="2449">
          <cell r="A2449" t="str">
            <v>P42 SCH-XH [SA312 TP316]</v>
          </cell>
          <cell r="B2449">
            <v>42</v>
          </cell>
          <cell r="C2449" t="str">
            <v>XH</v>
          </cell>
          <cell r="D2449" t="str">
            <v>SA312 TP316</v>
          </cell>
          <cell r="E2449"/>
          <cell r="F2449">
            <v>42</v>
          </cell>
          <cell r="G2449">
            <v>41</v>
          </cell>
          <cell r="H2449">
            <v>0.5</v>
          </cell>
          <cell r="I2449" t="str">
            <v>XH</v>
          </cell>
          <cell r="J2449">
            <v>2</v>
          </cell>
          <cell r="K2449"/>
          <cell r="L2449" t="str">
            <v>SA312 TP316</v>
          </cell>
          <cell r="M2449"/>
          <cell r="N2449"/>
        </row>
        <row r="2450">
          <cell r="A2450" t="str">
            <v>P48 SCH-30 [SA312 TP316]</v>
          </cell>
          <cell r="B2450">
            <v>48.000000000000007</v>
          </cell>
          <cell r="C2450">
            <v>30</v>
          </cell>
          <cell r="D2450" t="str">
            <v>SA312 TP316</v>
          </cell>
          <cell r="E2450"/>
          <cell r="F2450">
            <v>48.000000000000007</v>
          </cell>
          <cell r="G2450">
            <v>47.250000000000007</v>
          </cell>
          <cell r="H2450">
            <v>0.375</v>
          </cell>
          <cell r="I2450"/>
          <cell r="J2450">
            <v>30</v>
          </cell>
          <cell r="K2450"/>
          <cell r="L2450" t="str">
            <v>SA312 TP316</v>
          </cell>
          <cell r="M2450"/>
          <cell r="N2450"/>
        </row>
        <row r="2451">
          <cell r="A2451" t="str">
            <v>P48 SCH-60 [SA312 TP316]</v>
          </cell>
          <cell r="B2451">
            <v>48.000000000000007</v>
          </cell>
          <cell r="C2451">
            <v>60</v>
          </cell>
          <cell r="D2451" t="str">
            <v>SA312 TP316</v>
          </cell>
          <cell r="E2451"/>
          <cell r="F2451">
            <v>48.000000000000007</v>
          </cell>
          <cell r="G2451">
            <v>47.000000000000007</v>
          </cell>
          <cell r="H2451">
            <v>0.5</v>
          </cell>
          <cell r="I2451"/>
          <cell r="J2451">
            <v>60</v>
          </cell>
          <cell r="K2451"/>
          <cell r="L2451" t="str">
            <v>SA312 TP316</v>
          </cell>
          <cell r="M2451"/>
          <cell r="N2451"/>
        </row>
        <row r="2452">
          <cell r="A2452" t="str">
            <v>P48 SCH-XH [SA312 TP316]</v>
          </cell>
          <cell r="B2452">
            <v>48.000000000000007</v>
          </cell>
          <cell r="C2452" t="str">
            <v>XH</v>
          </cell>
          <cell r="D2452" t="str">
            <v>SA312 TP316</v>
          </cell>
          <cell r="E2452"/>
          <cell r="F2452">
            <v>48.000000000000007</v>
          </cell>
          <cell r="G2452">
            <v>47.000000000000007</v>
          </cell>
          <cell r="H2452">
            <v>0.5</v>
          </cell>
          <cell r="I2452" t="str">
            <v>XH</v>
          </cell>
          <cell r="J2452">
            <v>2</v>
          </cell>
          <cell r="K2452"/>
          <cell r="L2452" t="str">
            <v>SA312 TP316</v>
          </cell>
          <cell r="M2452"/>
          <cell r="N2452"/>
        </row>
        <row r="2453">
          <cell r="A2453" t="str">
            <v>SA312 TP316L</v>
          </cell>
          <cell r="B2453">
            <v>0.125</v>
          </cell>
          <cell r="C2453">
            <v>5</v>
          </cell>
          <cell r="D2453" t="str">
            <v>SA312 TP316L</v>
          </cell>
          <cell r="E2453"/>
          <cell r="F2453">
            <v>0.40500000000000003</v>
          </cell>
          <cell r="G2453">
            <v>0.33500000000000002</v>
          </cell>
          <cell r="H2453">
            <v>3.5000000000000003E-2</v>
          </cell>
          <cell r="I2453"/>
          <cell r="J2453">
            <v>5</v>
          </cell>
          <cell r="K2453"/>
          <cell r="L2453"/>
          <cell r="M2453"/>
          <cell r="N2453"/>
        </row>
        <row r="2454">
          <cell r="A2454" t="str">
            <v>P0.125 SCH-5 [SA312 TP316L]</v>
          </cell>
          <cell r="B2454">
            <v>0.125</v>
          </cell>
          <cell r="C2454">
            <v>5</v>
          </cell>
          <cell r="D2454" t="str">
            <v>SA312 TP316L</v>
          </cell>
          <cell r="E2454"/>
          <cell r="F2454">
            <v>0.40500000000000003</v>
          </cell>
          <cell r="G2454">
            <v>0.33500000000000002</v>
          </cell>
          <cell r="H2454">
            <v>3.5000000000000003E-2</v>
          </cell>
          <cell r="I2454"/>
          <cell r="J2454">
            <v>5</v>
          </cell>
          <cell r="K2454"/>
          <cell r="L2454" t="str">
            <v>SA312 TP316L</v>
          </cell>
          <cell r="M2454"/>
          <cell r="N2454"/>
        </row>
        <row r="2455">
          <cell r="A2455" t="str">
            <v>P0.125 SCH-10 [SA312 TP316L]</v>
          </cell>
          <cell r="B2455">
            <v>0.125</v>
          </cell>
          <cell r="C2455">
            <v>10</v>
          </cell>
          <cell r="D2455" t="str">
            <v>SA312 TP316L</v>
          </cell>
          <cell r="E2455"/>
          <cell r="F2455">
            <v>0.40500000000000003</v>
          </cell>
          <cell r="G2455">
            <v>0.30700000000000005</v>
          </cell>
          <cell r="H2455">
            <v>4.9000000000000002E-2</v>
          </cell>
          <cell r="I2455"/>
          <cell r="J2455">
            <v>10</v>
          </cell>
          <cell r="K2455"/>
          <cell r="L2455" t="str">
            <v>SA312 TP316L</v>
          </cell>
          <cell r="M2455"/>
          <cell r="N2455"/>
        </row>
        <row r="2456">
          <cell r="A2456" t="str">
            <v>P0.125 SCH-40 [SA312 TP316L]</v>
          </cell>
          <cell r="B2456">
            <v>0.125</v>
          </cell>
          <cell r="C2456">
            <v>40</v>
          </cell>
          <cell r="D2456" t="str">
            <v>SA312 TP316L</v>
          </cell>
          <cell r="E2456"/>
          <cell r="F2456">
            <v>0.40500000000000003</v>
          </cell>
          <cell r="G2456">
            <v>0.26900000000000002</v>
          </cell>
          <cell r="H2456">
            <v>6.8000000000000005E-2</v>
          </cell>
          <cell r="I2456"/>
          <cell r="J2456">
            <v>40</v>
          </cell>
          <cell r="K2456"/>
          <cell r="L2456" t="str">
            <v>SA312 TP316L</v>
          </cell>
          <cell r="M2456"/>
          <cell r="N2456"/>
        </row>
        <row r="2457">
          <cell r="A2457" t="str">
            <v>P0.125 SCH-80 [SA312 TP316L]</v>
          </cell>
          <cell r="B2457">
            <v>0.125</v>
          </cell>
          <cell r="C2457">
            <v>80</v>
          </cell>
          <cell r="D2457" t="str">
            <v>SA312 TP316L</v>
          </cell>
          <cell r="E2457"/>
          <cell r="F2457">
            <v>0.40500000000000003</v>
          </cell>
          <cell r="G2457">
            <v>0.21500000000000002</v>
          </cell>
          <cell r="H2457">
            <v>9.5000000000000001E-2</v>
          </cell>
          <cell r="I2457"/>
          <cell r="J2457">
            <v>80</v>
          </cell>
          <cell r="K2457"/>
          <cell r="L2457" t="str">
            <v>SA312 TP316L</v>
          </cell>
          <cell r="M2457"/>
          <cell r="N2457"/>
        </row>
        <row r="2458">
          <cell r="A2458" t="str">
            <v>P0.125 SCH-XH [SA312 TP316L]</v>
          </cell>
          <cell r="B2458">
            <v>0.125</v>
          </cell>
          <cell r="C2458" t="str">
            <v>XH</v>
          </cell>
          <cell r="D2458" t="str">
            <v>SA312 TP316L</v>
          </cell>
          <cell r="E2458"/>
          <cell r="F2458">
            <v>0.40500000000000003</v>
          </cell>
          <cell r="G2458">
            <v>0.21500000000000002</v>
          </cell>
          <cell r="H2458">
            <v>9.5000000000000001E-2</v>
          </cell>
          <cell r="I2458" t="str">
            <v>XH</v>
          </cell>
          <cell r="J2458">
            <v>2</v>
          </cell>
          <cell r="K2458"/>
          <cell r="L2458" t="str">
            <v>SA312 TP316L</v>
          </cell>
          <cell r="M2458"/>
          <cell r="N2458"/>
        </row>
        <row r="2459">
          <cell r="A2459" t="str">
            <v>P0.25 SCH-5 [SA312 TP316L]</v>
          </cell>
          <cell r="B2459">
            <v>0.25</v>
          </cell>
          <cell r="C2459">
            <v>5</v>
          </cell>
          <cell r="D2459" t="str">
            <v>SA312 TP316L</v>
          </cell>
          <cell r="E2459"/>
          <cell r="F2459">
            <v>0.54</v>
          </cell>
          <cell r="G2459">
            <v>0.44200000000000006</v>
          </cell>
          <cell r="H2459">
            <v>4.9000000000000002E-2</v>
          </cell>
          <cell r="I2459"/>
          <cell r="J2459">
            <v>5</v>
          </cell>
          <cell r="K2459"/>
          <cell r="L2459" t="str">
            <v>SA312 TP316L</v>
          </cell>
          <cell r="M2459"/>
          <cell r="N2459"/>
        </row>
        <row r="2460">
          <cell r="A2460" t="str">
            <v>P0.25 SCH-10 [SA312 TP316L]</v>
          </cell>
          <cell r="B2460">
            <v>0.25</v>
          </cell>
          <cell r="C2460">
            <v>10</v>
          </cell>
          <cell r="D2460" t="str">
            <v>SA312 TP316L</v>
          </cell>
          <cell r="E2460"/>
          <cell r="F2460">
            <v>0.54</v>
          </cell>
          <cell r="G2460">
            <v>0.41000000000000003</v>
          </cell>
          <cell r="H2460">
            <v>6.5000000000000002E-2</v>
          </cell>
          <cell r="I2460"/>
          <cell r="J2460">
            <v>10</v>
          </cell>
          <cell r="K2460"/>
          <cell r="L2460" t="str">
            <v>SA312 TP316L</v>
          </cell>
          <cell r="M2460"/>
          <cell r="N2460"/>
        </row>
        <row r="2461">
          <cell r="A2461" t="str">
            <v>P0.25 SCH-40 [SA312 TP316L]</v>
          </cell>
          <cell r="B2461">
            <v>0.25</v>
          </cell>
          <cell r="C2461">
            <v>40</v>
          </cell>
          <cell r="D2461" t="str">
            <v>SA312 TP316L</v>
          </cell>
          <cell r="E2461"/>
          <cell r="F2461">
            <v>0.54</v>
          </cell>
          <cell r="G2461">
            <v>0.36400000000000005</v>
          </cell>
          <cell r="H2461">
            <v>8.7999999999999995E-2</v>
          </cell>
          <cell r="I2461"/>
          <cell r="J2461">
            <v>40</v>
          </cell>
          <cell r="K2461"/>
          <cell r="L2461" t="str">
            <v>SA312 TP316L</v>
          </cell>
          <cell r="M2461"/>
          <cell r="N2461"/>
        </row>
        <row r="2462">
          <cell r="A2462" t="str">
            <v>P0.25 SCH-80 [SA312 TP316L]</v>
          </cell>
          <cell r="B2462">
            <v>0.25</v>
          </cell>
          <cell r="C2462">
            <v>80</v>
          </cell>
          <cell r="D2462" t="str">
            <v>SA312 TP316L</v>
          </cell>
          <cell r="E2462"/>
          <cell r="F2462">
            <v>0.54</v>
          </cell>
          <cell r="G2462">
            <v>0.30200000000000005</v>
          </cell>
          <cell r="H2462">
            <v>0.11899999999999999</v>
          </cell>
          <cell r="I2462"/>
          <cell r="J2462">
            <v>80</v>
          </cell>
          <cell r="K2462"/>
          <cell r="L2462" t="str">
            <v>SA312 TP316L</v>
          </cell>
          <cell r="M2462"/>
          <cell r="N2462"/>
        </row>
        <row r="2463">
          <cell r="A2463" t="str">
            <v>P0.25 SCH-XH [SA312 TP316L]</v>
          </cell>
          <cell r="B2463">
            <v>0.25</v>
          </cell>
          <cell r="C2463" t="str">
            <v>XH</v>
          </cell>
          <cell r="D2463" t="str">
            <v>SA312 TP316L</v>
          </cell>
          <cell r="E2463"/>
          <cell r="F2463">
            <v>0.54</v>
          </cell>
          <cell r="G2463">
            <v>0.30200000000000005</v>
          </cell>
          <cell r="H2463">
            <v>0.11899999999999999</v>
          </cell>
          <cell r="I2463" t="str">
            <v>XH</v>
          </cell>
          <cell r="J2463">
            <v>2</v>
          </cell>
          <cell r="K2463"/>
          <cell r="L2463" t="str">
            <v>SA312 TP316L</v>
          </cell>
          <cell r="M2463"/>
          <cell r="N2463"/>
        </row>
        <row r="2464">
          <cell r="A2464" t="str">
            <v>P0.375 SCH-5 [SA312 TP316L]</v>
          </cell>
          <cell r="B2464">
            <v>0.37500000000000006</v>
          </cell>
          <cell r="C2464">
            <v>5</v>
          </cell>
          <cell r="D2464" t="str">
            <v>SA312 TP316L</v>
          </cell>
          <cell r="E2464"/>
          <cell r="F2464">
            <v>0.67500000000000004</v>
          </cell>
          <cell r="G2464">
            <v>0.57700000000000007</v>
          </cell>
          <cell r="H2464">
            <v>4.9000000000000002E-2</v>
          </cell>
          <cell r="I2464"/>
          <cell r="J2464">
            <v>5</v>
          </cell>
          <cell r="K2464"/>
          <cell r="L2464" t="str">
            <v>SA312 TP316L</v>
          </cell>
          <cell r="M2464"/>
          <cell r="N2464"/>
        </row>
        <row r="2465">
          <cell r="A2465" t="str">
            <v>P0.375 SCH-10 [SA312 TP316L]</v>
          </cell>
          <cell r="B2465">
            <v>0.37500000000000006</v>
          </cell>
          <cell r="C2465">
            <v>10</v>
          </cell>
          <cell r="D2465" t="str">
            <v>SA312 TP316L</v>
          </cell>
          <cell r="E2465"/>
          <cell r="F2465">
            <v>0.67500000000000004</v>
          </cell>
          <cell r="G2465">
            <v>0.54500000000000004</v>
          </cell>
          <cell r="H2465">
            <v>6.5000000000000002E-2</v>
          </cell>
          <cell r="I2465"/>
          <cell r="J2465">
            <v>10</v>
          </cell>
          <cell r="K2465"/>
          <cell r="L2465" t="str">
            <v>SA312 TP316L</v>
          </cell>
          <cell r="M2465"/>
          <cell r="N2465"/>
        </row>
        <row r="2466">
          <cell r="A2466" t="str">
            <v>P0.375 SCH-40 [SA312 TP316L]</v>
          </cell>
          <cell r="B2466">
            <v>0.37500000000000006</v>
          </cell>
          <cell r="C2466">
            <v>40</v>
          </cell>
          <cell r="D2466" t="str">
            <v>SA312 TP316L</v>
          </cell>
          <cell r="E2466"/>
          <cell r="F2466">
            <v>0.67500000000000004</v>
          </cell>
          <cell r="G2466">
            <v>0.49300000000000005</v>
          </cell>
          <cell r="H2466">
            <v>9.0999999999999998E-2</v>
          </cell>
          <cell r="I2466"/>
          <cell r="J2466">
            <v>40</v>
          </cell>
          <cell r="K2466"/>
          <cell r="L2466" t="str">
            <v>SA312 TP316L</v>
          </cell>
          <cell r="M2466"/>
          <cell r="N2466"/>
        </row>
        <row r="2467">
          <cell r="A2467" t="str">
            <v>P0.375 SCH-80 [SA312 TP316L]</v>
          </cell>
          <cell r="B2467">
            <v>0.37500000000000006</v>
          </cell>
          <cell r="C2467">
            <v>80</v>
          </cell>
          <cell r="D2467" t="str">
            <v>SA312 TP316L</v>
          </cell>
          <cell r="E2467"/>
          <cell r="F2467">
            <v>0.67500000000000004</v>
          </cell>
          <cell r="G2467">
            <v>0.42300000000000004</v>
          </cell>
          <cell r="H2467">
            <v>0.126</v>
          </cell>
          <cell r="I2467"/>
          <cell r="J2467">
            <v>80</v>
          </cell>
          <cell r="K2467"/>
          <cell r="L2467" t="str">
            <v>SA312 TP316L</v>
          </cell>
          <cell r="M2467"/>
          <cell r="N2467"/>
        </row>
        <row r="2468">
          <cell r="A2468" t="str">
            <v>P0.375 SCH-XH [SA312 TP316L]</v>
          </cell>
          <cell r="B2468">
            <v>0.37500000000000006</v>
          </cell>
          <cell r="C2468" t="str">
            <v>XH</v>
          </cell>
          <cell r="D2468" t="str">
            <v>SA312 TP316L</v>
          </cell>
          <cell r="E2468"/>
          <cell r="F2468">
            <v>0.67500000000000004</v>
          </cell>
          <cell r="G2468">
            <v>0.42300000000000004</v>
          </cell>
          <cell r="H2468">
            <v>0.126</v>
          </cell>
          <cell r="I2468" t="str">
            <v>XH</v>
          </cell>
          <cell r="J2468">
            <v>2</v>
          </cell>
          <cell r="K2468"/>
          <cell r="L2468" t="str">
            <v>SA312 TP316L</v>
          </cell>
          <cell r="M2468"/>
          <cell r="N2468"/>
        </row>
        <row r="2469">
          <cell r="A2469" t="str">
            <v>P0.5 SCH-5 [SA312 TP316L]</v>
          </cell>
          <cell r="B2469">
            <v>0.5</v>
          </cell>
          <cell r="C2469">
            <v>5</v>
          </cell>
          <cell r="D2469" t="str">
            <v>SA312 TP316L</v>
          </cell>
          <cell r="E2469"/>
          <cell r="F2469">
            <v>0.84</v>
          </cell>
          <cell r="G2469">
            <v>0.71</v>
          </cell>
          <cell r="H2469">
            <v>6.5000000000000002E-2</v>
          </cell>
          <cell r="I2469"/>
          <cell r="J2469">
            <v>5</v>
          </cell>
          <cell r="K2469"/>
          <cell r="L2469" t="str">
            <v>SA312 TP316L</v>
          </cell>
          <cell r="M2469"/>
          <cell r="N2469"/>
        </row>
        <row r="2470">
          <cell r="A2470" t="str">
            <v>P0.5 SCH-10 [SA312 TP316L]</v>
          </cell>
          <cell r="B2470">
            <v>0.5</v>
          </cell>
          <cell r="C2470">
            <v>10</v>
          </cell>
          <cell r="D2470" t="str">
            <v>SA312 TP316L</v>
          </cell>
          <cell r="E2470"/>
          <cell r="F2470">
            <v>0.84</v>
          </cell>
          <cell r="G2470">
            <v>0.67399999999999993</v>
          </cell>
          <cell r="H2470">
            <v>8.3000000000000004E-2</v>
          </cell>
          <cell r="I2470"/>
          <cell r="J2470">
            <v>10</v>
          </cell>
          <cell r="K2470"/>
          <cell r="L2470" t="str">
            <v>SA312 TP316L</v>
          </cell>
          <cell r="M2470"/>
          <cell r="N2470"/>
        </row>
        <row r="2471">
          <cell r="A2471" t="str">
            <v>P0.5 SCH-40 [SA312 TP316L]</v>
          </cell>
          <cell r="B2471">
            <v>0.5</v>
          </cell>
          <cell r="C2471">
            <v>40</v>
          </cell>
          <cell r="D2471" t="str">
            <v>SA312 TP316L</v>
          </cell>
          <cell r="E2471"/>
          <cell r="F2471">
            <v>0.84</v>
          </cell>
          <cell r="G2471">
            <v>0.622</v>
          </cell>
          <cell r="H2471">
            <v>0.109</v>
          </cell>
          <cell r="I2471"/>
          <cell r="J2471">
            <v>40</v>
          </cell>
          <cell r="K2471"/>
          <cell r="L2471" t="str">
            <v>SA312 TP316L</v>
          </cell>
          <cell r="M2471"/>
          <cell r="N2471"/>
        </row>
        <row r="2472">
          <cell r="A2472" t="str">
            <v>P0.5 SCH-80 [SA312 TP316L]</v>
          </cell>
          <cell r="B2472">
            <v>0.5</v>
          </cell>
          <cell r="C2472">
            <v>80</v>
          </cell>
          <cell r="D2472" t="str">
            <v>SA312 TP316L</v>
          </cell>
          <cell r="E2472"/>
          <cell r="F2472">
            <v>0.84</v>
          </cell>
          <cell r="G2472">
            <v>0.54600000000000004</v>
          </cell>
          <cell r="H2472">
            <v>0.14699999999999999</v>
          </cell>
          <cell r="I2472"/>
          <cell r="J2472">
            <v>80</v>
          </cell>
          <cell r="K2472"/>
          <cell r="L2472" t="str">
            <v>SA312 TP316L</v>
          </cell>
          <cell r="M2472"/>
          <cell r="N2472"/>
        </row>
        <row r="2473">
          <cell r="A2473" t="str">
            <v>P0.5 SCH-160 [SA312 TP316L]</v>
          </cell>
          <cell r="B2473">
            <v>0.5</v>
          </cell>
          <cell r="C2473">
            <v>160</v>
          </cell>
          <cell r="D2473" t="str">
            <v>SA312 TP316L</v>
          </cell>
          <cell r="E2473"/>
          <cell r="F2473">
            <v>0.84</v>
          </cell>
          <cell r="G2473">
            <v>0.46599999999999997</v>
          </cell>
          <cell r="H2473">
            <v>0.187</v>
          </cell>
          <cell r="I2473"/>
          <cell r="J2473">
            <v>160</v>
          </cell>
          <cell r="K2473"/>
          <cell r="L2473" t="str">
            <v>SA312 TP316L</v>
          </cell>
          <cell r="M2473"/>
          <cell r="N2473"/>
        </row>
        <row r="2474">
          <cell r="A2474" t="str">
            <v>P0.5 SCH-XH [SA312 TP316L]</v>
          </cell>
          <cell r="B2474">
            <v>0.5</v>
          </cell>
          <cell r="C2474" t="str">
            <v>XH</v>
          </cell>
          <cell r="D2474" t="str">
            <v>SA312 TP316L</v>
          </cell>
          <cell r="E2474"/>
          <cell r="F2474">
            <v>0.84</v>
          </cell>
          <cell r="G2474">
            <v>0.54600000000000004</v>
          </cell>
          <cell r="H2474">
            <v>0.14699999999999999</v>
          </cell>
          <cell r="I2474" t="str">
            <v>XH</v>
          </cell>
          <cell r="J2474">
            <v>2</v>
          </cell>
          <cell r="K2474"/>
          <cell r="L2474" t="str">
            <v>SA312 TP316L</v>
          </cell>
          <cell r="M2474"/>
          <cell r="N2474"/>
        </row>
        <row r="2475">
          <cell r="A2475" t="str">
            <v>P0.5 SCH-XXH [SA312 TP316L]</v>
          </cell>
          <cell r="B2475">
            <v>0.5</v>
          </cell>
          <cell r="C2475" t="str">
            <v>XXH</v>
          </cell>
          <cell r="D2475" t="str">
            <v>SA312 TP316L</v>
          </cell>
          <cell r="E2475"/>
          <cell r="F2475">
            <v>0.84</v>
          </cell>
          <cell r="G2475">
            <v>0.252</v>
          </cell>
          <cell r="H2475">
            <v>0.29399999999999998</v>
          </cell>
          <cell r="I2475" t="str">
            <v>XXH</v>
          </cell>
          <cell r="J2475">
            <v>4</v>
          </cell>
          <cell r="K2475"/>
          <cell r="L2475" t="str">
            <v>SA312 TP316L</v>
          </cell>
          <cell r="M2475"/>
          <cell r="N2475"/>
        </row>
        <row r="2476">
          <cell r="A2476" t="str">
            <v>P0.75 SCH-5 [SA312 TP316L]</v>
          </cell>
          <cell r="B2476">
            <v>0.75000000000000011</v>
          </cell>
          <cell r="C2476">
            <v>5</v>
          </cell>
          <cell r="D2476" t="str">
            <v>SA312 TP316L</v>
          </cell>
          <cell r="E2476"/>
          <cell r="F2476">
            <v>1.05</v>
          </cell>
          <cell r="G2476">
            <v>0.92</v>
          </cell>
          <cell r="H2476">
            <v>6.5000000000000002E-2</v>
          </cell>
          <cell r="I2476"/>
          <cell r="J2476">
            <v>5</v>
          </cell>
          <cell r="K2476"/>
          <cell r="L2476" t="str">
            <v>SA312 TP316L</v>
          </cell>
          <cell r="M2476"/>
          <cell r="N2476"/>
        </row>
        <row r="2477">
          <cell r="A2477" t="str">
            <v>P0.75 SCH-10 [SA312 TP316L]</v>
          </cell>
          <cell r="B2477">
            <v>0.75000000000000011</v>
          </cell>
          <cell r="C2477">
            <v>10</v>
          </cell>
          <cell r="D2477" t="str">
            <v>SA312 TP316L</v>
          </cell>
          <cell r="E2477"/>
          <cell r="F2477">
            <v>1.05</v>
          </cell>
          <cell r="G2477">
            <v>0.88400000000000001</v>
          </cell>
          <cell r="H2477">
            <v>8.3000000000000004E-2</v>
          </cell>
          <cell r="I2477"/>
          <cell r="J2477">
            <v>10</v>
          </cell>
          <cell r="K2477"/>
          <cell r="L2477" t="str">
            <v>SA312 TP316L</v>
          </cell>
          <cell r="M2477"/>
          <cell r="N2477"/>
        </row>
        <row r="2478">
          <cell r="A2478" t="str">
            <v>P0.75 SCH-40 [SA312 TP316L]</v>
          </cell>
          <cell r="B2478">
            <v>0.75000000000000011</v>
          </cell>
          <cell r="C2478">
            <v>40</v>
          </cell>
          <cell r="D2478" t="str">
            <v>SA312 TP316L</v>
          </cell>
          <cell r="E2478"/>
          <cell r="F2478">
            <v>1.05</v>
          </cell>
          <cell r="G2478">
            <v>0.82400000000000007</v>
          </cell>
          <cell r="H2478">
            <v>0.113</v>
          </cell>
          <cell r="I2478"/>
          <cell r="J2478">
            <v>40</v>
          </cell>
          <cell r="K2478"/>
          <cell r="L2478" t="str">
            <v>SA312 TP316L</v>
          </cell>
          <cell r="M2478"/>
          <cell r="N2478"/>
        </row>
        <row r="2479">
          <cell r="A2479" t="str">
            <v>P0.75 SCH-80 [SA312 TP316L]</v>
          </cell>
          <cell r="B2479">
            <v>0.75000000000000011</v>
          </cell>
          <cell r="C2479">
            <v>80</v>
          </cell>
          <cell r="D2479" t="str">
            <v>SA312 TP316L</v>
          </cell>
          <cell r="E2479" t="str">
            <v>PI1078</v>
          </cell>
          <cell r="F2479">
            <v>1.05</v>
          </cell>
          <cell r="G2479">
            <v>0.74199999999999999</v>
          </cell>
          <cell r="H2479">
            <v>0.154</v>
          </cell>
          <cell r="I2479"/>
          <cell r="J2479">
            <v>80</v>
          </cell>
          <cell r="K2479"/>
          <cell r="L2479" t="str">
            <v>SA312 TP316L</v>
          </cell>
          <cell r="M2479"/>
          <cell r="N2479"/>
        </row>
        <row r="2480">
          <cell r="A2480" t="str">
            <v>P0.75 SCH-160 [SA312 TP316L]</v>
          </cell>
          <cell r="B2480">
            <v>0.75000000000000011</v>
          </cell>
          <cell r="C2480">
            <v>160</v>
          </cell>
          <cell r="D2480" t="str">
            <v>SA312 TP316L</v>
          </cell>
          <cell r="E2480" t="str">
            <v>PI1079</v>
          </cell>
          <cell r="F2480">
            <v>1.05</v>
          </cell>
          <cell r="G2480">
            <v>0.6140000000000001</v>
          </cell>
          <cell r="H2480">
            <v>0.218</v>
          </cell>
          <cell r="I2480"/>
          <cell r="J2480">
            <v>160</v>
          </cell>
          <cell r="K2480"/>
          <cell r="L2480" t="str">
            <v>SA312 TP316L</v>
          </cell>
          <cell r="M2480"/>
          <cell r="N2480"/>
        </row>
        <row r="2481">
          <cell r="A2481" t="str">
            <v>P0.75 SCH-XH [SA312 TP316L]</v>
          </cell>
          <cell r="B2481">
            <v>0.75000000000000011</v>
          </cell>
          <cell r="C2481" t="str">
            <v>XH</v>
          </cell>
          <cell r="D2481" t="str">
            <v>SA312 TP316L</v>
          </cell>
          <cell r="E2481"/>
          <cell r="F2481">
            <v>1.05</v>
          </cell>
          <cell r="G2481">
            <v>0.74199999999999999</v>
          </cell>
          <cell r="H2481">
            <v>0.154</v>
          </cell>
          <cell r="I2481" t="str">
            <v>XH</v>
          </cell>
          <cell r="J2481">
            <v>2</v>
          </cell>
          <cell r="K2481"/>
          <cell r="L2481" t="str">
            <v>SA312 TP316L</v>
          </cell>
          <cell r="M2481"/>
          <cell r="N2481"/>
        </row>
        <row r="2482">
          <cell r="A2482" t="str">
            <v>P0.75 SCH-XXH [SA312 TP316L]</v>
          </cell>
          <cell r="B2482">
            <v>0.75000000000000011</v>
          </cell>
          <cell r="C2482" t="str">
            <v>XXH</v>
          </cell>
          <cell r="D2482" t="str">
            <v>SA312 TP316L</v>
          </cell>
          <cell r="E2482" t="str">
            <v>PI1072</v>
          </cell>
          <cell r="F2482">
            <v>1.05</v>
          </cell>
          <cell r="G2482">
            <v>0.43400000000000005</v>
          </cell>
          <cell r="H2482">
            <v>0.308</v>
          </cell>
          <cell r="I2482" t="str">
            <v>XXH</v>
          </cell>
          <cell r="J2482">
            <v>4</v>
          </cell>
          <cell r="K2482"/>
          <cell r="L2482" t="str">
            <v>SA312 TP316L</v>
          </cell>
          <cell r="M2482"/>
          <cell r="N2482"/>
        </row>
        <row r="2483">
          <cell r="A2483" t="str">
            <v>P1 SCH-5 [SA312 TP316L]</v>
          </cell>
          <cell r="B2483">
            <v>1</v>
          </cell>
          <cell r="C2483">
            <v>5</v>
          </cell>
          <cell r="D2483" t="str">
            <v>SA312 TP316L</v>
          </cell>
          <cell r="E2483"/>
          <cell r="F2483">
            <v>1.3149999999999999</v>
          </cell>
          <cell r="G2483">
            <v>1.1850000000000001</v>
          </cell>
          <cell r="H2483">
            <v>6.5000000000000002E-2</v>
          </cell>
          <cell r="I2483"/>
          <cell r="J2483">
            <v>5</v>
          </cell>
          <cell r="K2483"/>
          <cell r="L2483" t="str">
            <v>SA312 TP316L</v>
          </cell>
          <cell r="M2483"/>
          <cell r="N2483"/>
        </row>
        <row r="2484">
          <cell r="A2484" t="str">
            <v>P1 SCH-10 [SA312 TP316L]</v>
          </cell>
          <cell r="B2484">
            <v>1</v>
          </cell>
          <cell r="C2484">
            <v>10</v>
          </cell>
          <cell r="D2484" t="str">
            <v>SA312 TP316L</v>
          </cell>
          <cell r="E2484"/>
          <cell r="F2484">
            <v>1.3149999999999999</v>
          </cell>
          <cell r="G2484">
            <v>1.097</v>
          </cell>
          <cell r="H2484">
            <v>0.109</v>
          </cell>
          <cell r="I2484"/>
          <cell r="J2484">
            <v>10</v>
          </cell>
          <cell r="K2484"/>
          <cell r="L2484" t="str">
            <v>SA312 TP316L</v>
          </cell>
          <cell r="M2484"/>
          <cell r="N2484"/>
        </row>
        <row r="2485">
          <cell r="A2485" t="str">
            <v>P1 SCH-40 [SA312 TP316L]</v>
          </cell>
          <cell r="B2485">
            <v>1</v>
          </cell>
          <cell r="C2485">
            <v>40</v>
          </cell>
          <cell r="D2485" t="str">
            <v>SA312 TP316L</v>
          </cell>
          <cell r="E2485"/>
          <cell r="F2485">
            <v>1.3149999999999999</v>
          </cell>
          <cell r="G2485">
            <v>1.0489999999999999</v>
          </cell>
          <cell r="H2485">
            <v>0.13300000000000001</v>
          </cell>
          <cell r="I2485"/>
          <cell r="J2485">
            <v>40</v>
          </cell>
          <cell r="K2485"/>
          <cell r="L2485" t="str">
            <v>SA312 TP316L</v>
          </cell>
          <cell r="M2485"/>
          <cell r="N2485"/>
        </row>
        <row r="2486">
          <cell r="A2486" t="str">
            <v>P1 SCH-80 [SA312 TP316L]</v>
          </cell>
          <cell r="B2486">
            <v>1</v>
          </cell>
          <cell r="C2486">
            <v>80</v>
          </cell>
          <cell r="D2486" t="str">
            <v>SA312 TP316L</v>
          </cell>
          <cell r="E2486" t="str">
            <v>PI0125</v>
          </cell>
          <cell r="F2486">
            <v>1.3149999999999999</v>
          </cell>
          <cell r="G2486">
            <v>0.95699999999999996</v>
          </cell>
          <cell r="H2486">
            <v>0.17899999999999999</v>
          </cell>
          <cell r="I2486"/>
          <cell r="J2486">
            <v>80</v>
          </cell>
          <cell r="K2486"/>
          <cell r="L2486" t="str">
            <v>SA312 TP316L</v>
          </cell>
          <cell r="M2486"/>
          <cell r="N2486"/>
        </row>
        <row r="2487">
          <cell r="A2487" t="str">
            <v>P1 SCH-160 [SA312 TP316L]</v>
          </cell>
          <cell r="B2487">
            <v>1</v>
          </cell>
          <cell r="C2487">
            <v>160</v>
          </cell>
          <cell r="D2487" t="str">
            <v>SA312 TP316L</v>
          </cell>
          <cell r="E2487" t="str">
            <v>PI1042</v>
          </cell>
          <cell r="F2487">
            <v>1.3149999999999999</v>
          </cell>
          <cell r="G2487">
            <v>0.81499999999999995</v>
          </cell>
          <cell r="H2487">
            <v>0.25</v>
          </cell>
          <cell r="I2487"/>
          <cell r="J2487">
            <v>160</v>
          </cell>
          <cell r="K2487"/>
          <cell r="L2487" t="str">
            <v>SA312 TP316L</v>
          </cell>
          <cell r="M2487"/>
          <cell r="N2487"/>
        </row>
        <row r="2488">
          <cell r="A2488" t="str">
            <v>P1 SCH-XH [SA312 TP316L]</v>
          </cell>
          <cell r="B2488">
            <v>1</v>
          </cell>
          <cell r="C2488" t="str">
            <v>XH</v>
          </cell>
          <cell r="D2488" t="str">
            <v>SA312 TP316L</v>
          </cell>
          <cell r="E2488"/>
          <cell r="F2488">
            <v>1.3149999999999999</v>
          </cell>
          <cell r="G2488">
            <v>0.95699999999999996</v>
          </cell>
          <cell r="H2488">
            <v>0.17899999999999999</v>
          </cell>
          <cell r="I2488" t="str">
            <v>XH</v>
          </cell>
          <cell r="J2488">
            <v>2</v>
          </cell>
          <cell r="K2488"/>
          <cell r="L2488" t="str">
            <v>SA312 TP316L</v>
          </cell>
          <cell r="M2488"/>
          <cell r="N2488"/>
        </row>
        <row r="2489">
          <cell r="A2489" t="str">
            <v>P1 SCH-XXH [SA312 TP316L]</v>
          </cell>
          <cell r="B2489">
            <v>1</v>
          </cell>
          <cell r="C2489" t="str">
            <v>XXH</v>
          </cell>
          <cell r="D2489" t="str">
            <v>SA312 TP316L</v>
          </cell>
          <cell r="E2489" t="str">
            <v>PI1023</v>
          </cell>
          <cell r="F2489">
            <v>1.3149999999999999</v>
          </cell>
          <cell r="G2489">
            <v>0.59899999999999998</v>
          </cell>
          <cell r="H2489">
            <v>0.35799999999999998</v>
          </cell>
          <cell r="I2489" t="str">
            <v>XXH</v>
          </cell>
          <cell r="J2489">
            <v>4</v>
          </cell>
          <cell r="K2489"/>
          <cell r="L2489" t="str">
            <v>SA312 TP316L</v>
          </cell>
          <cell r="M2489"/>
          <cell r="N2489"/>
        </row>
        <row r="2490">
          <cell r="A2490" t="str">
            <v>P1.25 SCH-5 [SA312 TP316L]</v>
          </cell>
          <cell r="B2490">
            <v>1.25</v>
          </cell>
          <cell r="C2490">
            <v>5</v>
          </cell>
          <cell r="D2490" t="str">
            <v>SA312 TP316L</v>
          </cell>
          <cell r="E2490"/>
          <cell r="F2490">
            <v>1.6600000000000001</v>
          </cell>
          <cell r="G2490">
            <v>1.5300000000000002</v>
          </cell>
          <cell r="H2490">
            <v>6.5000000000000002E-2</v>
          </cell>
          <cell r="I2490"/>
          <cell r="J2490">
            <v>5</v>
          </cell>
          <cell r="K2490"/>
          <cell r="L2490" t="str">
            <v>SA312 TP316L</v>
          </cell>
          <cell r="M2490"/>
          <cell r="N2490"/>
        </row>
        <row r="2491">
          <cell r="A2491" t="str">
            <v>P1.25 SCH-10 [SA312 TP316L]</v>
          </cell>
          <cell r="B2491">
            <v>1.25</v>
          </cell>
          <cell r="C2491">
            <v>10</v>
          </cell>
          <cell r="D2491" t="str">
            <v>SA312 TP316L</v>
          </cell>
          <cell r="E2491"/>
          <cell r="F2491">
            <v>1.6600000000000001</v>
          </cell>
          <cell r="G2491">
            <v>1.4420000000000002</v>
          </cell>
          <cell r="H2491">
            <v>0.109</v>
          </cell>
          <cell r="I2491"/>
          <cell r="J2491">
            <v>10</v>
          </cell>
          <cell r="K2491"/>
          <cell r="L2491" t="str">
            <v>SA312 TP316L</v>
          </cell>
          <cell r="M2491"/>
          <cell r="N2491"/>
        </row>
        <row r="2492">
          <cell r="A2492" t="str">
            <v>P1.25 SCH-40 [SA312 TP316L]</v>
          </cell>
          <cell r="B2492">
            <v>1.25</v>
          </cell>
          <cell r="C2492">
            <v>40</v>
          </cell>
          <cell r="D2492" t="str">
            <v>SA312 TP316L</v>
          </cell>
          <cell r="E2492"/>
          <cell r="F2492">
            <v>1.6600000000000001</v>
          </cell>
          <cell r="G2492">
            <v>1.3800000000000001</v>
          </cell>
          <cell r="H2492">
            <v>0.14000000000000001</v>
          </cell>
          <cell r="I2492"/>
          <cell r="J2492">
            <v>40</v>
          </cell>
          <cell r="K2492"/>
          <cell r="L2492" t="str">
            <v>SA312 TP316L</v>
          </cell>
          <cell r="M2492"/>
          <cell r="N2492"/>
        </row>
        <row r="2493">
          <cell r="A2493" t="str">
            <v>P1.25 SCH-80 [SA312 TP316L]</v>
          </cell>
          <cell r="B2493">
            <v>1.25</v>
          </cell>
          <cell r="C2493">
            <v>80</v>
          </cell>
          <cell r="D2493" t="str">
            <v>SA312 TP316L</v>
          </cell>
          <cell r="E2493"/>
          <cell r="F2493">
            <v>1.6600000000000001</v>
          </cell>
          <cell r="G2493">
            <v>1.278</v>
          </cell>
          <cell r="H2493">
            <v>0.191</v>
          </cell>
          <cell r="I2493"/>
          <cell r="J2493">
            <v>80</v>
          </cell>
          <cell r="K2493"/>
          <cell r="L2493" t="str">
            <v>SA312 TP316L</v>
          </cell>
          <cell r="M2493"/>
          <cell r="N2493"/>
        </row>
        <row r="2494">
          <cell r="A2494" t="str">
            <v>P1.25 SCH-160 [SA312 TP316L]</v>
          </cell>
          <cell r="B2494">
            <v>1.25</v>
          </cell>
          <cell r="C2494">
            <v>160</v>
          </cell>
          <cell r="D2494" t="str">
            <v>SA312 TP316L</v>
          </cell>
          <cell r="E2494"/>
          <cell r="F2494">
            <v>1.6600000000000001</v>
          </cell>
          <cell r="G2494">
            <v>1.1600000000000001</v>
          </cell>
          <cell r="H2494">
            <v>0.25</v>
          </cell>
          <cell r="I2494"/>
          <cell r="J2494">
            <v>160</v>
          </cell>
          <cell r="K2494"/>
          <cell r="L2494" t="str">
            <v>SA312 TP316L</v>
          </cell>
          <cell r="M2494"/>
          <cell r="N2494"/>
        </row>
        <row r="2495">
          <cell r="A2495" t="str">
            <v>P1.25 SCH-XH [SA312 TP316L]</v>
          </cell>
          <cell r="B2495">
            <v>1.25</v>
          </cell>
          <cell r="C2495" t="str">
            <v>XH</v>
          </cell>
          <cell r="D2495" t="str">
            <v>SA312 TP316L</v>
          </cell>
          <cell r="E2495"/>
          <cell r="F2495">
            <v>1.6600000000000001</v>
          </cell>
          <cell r="G2495">
            <v>1.278</v>
          </cell>
          <cell r="H2495">
            <v>0.191</v>
          </cell>
          <cell r="I2495" t="str">
            <v>XH</v>
          </cell>
          <cell r="J2495">
            <v>2</v>
          </cell>
          <cell r="K2495"/>
          <cell r="L2495" t="str">
            <v>SA312 TP316L</v>
          </cell>
          <cell r="M2495"/>
          <cell r="N2495"/>
        </row>
        <row r="2496">
          <cell r="A2496" t="str">
            <v>P1.25 SCH-XXH [SA312 TP316L]</v>
          </cell>
          <cell r="B2496">
            <v>1.25</v>
          </cell>
          <cell r="C2496" t="str">
            <v>XXH</v>
          </cell>
          <cell r="D2496" t="str">
            <v>SA312 TP316L</v>
          </cell>
          <cell r="E2496"/>
          <cell r="F2496">
            <v>1.6600000000000001</v>
          </cell>
          <cell r="G2496">
            <v>0.89600000000000013</v>
          </cell>
          <cell r="H2496">
            <v>0.38200000000000001</v>
          </cell>
          <cell r="I2496" t="str">
            <v>XXH</v>
          </cell>
          <cell r="J2496">
            <v>4</v>
          </cell>
          <cell r="K2496"/>
          <cell r="L2496" t="str">
            <v>SA312 TP316L</v>
          </cell>
          <cell r="M2496"/>
          <cell r="N2496"/>
        </row>
        <row r="2497">
          <cell r="A2497" t="str">
            <v>P1.5 SCH-5 [SA312 TP316L]</v>
          </cell>
          <cell r="B2497">
            <v>1.5000000000000002</v>
          </cell>
          <cell r="C2497">
            <v>5</v>
          </cell>
          <cell r="D2497" t="str">
            <v>SA312 TP316L</v>
          </cell>
          <cell r="E2497"/>
          <cell r="F2497">
            <v>1.9</v>
          </cell>
          <cell r="G2497">
            <v>1.77</v>
          </cell>
          <cell r="H2497">
            <v>6.5000000000000002E-2</v>
          </cell>
          <cell r="I2497"/>
          <cell r="J2497">
            <v>5</v>
          </cell>
          <cell r="K2497"/>
          <cell r="L2497" t="str">
            <v>SA312 TP316L</v>
          </cell>
          <cell r="M2497"/>
          <cell r="N2497"/>
        </row>
        <row r="2498">
          <cell r="A2498" t="str">
            <v>P1.5 SCH-10 [SA312 TP316L]</v>
          </cell>
          <cell r="B2498">
            <v>1.5000000000000002</v>
          </cell>
          <cell r="C2498">
            <v>10</v>
          </cell>
          <cell r="D2498" t="str">
            <v>SA312 TP316L</v>
          </cell>
          <cell r="E2498"/>
          <cell r="F2498">
            <v>1.9</v>
          </cell>
          <cell r="G2498">
            <v>1.6819999999999999</v>
          </cell>
          <cell r="H2498">
            <v>0.109</v>
          </cell>
          <cell r="I2498"/>
          <cell r="J2498">
            <v>10</v>
          </cell>
          <cell r="K2498"/>
          <cell r="L2498" t="str">
            <v>SA312 TP316L</v>
          </cell>
          <cell r="M2498"/>
          <cell r="N2498"/>
        </row>
        <row r="2499">
          <cell r="A2499" t="str">
            <v>P1.5 SCH-40 [SA312 TP316L]</v>
          </cell>
          <cell r="B2499">
            <v>1.5000000000000002</v>
          </cell>
          <cell r="C2499">
            <v>40</v>
          </cell>
          <cell r="D2499" t="str">
            <v>SA312 TP316L</v>
          </cell>
          <cell r="E2499"/>
          <cell r="F2499">
            <v>1.9</v>
          </cell>
          <cell r="G2499">
            <v>1.6099999999999999</v>
          </cell>
          <cell r="H2499">
            <v>0.14499999999999999</v>
          </cell>
          <cell r="I2499"/>
          <cell r="J2499">
            <v>40</v>
          </cell>
          <cell r="K2499"/>
          <cell r="L2499" t="str">
            <v>SA312 TP316L</v>
          </cell>
          <cell r="M2499"/>
          <cell r="N2499"/>
        </row>
        <row r="2500">
          <cell r="A2500" t="str">
            <v>P1.5 SCH-80 [SA312 TP316L]</v>
          </cell>
          <cell r="B2500">
            <v>1.5000000000000002</v>
          </cell>
          <cell r="C2500">
            <v>80</v>
          </cell>
          <cell r="D2500" t="str">
            <v>SA312 TP316L</v>
          </cell>
          <cell r="E2500"/>
          <cell r="F2500">
            <v>1.9</v>
          </cell>
          <cell r="G2500">
            <v>1.5</v>
          </cell>
          <cell r="H2500">
            <v>0.2</v>
          </cell>
          <cell r="I2500"/>
          <cell r="J2500">
            <v>80</v>
          </cell>
          <cell r="K2500"/>
          <cell r="L2500" t="str">
            <v>SA312 TP316L</v>
          </cell>
          <cell r="M2500"/>
          <cell r="N2500"/>
        </row>
        <row r="2501">
          <cell r="A2501" t="str">
            <v>P1.5 SCH-160 [SA312 TP316L]</v>
          </cell>
          <cell r="B2501">
            <v>1.5000000000000002</v>
          </cell>
          <cell r="C2501">
            <v>160</v>
          </cell>
          <cell r="D2501" t="str">
            <v>SA312 TP316L</v>
          </cell>
          <cell r="E2501" t="str">
            <v>PI0009</v>
          </cell>
          <cell r="F2501">
            <v>1.9</v>
          </cell>
          <cell r="G2501">
            <v>1.3379999999999999</v>
          </cell>
          <cell r="H2501">
            <v>0.28100000000000003</v>
          </cell>
          <cell r="I2501"/>
          <cell r="J2501">
            <v>160</v>
          </cell>
          <cell r="K2501"/>
          <cell r="L2501" t="str">
            <v>SA312 TP316L</v>
          </cell>
          <cell r="M2501"/>
          <cell r="N2501"/>
        </row>
        <row r="2502">
          <cell r="A2502" t="str">
            <v>P1.5 SCH-XH [SA312 TP316L]</v>
          </cell>
          <cell r="B2502">
            <v>1.5000000000000002</v>
          </cell>
          <cell r="C2502" t="str">
            <v>XH</v>
          </cell>
          <cell r="D2502" t="str">
            <v>SA312 TP316L</v>
          </cell>
          <cell r="E2502"/>
          <cell r="F2502">
            <v>1.9</v>
          </cell>
          <cell r="G2502">
            <v>1.5</v>
          </cell>
          <cell r="H2502">
            <v>0.2</v>
          </cell>
          <cell r="I2502" t="str">
            <v>XH</v>
          </cell>
          <cell r="J2502">
            <v>2</v>
          </cell>
          <cell r="K2502"/>
          <cell r="L2502" t="str">
            <v>SA312 TP316L</v>
          </cell>
          <cell r="M2502"/>
          <cell r="N2502"/>
        </row>
        <row r="2503">
          <cell r="A2503" t="str">
            <v>P1.5 SCH-XXH [SA312 TP316L]</v>
          </cell>
          <cell r="B2503">
            <v>1.5000000000000002</v>
          </cell>
          <cell r="C2503" t="str">
            <v>XXH</v>
          </cell>
          <cell r="D2503" t="str">
            <v>SA312 TP316L</v>
          </cell>
          <cell r="E2503" t="str">
            <v>PI1037</v>
          </cell>
          <cell r="F2503">
            <v>1.9</v>
          </cell>
          <cell r="G2503">
            <v>1.0999999999999999</v>
          </cell>
          <cell r="H2503">
            <v>0.4</v>
          </cell>
          <cell r="I2503" t="str">
            <v>XXH</v>
          </cell>
          <cell r="J2503">
            <v>4</v>
          </cell>
          <cell r="K2503"/>
          <cell r="L2503" t="str">
            <v>SA312 TP316L</v>
          </cell>
          <cell r="M2503"/>
          <cell r="N2503"/>
        </row>
        <row r="2504">
          <cell r="A2504" t="str">
            <v>P2 SCH-5 [SA312 TP316L]</v>
          </cell>
          <cell r="B2504">
            <v>2</v>
          </cell>
          <cell r="C2504">
            <v>5</v>
          </cell>
          <cell r="D2504" t="str">
            <v>SA312 TP316L</v>
          </cell>
          <cell r="E2504"/>
          <cell r="F2504">
            <v>2.375</v>
          </cell>
          <cell r="G2504">
            <v>2.2450000000000001</v>
          </cell>
          <cell r="H2504">
            <v>6.5000000000000002E-2</v>
          </cell>
          <cell r="I2504"/>
          <cell r="J2504">
            <v>5</v>
          </cell>
          <cell r="K2504"/>
          <cell r="L2504" t="str">
            <v>SA312 TP316L</v>
          </cell>
          <cell r="M2504"/>
          <cell r="N2504"/>
        </row>
        <row r="2505">
          <cell r="A2505" t="str">
            <v>P2 SCH-10 [SA312 TP316L]</v>
          </cell>
          <cell r="B2505">
            <v>2</v>
          </cell>
          <cell r="C2505">
            <v>10</v>
          </cell>
          <cell r="D2505" t="str">
            <v>SA312 TP316L</v>
          </cell>
          <cell r="E2505"/>
          <cell r="F2505">
            <v>2.375</v>
          </cell>
          <cell r="G2505">
            <v>2.157</v>
          </cell>
          <cell r="H2505">
            <v>0.109</v>
          </cell>
          <cell r="I2505"/>
          <cell r="J2505">
            <v>10</v>
          </cell>
          <cell r="K2505"/>
          <cell r="L2505" t="str">
            <v>SA312 TP316L</v>
          </cell>
          <cell r="M2505"/>
          <cell r="N2505"/>
        </row>
        <row r="2506">
          <cell r="A2506" t="str">
            <v>P2 SCH-40 [SA312 TP316L]</v>
          </cell>
          <cell r="B2506">
            <v>2</v>
          </cell>
          <cell r="C2506">
            <v>40</v>
          </cell>
          <cell r="D2506" t="str">
            <v>SA312 TP316L</v>
          </cell>
          <cell r="E2506" t="str">
            <v>PI0074</v>
          </cell>
          <cell r="F2506">
            <v>2.375</v>
          </cell>
          <cell r="G2506">
            <v>2.0670000000000002</v>
          </cell>
          <cell r="H2506">
            <v>0.154</v>
          </cell>
          <cell r="I2506"/>
          <cell r="J2506">
            <v>40</v>
          </cell>
          <cell r="K2506"/>
          <cell r="L2506" t="str">
            <v>SA312 TP316L</v>
          </cell>
          <cell r="M2506"/>
          <cell r="N2506"/>
        </row>
        <row r="2507">
          <cell r="A2507" t="str">
            <v>P2 SCH-80 [SA312 TP316L]</v>
          </cell>
          <cell r="B2507">
            <v>2</v>
          </cell>
          <cell r="C2507">
            <v>80</v>
          </cell>
          <cell r="D2507" t="str">
            <v>SA312 TP316L</v>
          </cell>
          <cell r="E2507" t="str">
            <v>PI0001</v>
          </cell>
          <cell r="F2507">
            <v>2.375</v>
          </cell>
          <cell r="G2507">
            <v>1.9390000000000001</v>
          </cell>
          <cell r="H2507">
            <v>0.218</v>
          </cell>
          <cell r="I2507"/>
          <cell r="J2507">
            <v>80</v>
          </cell>
          <cell r="K2507"/>
          <cell r="L2507" t="str">
            <v>SA312 TP316L</v>
          </cell>
          <cell r="M2507"/>
          <cell r="N2507"/>
        </row>
        <row r="2508">
          <cell r="A2508" t="str">
            <v>P2 SCH-160 [SA312 TP316L]</v>
          </cell>
          <cell r="B2508">
            <v>2</v>
          </cell>
          <cell r="C2508">
            <v>160</v>
          </cell>
          <cell r="D2508" t="str">
            <v>SA312 TP316L</v>
          </cell>
          <cell r="E2508" t="str">
            <v>PI1024</v>
          </cell>
          <cell r="F2508">
            <v>2.375</v>
          </cell>
          <cell r="G2508">
            <v>1.6890000000000001</v>
          </cell>
          <cell r="H2508">
            <v>0.34300000000000003</v>
          </cell>
          <cell r="I2508"/>
          <cell r="J2508">
            <v>160</v>
          </cell>
          <cell r="K2508"/>
          <cell r="L2508" t="str">
            <v>SA312 TP316L</v>
          </cell>
          <cell r="M2508"/>
          <cell r="N2508"/>
        </row>
        <row r="2509">
          <cell r="A2509" t="str">
            <v>P2 SCH-XH [SA312 TP316L]</v>
          </cell>
          <cell r="B2509">
            <v>2</v>
          </cell>
          <cell r="C2509" t="str">
            <v>XH</v>
          </cell>
          <cell r="D2509" t="str">
            <v>SA312 TP316L</v>
          </cell>
          <cell r="E2509"/>
          <cell r="F2509">
            <v>2.375</v>
          </cell>
          <cell r="G2509">
            <v>1.9390000000000001</v>
          </cell>
          <cell r="H2509">
            <v>0.218</v>
          </cell>
          <cell r="I2509" t="str">
            <v>XH</v>
          </cell>
          <cell r="J2509">
            <v>2</v>
          </cell>
          <cell r="K2509"/>
          <cell r="L2509" t="str">
            <v>SA312 TP316L</v>
          </cell>
          <cell r="M2509"/>
          <cell r="N2509"/>
        </row>
        <row r="2510">
          <cell r="A2510" t="str">
            <v>P2 SCH-XXH [SA312 TP316L]</v>
          </cell>
          <cell r="B2510">
            <v>2</v>
          </cell>
          <cell r="C2510" t="str">
            <v>XXH</v>
          </cell>
          <cell r="D2510" t="str">
            <v>SA312 TP316L</v>
          </cell>
          <cell r="E2510"/>
          <cell r="F2510">
            <v>2.375</v>
          </cell>
          <cell r="G2510">
            <v>1.5030000000000001</v>
          </cell>
          <cell r="H2510">
            <v>0.436</v>
          </cell>
          <cell r="I2510" t="str">
            <v>XXH</v>
          </cell>
          <cell r="J2510">
            <v>4</v>
          </cell>
          <cell r="K2510"/>
          <cell r="L2510" t="str">
            <v>SA312 TP316L</v>
          </cell>
          <cell r="M2510"/>
          <cell r="N2510"/>
        </row>
        <row r="2511">
          <cell r="A2511" t="str">
            <v>P2.5 SCH-5 [SA312 TP316L]</v>
          </cell>
          <cell r="B2511">
            <v>2.5</v>
          </cell>
          <cell r="C2511">
            <v>5</v>
          </cell>
          <cell r="D2511" t="str">
            <v>SA312 TP316L</v>
          </cell>
          <cell r="E2511"/>
          <cell r="F2511">
            <v>2.875</v>
          </cell>
          <cell r="G2511">
            <v>2.7090000000000001</v>
          </cell>
          <cell r="H2511">
            <v>8.3000000000000004E-2</v>
          </cell>
          <cell r="I2511"/>
          <cell r="J2511">
            <v>5</v>
          </cell>
          <cell r="K2511"/>
          <cell r="L2511" t="str">
            <v>SA312 TP316L</v>
          </cell>
          <cell r="M2511"/>
          <cell r="N2511"/>
        </row>
        <row r="2512">
          <cell r="A2512" t="str">
            <v>P2.5 SCH-10 [SA312 TP316L]</v>
          </cell>
          <cell r="B2512">
            <v>2.5</v>
          </cell>
          <cell r="C2512">
            <v>10</v>
          </cell>
          <cell r="D2512" t="str">
            <v>SA312 TP316L</v>
          </cell>
          <cell r="E2512"/>
          <cell r="F2512">
            <v>2.875</v>
          </cell>
          <cell r="G2512">
            <v>2.6349999999999998</v>
          </cell>
          <cell r="H2512">
            <v>0.12</v>
          </cell>
          <cell r="I2512"/>
          <cell r="J2512">
            <v>10</v>
          </cell>
          <cell r="K2512"/>
          <cell r="L2512" t="str">
            <v>SA312 TP316L</v>
          </cell>
          <cell r="M2512"/>
          <cell r="N2512"/>
        </row>
        <row r="2513">
          <cell r="A2513" t="str">
            <v>P2.5 SCH-40 [SA312 TP316L]</v>
          </cell>
          <cell r="B2513">
            <v>2.5</v>
          </cell>
          <cell r="C2513">
            <v>40</v>
          </cell>
          <cell r="D2513" t="str">
            <v>SA312 TP316L</v>
          </cell>
          <cell r="E2513"/>
          <cell r="F2513">
            <v>2.875</v>
          </cell>
          <cell r="G2513">
            <v>2.4689999999999999</v>
          </cell>
          <cell r="H2513">
            <v>0.20300000000000001</v>
          </cell>
          <cell r="I2513"/>
          <cell r="J2513">
            <v>40</v>
          </cell>
          <cell r="K2513"/>
          <cell r="L2513" t="str">
            <v>SA312 TP316L</v>
          </cell>
          <cell r="M2513"/>
          <cell r="N2513"/>
        </row>
        <row r="2514">
          <cell r="A2514" t="str">
            <v>P2.5 SCH-80 [SA312 TP316L]</v>
          </cell>
          <cell r="B2514">
            <v>2.5</v>
          </cell>
          <cell r="C2514">
            <v>80</v>
          </cell>
          <cell r="D2514" t="str">
            <v>SA312 TP316L</v>
          </cell>
          <cell r="E2514"/>
          <cell r="F2514">
            <v>2.875</v>
          </cell>
          <cell r="G2514">
            <v>2.323</v>
          </cell>
          <cell r="H2514">
            <v>0.27600000000000002</v>
          </cell>
          <cell r="I2514"/>
          <cell r="J2514">
            <v>80</v>
          </cell>
          <cell r="K2514"/>
          <cell r="L2514" t="str">
            <v>SA312 TP316L</v>
          </cell>
          <cell r="M2514"/>
          <cell r="N2514"/>
        </row>
        <row r="2515">
          <cell r="A2515" t="str">
            <v>P2.5 SCH-160 [SA312 TP316L]</v>
          </cell>
          <cell r="B2515">
            <v>2.5</v>
          </cell>
          <cell r="C2515">
            <v>160</v>
          </cell>
          <cell r="D2515" t="str">
            <v>SA312 TP316L</v>
          </cell>
          <cell r="E2515"/>
          <cell r="F2515">
            <v>2.875</v>
          </cell>
          <cell r="G2515">
            <v>2.125</v>
          </cell>
          <cell r="H2515">
            <v>0.375</v>
          </cell>
          <cell r="I2515"/>
          <cell r="J2515">
            <v>160</v>
          </cell>
          <cell r="K2515"/>
          <cell r="L2515" t="str">
            <v>SA312 TP316L</v>
          </cell>
          <cell r="M2515"/>
          <cell r="N2515"/>
        </row>
        <row r="2516">
          <cell r="A2516" t="str">
            <v>P2.5 SCH-XH [SA312 TP316L]</v>
          </cell>
          <cell r="B2516">
            <v>2.5</v>
          </cell>
          <cell r="C2516" t="str">
            <v>XH</v>
          </cell>
          <cell r="D2516" t="str">
            <v>SA312 TP316L</v>
          </cell>
          <cell r="E2516"/>
          <cell r="F2516">
            <v>2.875</v>
          </cell>
          <cell r="G2516">
            <v>2.323</v>
          </cell>
          <cell r="H2516">
            <v>0.27600000000000002</v>
          </cell>
          <cell r="I2516" t="str">
            <v>XH</v>
          </cell>
          <cell r="J2516">
            <v>2</v>
          </cell>
          <cell r="K2516"/>
          <cell r="L2516" t="str">
            <v>SA312 TP316L</v>
          </cell>
          <cell r="M2516"/>
          <cell r="N2516"/>
        </row>
        <row r="2517">
          <cell r="A2517" t="str">
            <v>P2.5 SCH-XXH [SA312 TP316L]</v>
          </cell>
          <cell r="B2517">
            <v>2.5</v>
          </cell>
          <cell r="C2517" t="str">
            <v>XXH</v>
          </cell>
          <cell r="D2517" t="str">
            <v>SA312 TP316L</v>
          </cell>
          <cell r="E2517"/>
          <cell r="F2517">
            <v>2.875</v>
          </cell>
          <cell r="G2517">
            <v>1.7709999999999999</v>
          </cell>
          <cell r="H2517">
            <v>0.55200000000000005</v>
          </cell>
          <cell r="I2517" t="str">
            <v>XXH</v>
          </cell>
          <cell r="J2517">
            <v>4</v>
          </cell>
          <cell r="K2517"/>
          <cell r="L2517" t="str">
            <v>SA312 TP316L</v>
          </cell>
          <cell r="M2517"/>
          <cell r="N2517"/>
        </row>
        <row r="2518">
          <cell r="A2518" t="str">
            <v>P3 SCH-5 [SA312 TP316L]</v>
          </cell>
          <cell r="B2518">
            <v>3.0000000000000004</v>
          </cell>
          <cell r="C2518">
            <v>5</v>
          </cell>
          <cell r="D2518" t="str">
            <v>SA312 TP316L</v>
          </cell>
          <cell r="E2518"/>
          <cell r="F2518">
            <v>3.5</v>
          </cell>
          <cell r="G2518">
            <v>3.3340000000000001</v>
          </cell>
          <cell r="H2518">
            <v>8.3000000000000004E-2</v>
          </cell>
          <cell r="I2518"/>
          <cell r="J2518">
            <v>5</v>
          </cell>
          <cell r="K2518"/>
          <cell r="L2518" t="str">
            <v>SA312 TP316L</v>
          </cell>
          <cell r="M2518"/>
          <cell r="N2518"/>
        </row>
        <row r="2519">
          <cell r="A2519" t="str">
            <v>P3 SCH-10 [SA312 TP316L]</v>
          </cell>
          <cell r="B2519">
            <v>3.0000000000000004</v>
          </cell>
          <cell r="C2519">
            <v>10</v>
          </cell>
          <cell r="D2519" t="str">
            <v>SA312 TP316L</v>
          </cell>
          <cell r="E2519"/>
          <cell r="F2519">
            <v>3.5</v>
          </cell>
          <cell r="G2519">
            <v>3.26</v>
          </cell>
          <cell r="H2519">
            <v>0.12</v>
          </cell>
          <cell r="I2519"/>
          <cell r="J2519">
            <v>10</v>
          </cell>
          <cell r="K2519"/>
          <cell r="L2519" t="str">
            <v>SA312 TP316L</v>
          </cell>
          <cell r="M2519"/>
          <cell r="N2519"/>
        </row>
        <row r="2520">
          <cell r="A2520" t="str">
            <v>P3 SCH-40 [SA312 TP316L]</v>
          </cell>
          <cell r="B2520">
            <v>3.0000000000000004</v>
          </cell>
          <cell r="C2520">
            <v>40</v>
          </cell>
          <cell r="D2520" t="str">
            <v>SA312 TP316L</v>
          </cell>
          <cell r="E2520" t="str">
            <v>PI1062</v>
          </cell>
          <cell r="F2520">
            <v>3.5</v>
          </cell>
          <cell r="G2520">
            <v>3.0680000000000001</v>
          </cell>
          <cell r="H2520">
            <v>0.216</v>
          </cell>
          <cell r="I2520"/>
          <cell r="J2520">
            <v>40</v>
          </cell>
          <cell r="K2520"/>
          <cell r="L2520" t="str">
            <v>SA312 TP316L</v>
          </cell>
          <cell r="M2520"/>
          <cell r="N2520"/>
        </row>
        <row r="2521">
          <cell r="A2521" t="str">
            <v>P3 SCH-80 [SA312 TP316L]</v>
          </cell>
          <cell r="B2521">
            <v>3.0000000000000004</v>
          </cell>
          <cell r="C2521">
            <v>80</v>
          </cell>
          <cell r="D2521" t="str">
            <v>SA312 TP316L</v>
          </cell>
          <cell r="E2521" t="str">
            <v>PI0007</v>
          </cell>
          <cell r="F2521">
            <v>3.5</v>
          </cell>
          <cell r="G2521">
            <v>2.9</v>
          </cell>
          <cell r="H2521">
            <v>0.3</v>
          </cell>
          <cell r="I2521"/>
          <cell r="J2521">
            <v>80</v>
          </cell>
          <cell r="K2521"/>
          <cell r="L2521" t="str">
            <v>SA312 TP316L</v>
          </cell>
          <cell r="M2521"/>
          <cell r="N2521"/>
        </row>
        <row r="2522">
          <cell r="A2522" t="str">
            <v>P3 SCH-160 [SA312 TP316L]</v>
          </cell>
          <cell r="B2522">
            <v>3.0000000000000004</v>
          </cell>
          <cell r="C2522">
            <v>160</v>
          </cell>
          <cell r="D2522" t="str">
            <v>SA312 TP316L</v>
          </cell>
          <cell r="E2522" t="str">
            <v>PI1243</v>
          </cell>
          <cell r="F2522">
            <v>3.5</v>
          </cell>
          <cell r="G2522">
            <v>2.6259999999999999</v>
          </cell>
          <cell r="H2522">
            <v>0.437</v>
          </cell>
          <cell r="I2522"/>
          <cell r="J2522">
            <v>160</v>
          </cell>
          <cell r="K2522"/>
          <cell r="L2522" t="str">
            <v>SA312 TP316L</v>
          </cell>
          <cell r="M2522"/>
          <cell r="N2522"/>
        </row>
        <row r="2523">
          <cell r="A2523" t="str">
            <v>P3 SCH-XH [SA312 TP316L]</v>
          </cell>
          <cell r="B2523">
            <v>3.0000000000000004</v>
          </cell>
          <cell r="C2523" t="str">
            <v>XH</v>
          </cell>
          <cell r="D2523" t="str">
            <v>SA312 TP316L</v>
          </cell>
          <cell r="E2523"/>
          <cell r="F2523">
            <v>3.5</v>
          </cell>
          <cell r="G2523">
            <v>2.9</v>
          </cell>
          <cell r="H2523">
            <v>0.3</v>
          </cell>
          <cell r="I2523" t="str">
            <v>XH</v>
          </cell>
          <cell r="J2523">
            <v>2</v>
          </cell>
          <cell r="K2523"/>
          <cell r="L2523" t="str">
            <v>SA312 TP316L</v>
          </cell>
          <cell r="M2523"/>
          <cell r="N2523"/>
        </row>
        <row r="2524">
          <cell r="A2524" t="str">
            <v>P3 SCH-XXH [SA312 TP316L]</v>
          </cell>
          <cell r="B2524">
            <v>3.0000000000000004</v>
          </cell>
          <cell r="C2524" t="str">
            <v>XXH</v>
          </cell>
          <cell r="D2524" t="str">
            <v>SA312 TP316L</v>
          </cell>
          <cell r="E2524"/>
          <cell r="F2524">
            <v>3.5</v>
          </cell>
          <cell r="G2524">
            <v>2.2999999999999998</v>
          </cell>
          <cell r="H2524">
            <v>0.6</v>
          </cell>
          <cell r="I2524" t="str">
            <v>XXH</v>
          </cell>
          <cell r="J2524">
            <v>4</v>
          </cell>
          <cell r="K2524"/>
          <cell r="L2524" t="str">
            <v>SA312 TP316L</v>
          </cell>
          <cell r="M2524"/>
          <cell r="N2524"/>
        </row>
        <row r="2525">
          <cell r="A2525" t="str">
            <v>P3.5 SCH-5 [SA312 TP316L]</v>
          </cell>
          <cell r="B2525">
            <v>3.5</v>
          </cell>
          <cell r="C2525">
            <v>5</v>
          </cell>
          <cell r="D2525" t="str">
            <v>SA312 TP316L</v>
          </cell>
          <cell r="E2525"/>
          <cell r="F2525">
            <v>4</v>
          </cell>
          <cell r="G2525">
            <v>3.8340000000000001</v>
          </cell>
          <cell r="H2525">
            <v>8.3000000000000004E-2</v>
          </cell>
          <cell r="I2525"/>
          <cell r="J2525">
            <v>5</v>
          </cell>
          <cell r="K2525"/>
          <cell r="L2525" t="str">
            <v>SA312 TP316L</v>
          </cell>
          <cell r="M2525"/>
          <cell r="N2525"/>
        </row>
        <row r="2526">
          <cell r="A2526" t="str">
            <v>P3.5 SCH-10 [SA312 TP316L]</v>
          </cell>
          <cell r="B2526">
            <v>3.5</v>
          </cell>
          <cell r="C2526">
            <v>10</v>
          </cell>
          <cell r="D2526" t="str">
            <v>SA312 TP316L</v>
          </cell>
          <cell r="E2526"/>
          <cell r="F2526">
            <v>4</v>
          </cell>
          <cell r="G2526">
            <v>3.76</v>
          </cell>
          <cell r="H2526">
            <v>0.12</v>
          </cell>
          <cell r="I2526"/>
          <cell r="J2526">
            <v>10</v>
          </cell>
          <cell r="K2526"/>
          <cell r="L2526" t="str">
            <v>SA312 TP316L</v>
          </cell>
          <cell r="M2526"/>
          <cell r="N2526"/>
        </row>
        <row r="2527">
          <cell r="A2527" t="str">
            <v>P3.5 SCH-40 [SA312 TP316L]</v>
          </cell>
          <cell r="B2527">
            <v>3.5</v>
          </cell>
          <cell r="C2527">
            <v>40</v>
          </cell>
          <cell r="D2527" t="str">
            <v>SA312 TP316L</v>
          </cell>
          <cell r="E2527"/>
          <cell r="F2527">
            <v>4</v>
          </cell>
          <cell r="G2527">
            <v>3.548</v>
          </cell>
          <cell r="H2527">
            <v>0.22600000000000001</v>
          </cell>
          <cell r="I2527"/>
          <cell r="J2527">
            <v>40</v>
          </cell>
          <cell r="K2527"/>
          <cell r="L2527" t="str">
            <v>SA312 TP316L</v>
          </cell>
          <cell r="M2527"/>
          <cell r="N2527"/>
        </row>
        <row r="2528">
          <cell r="A2528" t="str">
            <v>P3.5 SCH-80 [SA312 TP316L]</v>
          </cell>
          <cell r="B2528">
            <v>3.5</v>
          </cell>
          <cell r="C2528">
            <v>80</v>
          </cell>
          <cell r="D2528" t="str">
            <v>SA312 TP316L</v>
          </cell>
          <cell r="E2528"/>
          <cell r="F2528">
            <v>4</v>
          </cell>
          <cell r="G2528">
            <v>3.3639999999999999</v>
          </cell>
          <cell r="H2528">
            <v>0.318</v>
          </cell>
          <cell r="I2528"/>
          <cell r="J2528">
            <v>80</v>
          </cell>
          <cell r="K2528"/>
          <cell r="L2528" t="str">
            <v>SA312 TP316L</v>
          </cell>
          <cell r="M2528"/>
          <cell r="N2528"/>
        </row>
        <row r="2529">
          <cell r="A2529" t="str">
            <v>P3.5 SCH-XH [SA312 TP316L]</v>
          </cell>
          <cell r="B2529">
            <v>3.5</v>
          </cell>
          <cell r="C2529" t="str">
            <v>XH</v>
          </cell>
          <cell r="D2529" t="str">
            <v>SA312 TP316L</v>
          </cell>
          <cell r="E2529"/>
          <cell r="F2529">
            <v>4</v>
          </cell>
          <cell r="G2529">
            <v>3.3639999999999999</v>
          </cell>
          <cell r="H2529">
            <v>0.318</v>
          </cell>
          <cell r="I2529" t="str">
            <v>XH</v>
          </cell>
          <cell r="J2529">
            <v>2</v>
          </cell>
          <cell r="K2529"/>
          <cell r="L2529" t="str">
            <v>SA312 TP316L</v>
          </cell>
          <cell r="M2529"/>
          <cell r="N2529"/>
        </row>
        <row r="2530">
          <cell r="A2530" t="str">
            <v>P3.5 SCH-XXH [SA312 TP316L]</v>
          </cell>
          <cell r="B2530">
            <v>3.5</v>
          </cell>
          <cell r="C2530" t="str">
            <v>XXH</v>
          </cell>
          <cell r="D2530" t="str">
            <v>SA312 TP316L</v>
          </cell>
          <cell r="E2530"/>
          <cell r="F2530">
            <v>4</v>
          </cell>
          <cell r="G2530">
            <v>2.7279999999999998</v>
          </cell>
          <cell r="H2530">
            <v>0.63600000000000001</v>
          </cell>
          <cell r="I2530" t="str">
            <v>XXH</v>
          </cell>
          <cell r="J2530">
            <v>4</v>
          </cell>
          <cell r="K2530"/>
          <cell r="L2530" t="str">
            <v>SA312 TP316L</v>
          </cell>
          <cell r="M2530"/>
          <cell r="N2530"/>
        </row>
        <row r="2531">
          <cell r="A2531" t="str">
            <v>P4 SCH-5 [SA312 TP316L]</v>
          </cell>
          <cell r="B2531">
            <v>4</v>
          </cell>
          <cell r="C2531">
            <v>5</v>
          </cell>
          <cell r="D2531" t="str">
            <v>SA312 TP316L</v>
          </cell>
          <cell r="E2531"/>
          <cell r="F2531">
            <v>4.5</v>
          </cell>
          <cell r="G2531">
            <v>4.3339999999999996</v>
          </cell>
          <cell r="H2531">
            <v>8.3000000000000004E-2</v>
          </cell>
          <cell r="I2531"/>
          <cell r="J2531">
            <v>5</v>
          </cell>
          <cell r="K2531"/>
          <cell r="L2531" t="str">
            <v>SA312 TP316L</v>
          </cell>
          <cell r="M2531"/>
          <cell r="N2531"/>
        </row>
        <row r="2532">
          <cell r="A2532" t="str">
            <v>P4 SCH-10 [SA312 TP316L]</v>
          </cell>
          <cell r="B2532">
            <v>4</v>
          </cell>
          <cell r="C2532">
            <v>10</v>
          </cell>
          <cell r="D2532" t="str">
            <v>SA312 TP316L</v>
          </cell>
          <cell r="E2532"/>
          <cell r="F2532">
            <v>4.5</v>
          </cell>
          <cell r="G2532">
            <v>4.26</v>
          </cell>
          <cell r="H2532">
            <v>0.12</v>
          </cell>
          <cell r="I2532"/>
          <cell r="J2532">
            <v>10</v>
          </cell>
          <cell r="K2532"/>
          <cell r="L2532" t="str">
            <v>SA312 TP316L</v>
          </cell>
          <cell r="M2532"/>
          <cell r="N2532"/>
        </row>
        <row r="2533">
          <cell r="A2533" t="str">
            <v>P4 SCH-40 [SA312 TP316L]</v>
          </cell>
          <cell r="B2533">
            <v>4</v>
          </cell>
          <cell r="C2533">
            <v>40</v>
          </cell>
          <cell r="D2533" t="str">
            <v>SA312 TP316L</v>
          </cell>
          <cell r="E2533" t="str">
            <v>PI0002</v>
          </cell>
          <cell r="F2533">
            <v>4.5</v>
          </cell>
          <cell r="G2533">
            <v>4.0259999999999998</v>
          </cell>
          <cell r="H2533">
            <v>0.23699999999999999</v>
          </cell>
          <cell r="I2533"/>
          <cell r="J2533">
            <v>40</v>
          </cell>
          <cell r="K2533"/>
          <cell r="L2533" t="str">
            <v>SA312 TP316L</v>
          </cell>
          <cell r="M2533"/>
          <cell r="N2533"/>
        </row>
        <row r="2534">
          <cell r="A2534" t="str">
            <v>P4 SCH-60 [SA312 TP316L]</v>
          </cell>
          <cell r="B2534">
            <v>4</v>
          </cell>
          <cell r="C2534">
            <v>60</v>
          </cell>
          <cell r="D2534" t="str">
            <v>SA312 TP316L</v>
          </cell>
          <cell r="E2534"/>
          <cell r="F2534">
            <v>4.5</v>
          </cell>
          <cell r="G2534">
            <v>3.9379999999999997</v>
          </cell>
          <cell r="H2534">
            <v>0.28100000000000003</v>
          </cell>
          <cell r="I2534"/>
          <cell r="J2534">
            <v>60</v>
          </cell>
          <cell r="K2534"/>
          <cell r="L2534" t="str">
            <v>SA312 TP316L</v>
          </cell>
          <cell r="M2534"/>
          <cell r="N2534"/>
        </row>
        <row r="2535">
          <cell r="A2535" t="str">
            <v>P4 SCH-80 [SA312 TP316L]</v>
          </cell>
          <cell r="B2535">
            <v>4</v>
          </cell>
          <cell r="C2535">
            <v>80</v>
          </cell>
          <cell r="D2535" t="str">
            <v>SA312 TP316L</v>
          </cell>
          <cell r="E2535" t="str">
            <v>PI0006</v>
          </cell>
          <cell r="F2535">
            <v>4.5</v>
          </cell>
          <cell r="G2535">
            <v>3.8260000000000001</v>
          </cell>
          <cell r="H2535">
            <v>0.33700000000000002</v>
          </cell>
          <cell r="I2535"/>
          <cell r="J2535">
            <v>80</v>
          </cell>
          <cell r="K2535"/>
          <cell r="L2535" t="str">
            <v>SA312 TP316L</v>
          </cell>
          <cell r="M2535"/>
          <cell r="N2535"/>
        </row>
        <row r="2536">
          <cell r="A2536" t="str">
            <v>P4 SCH-120 [SA312 TP316L]</v>
          </cell>
          <cell r="B2536">
            <v>4</v>
          </cell>
          <cell r="C2536">
            <v>120</v>
          </cell>
          <cell r="D2536" t="str">
            <v>SA312 TP316L</v>
          </cell>
          <cell r="E2536"/>
          <cell r="F2536">
            <v>4.5</v>
          </cell>
          <cell r="G2536">
            <v>3.6259999999999999</v>
          </cell>
          <cell r="H2536">
            <v>0.437</v>
          </cell>
          <cell r="I2536"/>
          <cell r="J2536">
            <v>120</v>
          </cell>
          <cell r="K2536"/>
          <cell r="L2536" t="str">
            <v>SA312 TP316L</v>
          </cell>
          <cell r="M2536"/>
          <cell r="N2536"/>
        </row>
        <row r="2537">
          <cell r="A2537" t="str">
            <v>P4 SCH-160 [SA312 TP316L]</v>
          </cell>
          <cell r="B2537">
            <v>4</v>
          </cell>
          <cell r="C2537">
            <v>160</v>
          </cell>
          <cell r="D2537" t="str">
            <v>SA312 TP316L</v>
          </cell>
          <cell r="E2537" t="str">
            <v>PI0010</v>
          </cell>
          <cell r="F2537">
            <v>4.5</v>
          </cell>
          <cell r="G2537">
            <v>3.4379999999999997</v>
          </cell>
          <cell r="H2537">
            <v>0.53100000000000003</v>
          </cell>
          <cell r="I2537"/>
          <cell r="J2537">
            <v>160</v>
          </cell>
          <cell r="K2537"/>
          <cell r="L2537" t="str">
            <v>SA312 TP316L</v>
          </cell>
          <cell r="M2537"/>
          <cell r="N2537"/>
        </row>
        <row r="2538">
          <cell r="A2538" t="str">
            <v>P4 SCH-XH [SA312 TP316L]</v>
          </cell>
          <cell r="B2538">
            <v>4</v>
          </cell>
          <cell r="C2538" t="str">
            <v>XH</v>
          </cell>
          <cell r="D2538" t="str">
            <v>SA312 TP316L</v>
          </cell>
          <cell r="E2538"/>
          <cell r="F2538">
            <v>4.5</v>
          </cell>
          <cell r="G2538">
            <v>3.8260000000000001</v>
          </cell>
          <cell r="H2538">
            <v>0.33700000000000002</v>
          </cell>
          <cell r="I2538" t="str">
            <v>XH</v>
          </cell>
          <cell r="J2538">
            <v>2</v>
          </cell>
          <cell r="K2538"/>
          <cell r="L2538" t="str">
            <v>SA312 TP316L</v>
          </cell>
          <cell r="M2538"/>
          <cell r="N2538"/>
        </row>
        <row r="2539">
          <cell r="A2539" t="str">
            <v>P4 SCH-XXH [SA312 TP316L]</v>
          </cell>
          <cell r="B2539">
            <v>4</v>
          </cell>
          <cell r="C2539" t="str">
            <v>XXH</v>
          </cell>
          <cell r="D2539" t="str">
            <v>SA312 TP316L</v>
          </cell>
          <cell r="E2539"/>
          <cell r="F2539">
            <v>4.5</v>
          </cell>
          <cell r="G2539">
            <v>3.1520000000000001</v>
          </cell>
          <cell r="H2539">
            <v>0.67400000000000004</v>
          </cell>
          <cell r="I2539" t="str">
            <v>XXH</v>
          </cell>
          <cell r="J2539">
            <v>4</v>
          </cell>
          <cell r="K2539"/>
          <cell r="L2539" t="str">
            <v>SA312 TP316L</v>
          </cell>
          <cell r="M2539"/>
          <cell r="N2539"/>
        </row>
        <row r="2540">
          <cell r="A2540" t="str">
            <v>P4.5 SCH-XH [SA312 TP316L]</v>
          </cell>
          <cell r="B2540">
            <v>4.5</v>
          </cell>
          <cell r="C2540" t="str">
            <v>XH</v>
          </cell>
          <cell r="D2540" t="str">
            <v>SA312 TP316L</v>
          </cell>
          <cell r="E2540"/>
          <cell r="F2540">
            <v>5</v>
          </cell>
          <cell r="G2540">
            <v>4.29</v>
          </cell>
          <cell r="H2540">
            <v>0.35499999999999998</v>
          </cell>
          <cell r="I2540" t="str">
            <v>XH</v>
          </cell>
          <cell r="J2540">
            <v>2</v>
          </cell>
          <cell r="K2540"/>
          <cell r="L2540" t="str">
            <v>SA312 TP316L</v>
          </cell>
          <cell r="M2540"/>
          <cell r="N2540"/>
        </row>
        <row r="2541">
          <cell r="A2541" t="str">
            <v>P4.5 SCH-XXH [SA312 TP316L]</v>
          </cell>
          <cell r="B2541">
            <v>4.5</v>
          </cell>
          <cell r="C2541" t="str">
            <v>XXH</v>
          </cell>
          <cell r="D2541" t="str">
            <v>SA312 TP316L</v>
          </cell>
          <cell r="E2541"/>
          <cell r="F2541">
            <v>5</v>
          </cell>
          <cell r="G2541">
            <v>3.58</v>
          </cell>
          <cell r="H2541">
            <v>0.71</v>
          </cell>
          <cell r="I2541" t="str">
            <v>XXH</v>
          </cell>
          <cell r="J2541">
            <v>4</v>
          </cell>
          <cell r="K2541"/>
          <cell r="L2541" t="str">
            <v>SA312 TP316L</v>
          </cell>
          <cell r="M2541"/>
          <cell r="N2541"/>
        </row>
        <row r="2542">
          <cell r="A2542" t="str">
            <v>P5 SCH-5 [SA312 TP316L]</v>
          </cell>
          <cell r="B2542">
            <v>5</v>
          </cell>
          <cell r="C2542">
            <v>5</v>
          </cell>
          <cell r="D2542" t="str">
            <v>SA312 TP316L</v>
          </cell>
          <cell r="E2542"/>
          <cell r="F2542">
            <v>5.5629999999999997</v>
          </cell>
          <cell r="G2542">
            <v>5.3449999999999998</v>
          </cell>
          <cell r="H2542">
            <v>0.109</v>
          </cell>
          <cell r="I2542"/>
          <cell r="J2542">
            <v>5</v>
          </cell>
          <cell r="K2542"/>
          <cell r="L2542" t="str">
            <v>SA312 TP316L</v>
          </cell>
          <cell r="M2542"/>
          <cell r="N2542"/>
        </row>
        <row r="2543">
          <cell r="A2543" t="str">
            <v>P5 SCH-10 [SA312 TP316L]</v>
          </cell>
          <cell r="B2543">
            <v>5</v>
          </cell>
          <cell r="C2543">
            <v>10</v>
          </cell>
          <cell r="D2543" t="str">
            <v>SA312 TP316L</v>
          </cell>
          <cell r="E2543"/>
          <cell r="F2543">
            <v>5.5629999999999997</v>
          </cell>
          <cell r="G2543">
            <v>5.2949999999999999</v>
          </cell>
          <cell r="H2543">
            <v>0.13400000000000001</v>
          </cell>
          <cell r="I2543"/>
          <cell r="J2543">
            <v>10</v>
          </cell>
          <cell r="K2543"/>
          <cell r="L2543" t="str">
            <v>SA312 TP316L</v>
          </cell>
          <cell r="M2543"/>
          <cell r="N2543"/>
        </row>
        <row r="2544">
          <cell r="A2544" t="str">
            <v>P5 SCH-20 [SA312 TP316L]</v>
          </cell>
          <cell r="B2544">
            <v>5</v>
          </cell>
          <cell r="C2544">
            <v>20</v>
          </cell>
          <cell r="D2544" t="str">
            <v>SA312 TP316L</v>
          </cell>
          <cell r="E2544"/>
          <cell r="F2544">
            <v>5.5629999999999997</v>
          </cell>
          <cell r="G2544">
            <v>5.157</v>
          </cell>
          <cell r="H2544">
            <v>0.20300000000000001</v>
          </cell>
          <cell r="I2544"/>
          <cell r="J2544">
            <v>20</v>
          </cell>
          <cell r="K2544"/>
          <cell r="L2544" t="str">
            <v>SA312 TP316L</v>
          </cell>
          <cell r="M2544"/>
          <cell r="N2544"/>
        </row>
        <row r="2545">
          <cell r="A2545" t="str">
            <v>P5 SCH-40 [SA312 TP316L]</v>
          </cell>
          <cell r="B2545">
            <v>5</v>
          </cell>
          <cell r="C2545">
            <v>40</v>
          </cell>
          <cell r="D2545" t="str">
            <v>SA312 TP316L</v>
          </cell>
          <cell r="E2545"/>
          <cell r="F2545">
            <v>5.5629999999999997</v>
          </cell>
          <cell r="G2545">
            <v>5.0469999999999997</v>
          </cell>
          <cell r="H2545">
            <v>0.25800000000000001</v>
          </cell>
          <cell r="I2545"/>
          <cell r="J2545">
            <v>40</v>
          </cell>
          <cell r="K2545"/>
          <cell r="L2545" t="str">
            <v>SA312 TP316L</v>
          </cell>
          <cell r="M2545"/>
          <cell r="N2545"/>
        </row>
        <row r="2546">
          <cell r="A2546" t="str">
            <v>P5 SCH-80 [SA312 TP316L]</v>
          </cell>
          <cell r="B2546">
            <v>5</v>
          </cell>
          <cell r="C2546">
            <v>80</v>
          </cell>
          <cell r="D2546" t="str">
            <v>SA312 TP316L</v>
          </cell>
          <cell r="E2546"/>
          <cell r="F2546">
            <v>5.5629999999999997</v>
          </cell>
          <cell r="G2546">
            <v>4.8129999999999997</v>
          </cell>
          <cell r="H2546">
            <v>0.375</v>
          </cell>
          <cell r="I2546"/>
          <cell r="J2546">
            <v>80</v>
          </cell>
          <cell r="K2546"/>
          <cell r="L2546" t="str">
            <v>SA312 TP316L</v>
          </cell>
          <cell r="M2546"/>
          <cell r="N2546"/>
        </row>
        <row r="2547">
          <cell r="A2547" t="str">
            <v>P5 SCH-120 [SA312 TP316L]</v>
          </cell>
          <cell r="B2547">
            <v>5</v>
          </cell>
          <cell r="C2547">
            <v>120</v>
          </cell>
          <cell r="D2547" t="str">
            <v>SA312 TP316L</v>
          </cell>
          <cell r="E2547"/>
          <cell r="F2547">
            <v>5.5629999999999997</v>
          </cell>
          <cell r="G2547">
            <v>4.5629999999999997</v>
          </cell>
          <cell r="H2547">
            <v>0.5</v>
          </cell>
          <cell r="I2547"/>
          <cell r="J2547">
            <v>120</v>
          </cell>
          <cell r="K2547"/>
          <cell r="L2547" t="str">
            <v>SA312 TP316L</v>
          </cell>
          <cell r="M2547"/>
          <cell r="N2547"/>
        </row>
        <row r="2548">
          <cell r="A2548" t="str">
            <v>P5 SCH-160 [SA312 TP316L]</v>
          </cell>
          <cell r="B2548">
            <v>5</v>
          </cell>
          <cell r="C2548">
            <v>160</v>
          </cell>
          <cell r="D2548" t="str">
            <v>SA312 TP316L</v>
          </cell>
          <cell r="E2548"/>
          <cell r="F2548">
            <v>5.5629999999999997</v>
          </cell>
          <cell r="G2548">
            <v>4.3129999999999997</v>
          </cell>
          <cell r="H2548">
            <v>0.625</v>
          </cell>
          <cell r="I2548"/>
          <cell r="J2548">
            <v>160</v>
          </cell>
          <cell r="K2548"/>
          <cell r="L2548" t="str">
            <v>SA312 TP316L</v>
          </cell>
          <cell r="M2548"/>
          <cell r="N2548"/>
        </row>
        <row r="2549">
          <cell r="A2549" t="str">
            <v>P5 SCH-XH [SA312 TP316L]</v>
          </cell>
          <cell r="B2549">
            <v>5</v>
          </cell>
          <cell r="C2549" t="str">
            <v>XH</v>
          </cell>
          <cell r="D2549" t="str">
            <v>SA312 TP316L</v>
          </cell>
          <cell r="E2549"/>
          <cell r="F2549">
            <v>5.5629999999999997</v>
          </cell>
          <cell r="G2549">
            <v>4.8129999999999997</v>
          </cell>
          <cell r="H2549">
            <v>0.375</v>
          </cell>
          <cell r="I2549" t="str">
            <v>XH</v>
          </cell>
          <cell r="J2549">
            <v>2</v>
          </cell>
          <cell r="K2549"/>
          <cell r="L2549" t="str">
            <v>SA312 TP316L</v>
          </cell>
          <cell r="M2549"/>
          <cell r="N2549"/>
        </row>
        <row r="2550">
          <cell r="A2550" t="str">
            <v>P5 SCH-XXH [SA312 TP316L]</v>
          </cell>
          <cell r="B2550">
            <v>5</v>
          </cell>
          <cell r="C2550" t="str">
            <v>XXH</v>
          </cell>
          <cell r="D2550" t="str">
            <v>SA312 TP316L</v>
          </cell>
          <cell r="E2550"/>
          <cell r="F2550">
            <v>5.5629999999999997</v>
          </cell>
          <cell r="G2550">
            <v>4.0629999999999997</v>
          </cell>
          <cell r="H2550">
            <v>0.75</v>
          </cell>
          <cell r="I2550" t="str">
            <v>XXH</v>
          </cell>
          <cell r="J2550">
            <v>4</v>
          </cell>
          <cell r="K2550"/>
          <cell r="L2550" t="str">
            <v>SA312 TP316L</v>
          </cell>
          <cell r="M2550"/>
          <cell r="N2550"/>
        </row>
        <row r="2551">
          <cell r="A2551" t="str">
            <v>P6 SCH-5 [SA312 TP316L]</v>
          </cell>
          <cell r="B2551">
            <v>6.0000000000000009</v>
          </cell>
          <cell r="C2551">
            <v>5</v>
          </cell>
          <cell r="D2551" t="str">
            <v>SA312 TP316L</v>
          </cell>
          <cell r="E2551"/>
          <cell r="F2551">
            <v>6.6250000000000009</v>
          </cell>
          <cell r="G2551">
            <v>6.4070000000000009</v>
          </cell>
          <cell r="H2551">
            <v>0.109</v>
          </cell>
          <cell r="I2551"/>
          <cell r="J2551">
            <v>5</v>
          </cell>
          <cell r="K2551"/>
          <cell r="L2551" t="str">
            <v>SA312 TP316L</v>
          </cell>
          <cell r="M2551"/>
          <cell r="N2551"/>
        </row>
        <row r="2552">
          <cell r="A2552" t="str">
            <v>P6 SCH-10 [SA312 TP316L]</v>
          </cell>
          <cell r="B2552">
            <v>6.0000000000000009</v>
          </cell>
          <cell r="C2552">
            <v>10</v>
          </cell>
          <cell r="D2552" t="str">
            <v>SA312 TP316L</v>
          </cell>
          <cell r="E2552"/>
          <cell r="F2552">
            <v>6.6250000000000009</v>
          </cell>
          <cell r="G2552">
            <v>6.3570000000000011</v>
          </cell>
          <cell r="H2552">
            <v>0.13400000000000001</v>
          </cell>
          <cell r="I2552"/>
          <cell r="J2552">
            <v>10</v>
          </cell>
          <cell r="K2552"/>
          <cell r="L2552" t="str">
            <v>SA312 TP316L</v>
          </cell>
          <cell r="M2552"/>
          <cell r="N2552"/>
        </row>
        <row r="2553">
          <cell r="A2553" t="str">
            <v>P6 SCH-20 [SA312 TP316L]</v>
          </cell>
          <cell r="B2553">
            <v>6.0000000000000009</v>
          </cell>
          <cell r="C2553">
            <v>20</v>
          </cell>
          <cell r="D2553" t="str">
            <v>SA312 TP316L</v>
          </cell>
          <cell r="E2553"/>
          <cell r="F2553">
            <v>6.6250000000000009</v>
          </cell>
          <cell r="G2553">
            <v>6.2190000000000012</v>
          </cell>
          <cell r="H2553">
            <v>0.20300000000000001</v>
          </cell>
          <cell r="I2553"/>
          <cell r="J2553">
            <v>20</v>
          </cell>
          <cell r="K2553"/>
          <cell r="L2553" t="str">
            <v>SA312 TP316L</v>
          </cell>
          <cell r="M2553"/>
          <cell r="N2553"/>
        </row>
        <row r="2554">
          <cell r="A2554" t="str">
            <v>P6 SCH-40 [SA312 TP316L]</v>
          </cell>
          <cell r="B2554">
            <v>6.0000000000000009</v>
          </cell>
          <cell r="C2554">
            <v>40</v>
          </cell>
          <cell r="D2554" t="str">
            <v>SA312 TP316L</v>
          </cell>
          <cell r="E2554" t="str">
            <v>PI0005</v>
          </cell>
          <cell r="F2554">
            <v>6.6250000000000009</v>
          </cell>
          <cell r="G2554">
            <v>6.0650000000000013</v>
          </cell>
          <cell r="H2554">
            <v>0.28000000000000003</v>
          </cell>
          <cell r="I2554"/>
          <cell r="J2554">
            <v>40</v>
          </cell>
          <cell r="K2554"/>
          <cell r="L2554" t="str">
            <v>SA312 TP316L</v>
          </cell>
          <cell r="M2554"/>
          <cell r="N2554"/>
        </row>
        <row r="2555">
          <cell r="A2555" t="str">
            <v>P6 SCH-80 [SA312 TP316L]</v>
          </cell>
          <cell r="B2555">
            <v>6.0000000000000009</v>
          </cell>
          <cell r="C2555">
            <v>80</v>
          </cell>
          <cell r="D2555" t="str">
            <v>SA312 TP316L</v>
          </cell>
          <cell r="E2555" t="str">
            <v>PI1221</v>
          </cell>
          <cell r="F2555">
            <v>6.6250000000000009</v>
          </cell>
          <cell r="G2555">
            <v>5.761000000000001</v>
          </cell>
          <cell r="H2555">
            <v>0.432</v>
          </cell>
          <cell r="I2555"/>
          <cell r="J2555">
            <v>80</v>
          </cell>
          <cell r="K2555"/>
          <cell r="L2555" t="str">
            <v>SA312 TP316L</v>
          </cell>
          <cell r="M2555"/>
          <cell r="N2555"/>
        </row>
        <row r="2556">
          <cell r="A2556" t="str">
            <v>P6 SCH-120 [SA312 TP316L]</v>
          </cell>
          <cell r="B2556">
            <v>6.0000000000000009</v>
          </cell>
          <cell r="C2556">
            <v>120</v>
          </cell>
          <cell r="D2556" t="str">
            <v>SA312 TP316L</v>
          </cell>
          <cell r="E2556"/>
          <cell r="F2556">
            <v>6.6250000000000009</v>
          </cell>
          <cell r="G2556">
            <v>5.5010000000000012</v>
          </cell>
          <cell r="H2556">
            <v>0.56200000000000006</v>
          </cell>
          <cell r="I2556"/>
          <cell r="J2556">
            <v>120</v>
          </cell>
          <cell r="K2556"/>
          <cell r="L2556" t="str">
            <v>SA312 TP316L</v>
          </cell>
          <cell r="M2556"/>
          <cell r="N2556"/>
        </row>
        <row r="2557">
          <cell r="A2557" t="str">
            <v>P6 SCH-160 [SA312 TP316L]</v>
          </cell>
          <cell r="B2557">
            <v>6.0000000000000009</v>
          </cell>
          <cell r="C2557">
            <v>160</v>
          </cell>
          <cell r="D2557" t="str">
            <v>SA312 TP316L</v>
          </cell>
          <cell r="E2557" t="str">
            <v>PI1229</v>
          </cell>
          <cell r="F2557">
            <v>6.6250000000000009</v>
          </cell>
          <cell r="G2557">
            <v>5.1890000000000009</v>
          </cell>
          <cell r="H2557">
            <v>0.71799999999999997</v>
          </cell>
          <cell r="I2557"/>
          <cell r="J2557">
            <v>160</v>
          </cell>
          <cell r="K2557"/>
          <cell r="L2557" t="str">
            <v>SA312 TP316L</v>
          </cell>
          <cell r="M2557"/>
          <cell r="N2557"/>
        </row>
        <row r="2558">
          <cell r="A2558" t="str">
            <v>P6 SCH-XH [SA312 TP316L]</v>
          </cell>
          <cell r="B2558">
            <v>6.0000000000000009</v>
          </cell>
          <cell r="C2558" t="str">
            <v>XH</v>
          </cell>
          <cell r="D2558" t="str">
            <v>SA312 TP316L</v>
          </cell>
          <cell r="E2558"/>
          <cell r="F2558">
            <v>6.6250000000000009</v>
          </cell>
          <cell r="G2558">
            <v>5.761000000000001</v>
          </cell>
          <cell r="H2558">
            <v>0.432</v>
          </cell>
          <cell r="I2558" t="str">
            <v>XH</v>
          </cell>
          <cell r="J2558">
            <v>2</v>
          </cell>
          <cell r="K2558"/>
          <cell r="L2558" t="str">
            <v>SA312 TP316L</v>
          </cell>
          <cell r="M2558"/>
          <cell r="N2558"/>
        </row>
        <row r="2559">
          <cell r="A2559" t="str">
            <v>P6 SCH-XXH [SA312 TP316L]</v>
          </cell>
          <cell r="B2559">
            <v>6.0000000000000009</v>
          </cell>
          <cell r="C2559" t="str">
            <v>XXH</v>
          </cell>
          <cell r="D2559" t="str">
            <v>SA312 TP316L</v>
          </cell>
          <cell r="E2559"/>
          <cell r="F2559">
            <v>6.6250000000000009</v>
          </cell>
          <cell r="G2559">
            <v>4.8970000000000011</v>
          </cell>
          <cell r="H2559">
            <v>0.86399999999999999</v>
          </cell>
          <cell r="I2559" t="str">
            <v>XXH</v>
          </cell>
          <cell r="J2559">
            <v>4</v>
          </cell>
          <cell r="K2559"/>
          <cell r="L2559" t="str">
            <v>SA312 TP316L</v>
          </cell>
          <cell r="M2559"/>
          <cell r="N2559"/>
        </row>
        <row r="2560">
          <cell r="A2560" t="str">
            <v>P7 SCH-XH [SA312 TP316L]</v>
          </cell>
          <cell r="B2560">
            <v>7</v>
          </cell>
          <cell r="C2560" t="str">
            <v>XH</v>
          </cell>
          <cell r="D2560" t="str">
            <v>SA312 TP316L</v>
          </cell>
          <cell r="E2560"/>
          <cell r="F2560">
            <v>7.625</v>
          </cell>
          <cell r="G2560">
            <v>6.625</v>
          </cell>
          <cell r="H2560">
            <v>0.5</v>
          </cell>
          <cell r="I2560" t="str">
            <v>XH</v>
          </cell>
          <cell r="J2560">
            <v>2</v>
          </cell>
          <cell r="K2560"/>
          <cell r="L2560" t="str">
            <v>SA312 TP316L</v>
          </cell>
          <cell r="M2560"/>
          <cell r="N2560"/>
        </row>
        <row r="2561">
          <cell r="A2561" t="str">
            <v>P7 SCH-XXH [SA312 TP316L]</v>
          </cell>
          <cell r="B2561">
            <v>7</v>
          </cell>
          <cell r="C2561" t="str">
            <v>XXH</v>
          </cell>
          <cell r="D2561" t="str">
            <v>SA312 TP316L</v>
          </cell>
          <cell r="E2561"/>
          <cell r="F2561">
            <v>7.625</v>
          </cell>
          <cell r="G2561">
            <v>5.875</v>
          </cell>
          <cell r="H2561">
            <v>0.875</v>
          </cell>
          <cell r="I2561" t="str">
            <v>XXH</v>
          </cell>
          <cell r="J2561">
            <v>4</v>
          </cell>
          <cell r="K2561"/>
          <cell r="L2561" t="str">
            <v>SA312 TP316L</v>
          </cell>
          <cell r="M2561"/>
          <cell r="N2561"/>
        </row>
        <row r="2562">
          <cell r="A2562" t="str">
            <v>P8 SCH-5 [SA312 TP316L]</v>
          </cell>
          <cell r="B2562">
            <v>8</v>
          </cell>
          <cell r="C2562">
            <v>5</v>
          </cell>
          <cell r="D2562" t="str">
            <v>SA312 TP316L</v>
          </cell>
          <cell r="E2562"/>
          <cell r="F2562">
            <v>8.625</v>
          </cell>
          <cell r="G2562">
            <v>8.407</v>
          </cell>
          <cell r="H2562">
            <v>0.109</v>
          </cell>
          <cell r="I2562"/>
          <cell r="J2562">
            <v>5</v>
          </cell>
          <cell r="K2562"/>
          <cell r="L2562" t="str">
            <v>SA312 TP316L</v>
          </cell>
          <cell r="M2562"/>
          <cell r="N2562"/>
        </row>
        <row r="2563">
          <cell r="A2563" t="str">
            <v>P8 SCH-10 [SA312 TP316L]</v>
          </cell>
          <cell r="B2563">
            <v>8</v>
          </cell>
          <cell r="C2563">
            <v>10</v>
          </cell>
          <cell r="D2563" t="str">
            <v>SA312 TP316L</v>
          </cell>
          <cell r="E2563"/>
          <cell r="F2563">
            <v>8.625</v>
          </cell>
          <cell r="G2563">
            <v>8.3290000000000006</v>
          </cell>
          <cell r="H2563">
            <v>0.14799999999999999</v>
          </cell>
          <cell r="I2563"/>
          <cell r="J2563">
            <v>10</v>
          </cell>
          <cell r="K2563"/>
          <cell r="L2563" t="str">
            <v>SA312 TP316L</v>
          </cell>
          <cell r="M2563"/>
          <cell r="N2563"/>
        </row>
        <row r="2564">
          <cell r="A2564" t="str">
            <v>P8 SCH-20 [SA312 TP316L]</v>
          </cell>
          <cell r="B2564">
            <v>8</v>
          </cell>
          <cell r="C2564">
            <v>20</v>
          </cell>
          <cell r="D2564" t="str">
            <v>SA312 TP316L</v>
          </cell>
          <cell r="E2564"/>
          <cell r="F2564">
            <v>8.625</v>
          </cell>
          <cell r="G2564">
            <v>8.125</v>
          </cell>
          <cell r="H2564">
            <v>0.25</v>
          </cell>
          <cell r="I2564"/>
          <cell r="J2564">
            <v>20</v>
          </cell>
          <cell r="K2564"/>
          <cell r="L2564" t="str">
            <v>SA312 TP316L</v>
          </cell>
          <cell r="M2564"/>
          <cell r="N2564"/>
        </row>
        <row r="2565">
          <cell r="A2565" t="str">
            <v>P8 SCH-30 [SA312 TP316L]</v>
          </cell>
          <cell r="B2565">
            <v>8</v>
          </cell>
          <cell r="C2565">
            <v>30</v>
          </cell>
          <cell r="D2565" t="str">
            <v>SA312 TP316L</v>
          </cell>
          <cell r="E2565"/>
          <cell r="F2565">
            <v>8.625</v>
          </cell>
          <cell r="G2565">
            <v>8.0709999999999997</v>
          </cell>
          <cell r="H2565">
            <v>0.27700000000000002</v>
          </cell>
          <cell r="I2565"/>
          <cell r="J2565">
            <v>30</v>
          </cell>
          <cell r="K2565"/>
          <cell r="L2565" t="str">
            <v>SA312 TP316L</v>
          </cell>
          <cell r="M2565"/>
          <cell r="N2565"/>
        </row>
        <row r="2566">
          <cell r="A2566" t="str">
            <v>P8 SCH-40 [SA312 TP316L]</v>
          </cell>
          <cell r="B2566">
            <v>8</v>
          </cell>
          <cell r="C2566">
            <v>40</v>
          </cell>
          <cell r="D2566" t="str">
            <v>SA312 TP316L</v>
          </cell>
          <cell r="E2566" t="str">
            <v>PI0004</v>
          </cell>
          <cell r="F2566">
            <v>8.625</v>
          </cell>
          <cell r="G2566">
            <v>7.9809999999999999</v>
          </cell>
          <cell r="H2566">
            <v>0.32200000000000001</v>
          </cell>
          <cell r="I2566"/>
          <cell r="J2566">
            <v>40</v>
          </cell>
          <cell r="K2566"/>
          <cell r="L2566" t="str">
            <v>SA312 TP316L</v>
          </cell>
          <cell r="M2566"/>
          <cell r="N2566"/>
        </row>
        <row r="2567">
          <cell r="A2567" t="str">
            <v>P8 SCH-60 [SA312 TP316L]</v>
          </cell>
          <cell r="B2567">
            <v>8</v>
          </cell>
          <cell r="C2567">
            <v>60</v>
          </cell>
          <cell r="D2567" t="str">
            <v>SA312 TP316L</v>
          </cell>
          <cell r="E2567"/>
          <cell r="F2567">
            <v>8.625</v>
          </cell>
          <cell r="G2567">
            <v>7.8129999999999997</v>
          </cell>
          <cell r="H2567">
            <v>0.40600000000000003</v>
          </cell>
          <cell r="I2567"/>
          <cell r="J2567">
            <v>60</v>
          </cell>
          <cell r="K2567"/>
          <cell r="L2567" t="str">
            <v>SA312 TP316L</v>
          </cell>
          <cell r="M2567"/>
          <cell r="N2567"/>
        </row>
        <row r="2568">
          <cell r="A2568" t="str">
            <v>P8 SCH-80 [SA312 TP316L]</v>
          </cell>
          <cell r="B2568">
            <v>8</v>
          </cell>
          <cell r="C2568">
            <v>80</v>
          </cell>
          <cell r="D2568" t="str">
            <v>SA312 TP316L</v>
          </cell>
          <cell r="E2568" t="str">
            <v>PI1238</v>
          </cell>
          <cell r="F2568">
            <v>8.625</v>
          </cell>
          <cell r="G2568">
            <v>7.625</v>
          </cell>
          <cell r="H2568">
            <v>0.5</v>
          </cell>
          <cell r="I2568"/>
          <cell r="J2568">
            <v>80</v>
          </cell>
          <cell r="K2568"/>
          <cell r="L2568" t="str">
            <v>SA312 TP316L</v>
          </cell>
          <cell r="M2568"/>
          <cell r="N2568"/>
        </row>
        <row r="2569">
          <cell r="A2569" t="str">
            <v>P8 SCH-100 [SA312 TP316L]</v>
          </cell>
          <cell r="B2569">
            <v>8</v>
          </cell>
          <cell r="C2569">
            <v>100</v>
          </cell>
          <cell r="D2569" t="str">
            <v>SA312 TP316L</v>
          </cell>
          <cell r="E2569"/>
          <cell r="F2569">
            <v>8.625</v>
          </cell>
          <cell r="G2569">
            <v>7.4390000000000001</v>
          </cell>
          <cell r="H2569">
            <v>0.59299999999999997</v>
          </cell>
          <cell r="I2569"/>
          <cell r="J2569">
            <v>100</v>
          </cell>
          <cell r="K2569"/>
          <cell r="L2569" t="str">
            <v>SA312 TP316L</v>
          </cell>
          <cell r="M2569"/>
          <cell r="N2569"/>
        </row>
        <row r="2570">
          <cell r="A2570" t="str">
            <v>P8 SCH-120 [SA312 TP316L]</v>
          </cell>
          <cell r="B2570">
            <v>8</v>
          </cell>
          <cell r="C2570">
            <v>120</v>
          </cell>
          <cell r="D2570" t="str">
            <v>SA312 TP316L</v>
          </cell>
          <cell r="E2570"/>
          <cell r="F2570">
            <v>8.625</v>
          </cell>
          <cell r="G2570">
            <v>7.1890000000000001</v>
          </cell>
          <cell r="H2570">
            <v>0.71799999999999997</v>
          </cell>
          <cell r="I2570"/>
          <cell r="J2570">
            <v>120</v>
          </cell>
          <cell r="K2570"/>
          <cell r="L2570" t="str">
            <v>SA312 TP316L</v>
          </cell>
          <cell r="M2570"/>
          <cell r="N2570"/>
        </row>
        <row r="2571">
          <cell r="A2571" t="str">
            <v>P8 SCH-140 [SA312 TP316L]</v>
          </cell>
          <cell r="B2571">
            <v>8</v>
          </cell>
          <cell r="C2571">
            <v>140</v>
          </cell>
          <cell r="D2571" t="str">
            <v>SA312 TP316L</v>
          </cell>
          <cell r="E2571"/>
          <cell r="F2571">
            <v>8.625</v>
          </cell>
          <cell r="G2571">
            <v>7.0009999999999994</v>
          </cell>
          <cell r="H2571">
            <v>0.81200000000000006</v>
          </cell>
          <cell r="I2571"/>
          <cell r="J2571">
            <v>140</v>
          </cell>
          <cell r="K2571"/>
          <cell r="L2571" t="str">
            <v>SA312 TP316L</v>
          </cell>
          <cell r="M2571"/>
          <cell r="N2571"/>
        </row>
        <row r="2572">
          <cell r="A2572" t="str">
            <v>P8 SCH-160 [SA312 TP316L]</v>
          </cell>
          <cell r="B2572">
            <v>8</v>
          </cell>
          <cell r="C2572">
            <v>160</v>
          </cell>
          <cell r="D2572" t="str">
            <v>SA312 TP316L</v>
          </cell>
          <cell r="E2572" t="str">
            <v>PI1263</v>
          </cell>
          <cell r="F2572">
            <v>8.625</v>
          </cell>
          <cell r="G2572">
            <v>6.8129999999999997</v>
          </cell>
          <cell r="H2572">
            <v>0.90600000000000003</v>
          </cell>
          <cell r="I2572"/>
          <cell r="J2572">
            <v>160</v>
          </cell>
          <cell r="K2572"/>
          <cell r="L2572" t="str">
            <v>SA312 TP316L</v>
          </cell>
          <cell r="M2572"/>
          <cell r="N2572"/>
        </row>
        <row r="2573">
          <cell r="A2573" t="str">
            <v>P8 SCH-XH [SA312 TP316L]</v>
          </cell>
          <cell r="B2573">
            <v>8</v>
          </cell>
          <cell r="C2573" t="str">
            <v>XH</v>
          </cell>
          <cell r="D2573" t="str">
            <v>SA312 TP316L</v>
          </cell>
          <cell r="E2573"/>
          <cell r="F2573">
            <v>8.625</v>
          </cell>
          <cell r="G2573">
            <v>7.625</v>
          </cell>
          <cell r="H2573">
            <v>0.5</v>
          </cell>
          <cell r="I2573" t="str">
            <v>XH</v>
          </cell>
          <cell r="J2573">
            <v>2</v>
          </cell>
          <cell r="K2573"/>
          <cell r="L2573" t="str">
            <v>SA312 TP316L</v>
          </cell>
          <cell r="M2573"/>
          <cell r="N2573"/>
        </row>
        <row r="2574">
          <cell r="A2574" t="str">
            <v>P8 SCH-XXH [SA312 TP316L]</v>
          </cell>
          <cell r="B2574">
            <v>8</v>
          </cell>
          <cell r="C2574" t="str">
            <v>XXH</v>
          </cell>
          <cell r="D2574" t="str">
            <v>SA312 TP316L</v>
          </cell>
          <cell r="E2574"/>
          <cell r="F2574">
            <v>8.625</v>
          </cell>
          <cell r="G2574">
            <v>6.875</v>
          </cell>
          <cell r="H2574">
            <v>0.875</v>
          </cell>
          <cell r="I2574" t="str">
            <v>XXH</v>
          </cell>
          <cell r="J2574">
            <v>4</v>
          </cell>
          <cell r="K2574"/>
          <cell r="L2574" t="str">
            <v>SA312 TP316L</v>
          </cell>
          <cell r="M2574"/>
          <cell r="N2574"/>
        </row>
        <row r="2575">
          <cell r="A2575" t="str">
            <v>P9 SCH-XH [SA312 TP316L]</v>
          </cell>
          <cell r="B2575">
            <v>9</v>
          </cell>
          <cell r="C2575" t="str">
            <v>XH</v>
          </cell>
          <cell r="D2575" t="str">
            <v>SA312 TP316L</v>
          </cell>
          <cell r="E2575"/>
          <cell r="F2575">
            <v>9.625</v>
          </cell>
          <cell r="G2575">
            <v>8.625</v>
          </cell>
          <cell r="H2575">
            <v>0.5</v>
          </cell>
          <cell r="I2575" t="str">
            <v>XH</v>
          </cell>
          <cell r="J2575">
            <v>2</v>
          </cell>
          <cell r="K2575"/>
          <cell r="L2575" t="str">
            <v>SA312 TP316L</v>
          </cell>
          <cell r="M2575"/>
          <cell r="N2575"/>
        </row>
        <row r="2576">
          <cell r="A2576" t="str">
            <v>P10 SCH-5 [SA312 TP316L]</v>
          </cell>
          <cell r="B2576">
            <v>10</v>
          </cell>
          <cell r="C2576">
            <v>5</v>
          </cell>
          <cell r="D2576" t="str">
            <v>SA312 TP316L</v>
          </cell>
          <cell r="E2576"/>
          <cell r="F2576">
            <v>10.750000000000002</v>
          </cell>
          <cell r="G2576">
            <v>10.482000000000001</v>
          </cell>
          <cell r="H2576">
            <v>0.13400000000000001</v>
          </cell>
          <cell r="I2576"/>
          <cell r="J2576">
            <v>5</v>
          </cell>
          <cell r="K2576"/>
          <cell r="L2576" t="str">
            <v>SA312 TP316L</v>
          </cell>
          <cell r="M2576"/>
          <cell r="N2576"/>
        </row>
        <row r="2577">
          <cell r="A2577" t="str">
            <v>P10 SCH-10 [SA312 TP316L]</v>
          </cell>
          <cell r="B2577">
            <v>10</v>
          </cell>
          <cell r="C2577">
            <v>10</v>
          </cell>
          <cell r="D2577" t="str">
            <v>SA312 TP316L</v>
          </cell>
          <cell r="E2577"/>
          <cell r="F2577">
            <v>10.750000000000002</v>
          </cell>
          <cell r="G2577">
            <v>10.420000000000002</v>
          </cell>
          <cell r="H2577">
            <v>0.16500000000000001</v>
          </cell>
          <cell r="I2577"/>
          <cell r="J2577">
            <v>10</v>
          </cell>
          <cell r="K2577"/>
          <cell r="L2577" t="str">
            <v>SA312 TP316L</v>
          </cell>
          <cell r="M2577"/>
          <cell r="N2577"/>
        </row>
        <row r="2578">
          <cell r="A2578" t="str">
            <v>P10 SCH-20 [SA312 TP316L]</v>
          </cell>
          <cell r="B2578">
            <v>10</v>
          </cell>
          <cell r="C2578">
            <v>20</v>
          </cell>
          <cell r="D2578" t="str">
            <v>SA312 TP316L</v>
          </cell>
          <cell r="E2578"/>
          <cell r="F2578">
            <v>10.750000000000002</v>
          </cell>
          <cell r="G2578">
            <v>10.250000000000002</v>
          </cell>
          <cell r="H2578">
            <v>0.25</v>
          </cell>
          <cell r="I2578"/>
          <cell r="J2578">
            <v>20</v>
          </cell>
          <cell r="K2578"/>
          <cell r="L2578" t="str">
            <v>SA312 TP316L</v>
          </cell>
          <cell r="M2578"/>
          <cell r="N2578"/>
        </row>
        <row r="2579">
          <cell r="A2579" t="str">
            <v>P10 SCH-30 [SA312 TP316L]</v>
          </cell>
          <cell r="B2579">
            <v>10</v>
          </cell>
          <cell r="C2579">
            <v>30</v>
          </cell>
          <cell r="D2579" t="str">
            <v>SA312 TP316L</v>
          </cell>
          <cell r="E2579"/>
          <cell r="F2579">
            <v>10.750000000000002</v>
          </cell>
          <cell r="G2579">
            <v>10.136000000000001</v>
          </cell>
          <cell r="H2579">
            <v>0.307</v>
          </cell>
          <cell r="I2579"/>
          <cell r="J2579">
            <v>30</v>
          </cell>
          <cell r="K2579"/>
          <cell r="L2579" t="str">
            <v>SA312 TP316L</v>
          </cell>
          <cell r="M2579"/>
          <cell r="N2579"/>
        </row>
        <row r="2580">
          <cell r="A2580" t="str">
            <v>P10 SCH-40 [SA312 TP316L]</v>
          </cell>
          <cell r="B2580">
            <v>10</v>
          </cell>
          <cell r="C2580">
            <v>40</v>
          </cell>
          <cell r="D2580" t="str">
            <v>SA312 TP316L</v>
          </cell>
          <cell r="E2580" t="str">
            <v>PI1138</v>
          </cell>
          <cell r="F2580">
            <v>10.750000000000002</v>
          </cell>
          <cell r="G2580">
            <v>10.020000000000001</v>
          </cell>
          <cell r="H2580">
            <v>0.36499999999999999</v>
          </cell>
          <cell r="I2580"/>
          <cell r="J2580">
            <v>40</v>
          </cell>
          <cell r="K2580"/>
          <cell r="L2580" t="str">
            <v>SA312 TP316L</v>
          </cell>
          <cell r="M2580"/>
          <cell r="N2580"/>
        </row>
        <row r="2581">
          <cell r="A2581" t="str">
            <v>P10 SCH-60 [SA312 TP316L]</v>
          </cell>
          <cell r="B2581">
            <v>10</v>
          </cell>
          <cell r="C2581">
            <v>60</v>
          </cell>
          <cell r="D2581" t="str">
            <v>SA312 TP316L</v>
          </cell>
          <cell r="E2581"/>
          <cell r="F2581">
            <v>10.750000000000002</v>
          </cell>
          <cell r="G2581">
            <v>9.7500000000000018</v>
          </cell>
          <cell r="H2581">
            <v>0.5</v>
          </cell>
          <cell r="I2581"/>
          <cell r="J2581">
            <v>60</v>
          </cell>
          <cell r="K2581"/>
          <cell r="L2581" t="str">
            <v>SA312 TP316L</v>
          </cell>
          <cell r="M2581"/>
          <cell r="N2581"/>
        </row>
        <row r="2582">
          <cell r="A2582" t="str">
            <v>P10 SCH-80 [SA312 TP316L]</v>
          </cell>
          <cell r="B2582">
            <v>10</v>
          </cell>
          <cell r="C2582">
            <v>80</v>
          </cell>
          <cell r="D2582" t="str">
            <v>SA312 TP316L</v>
          </cell>
          <cell r="E2582" t="str">
            <v>PI1226</v>
          </cell>
          <cell r="F2582">
            <v>10.750000000000002</v>
          </cell>
          <cell r="G2582">
            <v>9.5640000000000018</v>
          </cell>
          <cell r="H2582">
            <v>0.59299999999999997</v>
          </cell>
          <cell r="I2582"/>
          <cell r="J2582">
            <v>80</v>
          </cell>
          <cell r="K2582"/>
          <cell r="L2582" t="str">
            <v>SA312 TP316L</v>
          </cell>
          <cell r="M2582"/>
          <cell r="N2582"/>
        </row>
        <row r="2583">
          <cell r="A2583" t="str">
            <v>P10 SCH-100 [SA312 TP316L]</v>
          </cell>
          <cell r="B2583">
            <v>10</v>
          </cell>
          <cell r="C2583">
            <v>100</v>
          </cell>
          <cell r="D2583" t="str">
            <v>SA312 TP316L</v>
          </cell>
          <cell r="E2583"/>
          <cell r="F2583">
            <v>10.750000000000002</v>
          </cell>
          <cell r="G2583">
            <v>9.3140000000000018</v>
          </cell>
          <cell r="H2583">
            <v>0.71799999999999997</v>
          </cell>
          <cell r="I2583"/>
          <cell r="J2583">
            <v>100</v>
          </cell>
          <cell r="K2583"/>
          <cell r="L2583" t="str">
            <v>SA312 TP316L</v>
          </cell>
          <cell r="M2583"/>
          <cell r="N2583"/>
        </row>
        <row r="2584">
          <cell r="A2584" t="str">
            <v>P10 SCH-120 [SA312 TP316L]</v>
          </cell>
          <cell r="B2584">
            <v>10</v>
          </cell>
          <cell r="C2584">
            <v>120</v>
          </cell>
          <cell r="D2584" t="str">
            <v>SA312 TP316L</v>
          </cell>
          <cell r="E2584"/>
          <cell r="F2584">
            <v>10.750000000000002</v>
          </cell>
          <cell r="G2584">
            <v>9.0640000000000018</v>
          </cell>
          <cell r="H2584">
            <v>0.84299999999999997</v>
          </cell>
          <cell r="I2584"/>
          <cell r="J2584">
            <v>120</v>
          </cell>
          <cell r="K2584"/>
          <cell r="L2584" t="str">
            <v>SA312 TP316L</v>
          </cell>
          <cell r="M2584"/>
          <cell r="N2584"/>
        </row>
        <row r="2585">
          <cell r="A2585" t="str">
            <v>P10 SCH-140 [SA312 TP316L]</v>
          </cell>
          <cell r="B2585">
            <v>10</v>
          </cell>
          <cell r="C2585">
            <v>140</v>
          </cell>
          <cell r="D2585" t="str">
            <v>SA312 TP316L</v>
          </cell>
          <cell r="E2585"/>
          <cell r="F2585">
            <v>10.750000000000002</v>
          </cell>
          <cell r="G2585">
            <v>8.7500000000000018</v>
          </cell>
          <cell r="H2585">
            <v>1</v>
          </cell>
          <cell r="I2585"/>
          <cell r="J2585">
            <v>140</v>
          </cell>
          <cell r="K2585"/>
          <cell r="L2585" t="str">
            <v>SA312 TP316L</v>
          </cell>
          <cell r="M2585"/>
          <cell r="N2585"/>
        </row>
        <row r="2586">
          <cell r="A2586" t="str">
            <v>P10 SCH-160 [SA312 TP316L]</v>
          </cell>
          <cell r="B2586">
            <v>10</v>
          </cell>
          <cell r="C2586">
            <v>160</v>
          </cell>
          <cell r="D2586" t="str">
            <v>SA312 TP316L</v>
          </cell>
          <cell r="E2586" t="str">
            <v>PI1240</v>
          </cell>
          <cell r="F2586">
            <v>10.750000000000002</v>
          </cell>
          <cell r="G2586">
            <v>8.5000000000000018</v>
          </cell>
          <cell r="H2586">
            <v>1.125</v>
          </cell>
          <cell r="I2586"/>
          <cell r="J2586">
            <v>160</v>
          </cell>
          <cell r="K2586"/>
          <cell r="L2586" t="str">
            <v>SA312 TP316L</v>
          </cell>
          <cell r="M2586"/>
          <cell r="N2586"/>
        </row>
        <row r="2587">
          <cell r="A2587" t="str">
            <v>P10 SCH-XH [SA312 TP316L]</v>
          </cell>
          <cell r="B2587">
            <v>10</v>
          </cell>
          <cell r="C2587" t="str">
            <v>XH</v>
          </cell>
          <cell r="D2587" t="str">
            <v>SA312 TP316L</v>
          </cell>
          <cell r="E2587"/>
          <cell r="F2587">
            <v>10.750000000000002</v>
          </cell>
          <cell r="G2587">
            <v>9.7500000000000018</v>
          </cell>
          <cell r="H2587">
            <v>0.5</v>
          </cell>
          <cell r="I2587" t="str">
            <v>XH</v>
          </cell>
          <cell r="J2587">
            <v>2</v>
          </cell>
          <cell r="K2587"/>
          <cell r="L2587" t="str">
            <v>SA312 TP316L</v>
          </cell>
          <cell r="M2587"/>
          <cell r="N2587"/>
        </row>
        <row r="2588">
          <cell r="A2588" t="str">
            <v>P11 SCH-XH [SA312 TP316L]</v>
          </cell>
          <cell r="B2588">
            <v>11</v>
          </cell>
          <cell r="C2588" t="str">
            <v>XH</v>
          </cell>
          <cell r="D2588" t="str">
            <v>SA312 TP316L</v>
          </cell>
          <cell r="E2588"/>
          <cell r="F2588">
            <v>11.75</v>
          </cell>
          <cell r="G2588">
            <v>10.75</v>
          </cell>
          <cell r="H2588">
            <v>0.5</v>
          </cell>
          <cell r="I2588" t="str">
            <v>XH</v>
          </cell>
          <cell r="J2588">
            <v>2</v>
          </cell>
          <cell r="K2588"/>
          <cell r="L2588" t="str">
            <v>SA312 TP316L</v>
          </cell>
          <cell r="M2588"/>
          <cell r="N2588"/>
        </row>
        <row r="2589">
          <cell r="A2589" t="str">
            <v>P12 SCH-5 [SA312 TP316L]</v>
          </cell>
          <cell r="B2589">
            <v>12.000000000000002</v>
          </cell>
          <cell r="C2589">
            <v>5</v>
          </cell>
          <cell r="D2589" t="str">
            <v>SA312 TP316L</v>
          </cell>
          <cell r="E2589"/>
          <cell r="F2589">
            <v>12.75</v>
          </cell>
          <cell r="G2589">
            <v>12.42</v>
          </cell>
          <cell r="H2589">
            <v>0.16500000000000001</v>
          </cell>
          <cell r="I2589"/>
          <cell r="J2589">
            <v>5</v>
          </cell>
          <cell r="K2589"/>
          <cell r="L2589" t="str">
            <v>SA312 TP316L</v>
          </cell>
          <cell r="M2589"/>
          <cell r="N2589"/>
        </row>
        <row r="2590">
          <cell r="A2590" t="str">
            <v>P12 SCH-10 [SA312 TP316L]</v>
          </cell>
          <cell r="B2590">
            <v>12.000000000000002</v>
          </cell>
          <cell r="C2590">
            <v>10</v>
          </cell>
          <cell r="D2590" t="str">
            <v>SA312 TP316L</v>
          </cell>
          <cell r="E2590"/>
          <cell r="F2590">
            <v>12.75</v>
          </cell>
          <cell r="G2590">
            <v>12.39</v>
          </cell>
          <cell r="H2590">
            <v>0.18</v>
          </cell>
          <cell r="I2590"/>
          <cell r="J2590">
            <v>10</v>
          </cell>
          <cell r="K2590"/>
          <cell r="L2590" t="str">
            <v>SA312 TP316L</v>
          </cell>
          <cell r="M2590"/>
          <cell r="N2590"/>
        </row>
        <row r="2591">
          <cell r="A2591" t="str">
            <v>P12 SCH-20 [SA312 TP316L]</v>
          </cell>
          <cell r="B2591">
            <v>12.000000000000002</v>
          </cell>
          <cell r="C2591">
            <v>20</v>
          </cell>
          <cell r="D2591" t="str">
            <v>SA312 TP316L</v>
          </cell>
          <cell r="E2591"/>
          <cell r="F2591">
            <v>12.75</v>
          </cell>
          <cell r="G2591">
            <v>12.25</v>
          </cell>
          <cell r="H2591">
            <v>0.25</v>
          </cell>
          <cell r="I2591"/>
          <cell r="J2591">
            <v>20</v>
          </cell>
          <cell r="K2591"/>
          <cell r="L2591" t="str">
            <v>SA312 TP316L</v>
          </cell>
          <cell r="M2591"/>
          <cell r="N2591"/>
        </row>
        <row r="2592">
          <cell r="A2592" t="str">
            <v>P12 SCH-30 [SA312 TP316L]</v>
          </cell>
          <cell r="B2592">
            <v>12.000000000000002</v>
          </cell>
          <cell r="C2592">
            <v>30</v>
          </cell>
          <cell r="D2592" t="str">
            <v>SA312 TP316L</v>
          </cell>
          <cell r="E2592"/>
          <cell r="F2592">
            <v>12.75</v>
          </cell>
          <cell r="G2592">
            <v>12.09</v>
          </cell>
          <cell r="H2592">
            <v>0.33</v>
          </cell>
          <cell r="I2592"/>
          <cell r="J2592">
            <v>30</v>
          </cell>
          <cell r="K2592"/>
          <cell r="L2592" t="str">
            <v>SA312 TP316L</v>
          </cell>
          <cell r="M2592"/>
          <cell r="N2592"/>
        </row>
        <row r="2593">
          <cell r="A2593" t="str">
            <v>P12 SCH-40 [SA312 TP316L]</v>
          </cell>
          <cell r="B2593">
            <v>12.000000000000002</v>
          </cell>
          <cell r="C2593">
            <v>40</v>
          </cell>
          <cell r="D2593" t="str">
            <v>SA312 TP316L</v>
          </cell>
          <cell r="E2593" t="str">
            <v>PI1148</v>
          </cell>
          <cell r="F2593">
            <v>12.75</v>
          </cell>
          <cell r="G2593">
            <v>11.938000000000001</v>
          </cell>
          <cell r="H2593">
            <v>0.40600000000000003</v>
          </cell>
          <cell r="I2593"/>
          <cell r="J2593">
            <v>40</v>
          </cell>
          <cell r="K2593"/>
          <cell r="L2593" t="str">
            <v>SA312 TP316L</v>
          </cell>
          <cell r="M2593"/>
          <cell r="N2593"/>
        </row>
        <row r="2594">
          <cell r="A2594" t="str">
            <v>P12 SCH-60 [SA312 TP316L]</v>
          </cell>
          <cell r="B2594">
            <v>12.000000000000002</v>
          </cell>
          <cell r="C2594">
            <v>60</v>
          </cell>
          <cell r="D2594" t="str">
            <v>SA312 TP316L</v>
          </cell>
          <cell r="E2594"/>
          <cell r="F2594">
            <v>12.75</v>
          </cell>
          <cell r="G2594">
            <v>11.625999999999999</v>
          </cell>
          <cell r="H2594">
            <v>0.56200000000000006</v>
          </cell>
          <cell r="I2594"/>
          <cell r="J2594">
            <v>60</v>
          </cell>
          <cell r="K2594"/>
          <cell r="L2594" t="str">
            <v>SA312 TP316L</v>
          </cell>
          <cell r="M2594"/>
          <cell r="N2594"/>
        </row>
        <row r="2595">
          <cell r="A2595" t="str">
            <v>P12 SCH-80 [SA312 TP316L]</v>
          </cell>
          <cell r="B2595">
            <v>12.000000000000002</v>
          </cell>
          <cell r="C2595">
            <v>80</v>
          </cell>
          <cell r="D2595" t="str">
            <v>SA312 TP316L</v>
          </cell>
          <cell r="E2595" t="str">
            <v>PI1239</v>
          </cell>
          <cell r="F2595">
            <v>12.75</v>
          </cell>
          <cell r="G2595">
            <v>11.375999999999999</v>
          </cell>
          <cell r="H2595">
            <v>0.68700000000000006</v>
          </cell>
          <cell r="I2595"/>
          <cell r="J2595">
            <v>80</v>
          </cell>
          <cell r="K2595"/>
          <cell r="L2595" t="str">
            <v>SA312 TP316L</v>
          </cell>
          <cell r="M2595"/>
          <cell r="N2595"/>
        </row>
        <row r="2596">
          <cell r="A2596" t="str">
            <v>P12 SCH-100 [SA312 TP316L]</v>
          </cell>
          <cell r="B2596">
            <v>12.000000000000002</v>
          </cell>
          <cell r="C2596">
            <v>100</v>
          </cell>
          <cell r="D2596" t="str">
            <v>SA312 TP316L</v>
          </cell>
          <cell r="E2596"/>
          <cell r="F2596">
            <v>12.75</v>
          </cell>
          <cell r="G2596">
            <v>11.064</v>
          </cell>
          <cell r="H2596">
            <v>0.84299999999999997</v>
          </cell>
          <cell r="I2596"/>
          <cell r="J2596">
            <v>100</v>
          </cell>
          <cell r="K2596"/>
          <cell r="L2596" t="str">
            <v>SA312 TP316L</v>
          </cell>
          <cell r="M2596"/>
          <cell r="N2596"/>
        </row>
        <row r="2597">
          <cell r="A2597" t="str">
            <v>P12 SCH-120 [SA312 TP316L]</v>
          </cell>
          <cell r="B2597">
            <v>12.000000000000002</v>
          </cell>
          <cell r="C2597">
            <v>120</v>
          </cell>
          <cell r="D2597" t="str">
            <v>SA312 TP316L</v>
          </cell>
          <cell r="E2597"/>
          <cell r="F2597">
            <v>12.75</v>
          </cell>
          <cell r="G2597">
            <v>10.75</v>
          </cell>
          <cell r="H2597">
            <v>1</v>
          </cell>
          <cell r="I2597"/>
          <cell r="J2597">
            <v>120</v>
          </cell>
          <cell r="K2597"/>
          <cell r="L2597" t="str">
            <v>SA312 TP316L</v>
          </cell>
          <cell r="M2597"/>
          <cell r="N2597"/>
        </row>
        <row r="2598">
          <cell r="A2598" t="str">
            <v>P12 SCH-140 [SA312 TP316L]</v>
          </cell>
          <cell r="B2598">
            <v>12.000000000000002</v>
          </cell>
          <cell r="C2598">
            <v>140</v>
          </cell>
          <cell r="D2598" t="str">
            <v>SA312 TP316L</v>
          </cell>
          <cell r="E2598"/>
          <cell r="F2598">
            <v>12.75</v>
          </cell>
          <cell r="G2598">
            <v>10.5</v>
          </cell>
          <cell r="H2598">
            <v>1.125</v>
          </cell>
          <cell r="I2598"/>
          <cell r="J2598">
            <v>140</v>
          </cell>
          <cell r="K2598"/>
          <cell r="L2598" t="str">
            <v>SA312 TP316L</v>
          </cell>
          <cell r="M2598"/>
          <cell r="N2598"/>
        </row>
        <row r="2599">
          <cell r="A2599" t="str">
            <v>P12 SCH-160 [SA312 TP316L]</v>
          </cell>
          <cell r="B2599">
            <v>12.000000000000002</v>
          </cell>
          <cell r="C2599">
            <v>160</v>
          </cell>
          <cell r="D2599" t="str">
            <v>SA312 TP316L</v>
          </cell>
          <cell r="E2599"/>
          <cell r="F2599">
            <v>12.75</v>
          </cell>
          <cell r="G2599">
            <v>10.125999999999999</v>
          </cell>
          <cell r="H2599">
            <v>1.3120000000000001</v>
          </cell>
          <cell r="I2599"/>
          <cell r="J2599">
            <v>160</v>
          </cell>
          <cell r="K2599"/>
          <cell r="L2599" t="str">
            <v>SA312 TP316L</v>
          </cell>
          <cell r="M2599"/>
          <cell r="N2599"/>
        </row>
        <row r="2600">
          <cell r="A2600" t="str">
            <v>P12 SCH-XH [SA312 TP316L]</v>
          </cell>
          <cell r="B2600">
            <v>12.000000000000002</v>
          </cell>
          <cell r="C2600" t="str">
            <v>XH</v>
          </cell>
          <cell r="D2600" t="str">
            <v>SA312 TP316L</v>
          </cell>
          <cell r="E2600"/>
          <cell r="F2600">
            <v>12.75</v>
          </cell>
          <cell r="G2600">
            <v>11.75</v>
          </cell>
          <cell r="H2600">
            <v>0.5</v>
          </cell>
          <cell r="I2600" t="str">
            <v>XH</v>
          </cell>
          <cell r="J2600">
            <v>2</v>
          </cell>
          <cell r="K2600"/>
          <cell r="L2600" t="str">
            <v>SA312 TP316L</v>
          </cell>
          <cell r="M2600"/>
          <cell r="N2600"/>
        </row>
        <row r="2601">
          <cell r="A2601" t="str">
            <v>P14 SCH-10 [SA312 TP316L]</v>
          </cell>
          <cell r="B2601">
            <v>14</v>
          </cell>
          <cell r="C2601">
            <v>10</v>
          </cell>
          <cell r="D2601" t="str">
            <v>SA312 TP316L</v>
          </cell>
          <cell r="E2601"/>
          <cell r="F2601">
            <v>14</v>
          </cell>
          <cell r="G2601">
            <v>13.5</v>
          </cell>
          <cell r="H2601">
            <v>0.25</v>
          </cell>
          <cell r="I2601"/>
          <cell r="J2601">
            <v>10</v>
          </cell>
          <cell r="K2601"/>
          <cell r="L2601" t="str">
            <v>SA312 TP316L</v>
          </cell>
          <cell r="M2601"/>
          <cell r="N2601"/>
        </row>
        <row r="2602">
          <cell r="A2602" t="str">
            <v>P14 SCH-20 [SA312 TP316L]</v>
          </cell>
          <cell r="B2602">
            <v>14</v>
          </cell>
          <cell r="C2602">
            <v>20</v>
          </cell>
          <cell r="D2602" t="str">
            <v>SA312 TP316L</v>
          </cell>
          <cell r="E2602"/>
          <cell r="F2602">
            <v>14</v>
          </cell>
          <cell r="G2602">
            <v>13.375999999999999</v>
          </cell>
          <cell r="H2602">
            <v>0.312</v>
          </cell>
          <cell r="I2602"/>
          <cell r="J2602">
            <v>20</v>
          </cell>
          <cell r="K2602"/>
          <cell r="L2602" t="str">
            <v>SA312 TP316L</v>
          </cell>
          <cell r="M2602"/>
          <cell r="N2602"/>
        </row>
        <row r="2603">
          <cell r="A2603" t="str">
            <v>P14 SCH-30 [SA312 TP316L]</v>
          </cell>
          <cell r="B2603">
            <v>14</v>
          </cell>
          <cell r="C2603">
            <v>30</v>
          </cell>
          <cell r="D2603" t="str">
            <v>SA312 TP316L</v>
          </cell>
          <cell r="E2603"/>
          <cell r="F2603">
            <v>14</v>
          </cell>
          <cell r="G2603">
            <v>13.25</v>
          </cell>
          <cell r="H2603">
            <v>0.375</v>
          </cell>
          <cell r="I2603"/>
          <cell r="J2603">
            <v>30</v>
          </cell>
          <cell r="K2603"/>
          <cell r="L2603" t="str">
            <v>SA312 TP316L</v>
          </cell>
          <cell r="M2603"/>
          <cell r="N2603"/>
        </row>
        <row r="2604">
          <cell r="A2604" t="str">
            <v>P14 SCH-40 [SA312 TP316L]</v>
          </cell>
          <cell r="B2604">
            <v>14</v>
          </cell>
          <cell r="C2604">
            <v>40</v>
          </cell>
          <cell r="D2604" t="str">
            <v>SA312 TP316L</v>
          </cell>
          <cell r="E2604"/>
          <cell r="F2604">
            <v>14</v>
          </cell>
          <cell r="G2604">
            <v>13.125999999999999</v>
          </cell>
          <cell r="H2604">
            <v>0.437</v>
          </cell>
          <cell r="I2604"/>
          <cell r="J2604">
            <v>40</v>
          </cell>
          <cell r="K2604"/>
          <cell r="L2604" t="str">
            <v>SA312 TP316L</v>
          </cell>
          <cell r="M2604"/>
          <cell r="N2604"/>
        </row>
        <row r="2605">
          <cell r="A2605" t="str">
            <v>P14 SCH-60 [SA312 TP316L]</v>
          </cell>
          <cell r="B2605">
            <v>14</v>
          </cell>
          <cell r="C2605">
            <v>60</v>
          </cell>
          <cell r="D2605" t="str">
            <v>SA312 TP316L</v>
          </cell>
          <cell r="E2605"/>
          <cell r="F2605">
            <v>14</v>
          </cell>
          <cell r="G2605">
            <v>12.811999999999999</v>
          </cell>
          <cell r="H2605">
            <v>0.59399999999999997</v>
          </cell>
          <cell r="I2605"/>
          <cell r="J2605">
            <v>60</v>
          </cell>
          <cell r="K2605"/>
          <cell r="L2605" t="str">
            <v>SA312 TP316L</v>
          </cell>
          <cell r="M2605"/>
          <cell r="N2605"/>
        </row>
        <row r="2606">
          <cell r="A2606" t="str">
            <v>P14 SCH-80 [SA312 TP316L]</v>
          </cell>
          <cell r="B2606">
            <v>14</v>
          </cell>
          <cell r="C2606">
            <v>80</v>
          </cell>
          <cell r="D2606" t="str">
            <v>SA312 TP316L</v>
          </cell>
          <cell r="E2606"/>
          <cell r="F2606">
            <v>14</v>
          </cell>
          <cell r="G2606">
            <v>12.5</v>
          </cell>
          <cell r="H2606">
            <v>0.75</v>
          </cell>
          <cell r="I2606"/>
          <cell r="J2606">
            <v>80</v>
          </cell>
          <cell r="K2606"/>
          <cell r="L2606" t="str">
            <v>SA312 TP316L</v>
          </cell>
          <cell r="M2606"/>
          <cell r="N2606"/>
        </row>
        <row r="2607">
          <cell r="A2607" t="str">
            <v>P14 SCH-100 [SA312 TP316L]</v>
          </cell>
          <cell r="B2607">
            <v>14</v>
          </cell>
          <cell r="C2607">
            <v>100</v>
          </cell>
          <cell r="D2607" t="str">
            <v>SA312 TP316L</v>
          </cell>
          <cell r="E2607"/>
          <cell r="F2607">
            <v>14</v>
          </cell>
          <cell r="G2607">
            <v>12.125999999999999</v>
          </cell>
          <cell r="H2607">
            <v>0.93700000000000006</v>
          </cell>
          <cell r="I2607"/>
          <cell r="J2607">
            <v>100</v>
          </cell>
          <cell r="K2607"/>
          <cell r="L2607" t="str">
            <v>SA312 TP316L</v>
          </cell>
          <cell r="M2607"/>
          <cell r="N2607"/>
        </row>
        <row r="2608">
          <cell r="A2608" t="str">
            <v>P14 SCH-120 [SA312 TP316L]</v>
          </cell>
          <cell r="B2608">
            <v>14</v>
          </cell>
          <cell r="C2608">
            <v>120</v>
          </cell>
          <cell r="D2608" t="str">
            <v>SA312 TP316L</v>
          </cell>
          <cell r="E2608"/>
          <cell r="F2608">
            <v>14</v>
          </cell>
          <cell r="G2608">
            <v>11.814</v>
          </cell>
          <cell r="H2608">
            <v>1.093</v>
          </cell>
          <cell r="I2608"/>
          <cell r="J2608">
            <v>120</v>
          </cell>
          <cell r="K2608"/>
          <cell r="L2608" t="str">
            <v>SA312 TP316L</v>
          </cell>
          <cell r="M2608"/>
          <cell r="N2608"/>
        </row>
        <row r="2609">
          <cell r="A2609" t="str">
            <v>P14 SCH-140 [SA312 TP316L]</v>
          </cell>
          <cell r="B2609">
            <v>14</v>
          </cell>
          <cell r="C2609">
            <v>140</v>
          </cell>
          <cell r="D2609" t="str">
            <v>SA312 TP316L</v>
          </cell>
          <cell r="E2609"/>
          <cell r="F2609">
            <v>14</v>
          </cell>
          <cell r="G2609">
            <v>11.5</v>
          </cell>
          <cell r="H2609">
            <v>1.25</v>
          </cell>
          <cell r="I2609"/>
          <cell r="J2609">
            <v>140</v>
          </cell>
          <cell r="K2609"/>
          <cell r="L2609" t="str">
            <v>SA312 TP316L</v>
          </cell>
          <cell r="M2609"/>
          <cell r="N2609"/>
        </row>
        <row r="2610">
          <cell r="A2610" t="str">
            <v>P14 SCH-160 [SA312 TP316L]</v>
          </cell>
          <cell r="B2610">
            <v>14</v>
          </cell>
          <cell r="C2610">
            <v>160</v>
          </cell>
          <cell r="D2610" t="str">
            <v>SA312 TP316L</v>
          </cell>
          <cell r="E2610"/>
          <cell r="F2610">
            <v>14</v>
          </cell>
          <cell r="G2610">
            <v>11.188000000000001</v>
          </cell>
          <cell r="H2610">
            <v>1.4059999999999999</v>
          </cell>
          <cell r="I2610"/>
          <cell r="J2610">
            <v>160</v>
          </cell>
          <cell r="K2610"/>
          <cell r="L2610" t="str">
            <v>SA312 TP316L</v>
          </cell>
          <cell r="M2610"/>
          <cell r="N2610"/>
        </row>
        <row r="2611">
          <cell r="A2611" t="str">
            <v>P14 SCH-XH [SA312 TP316L]</v>
          </cell>
          <cell r="B2611">
            <v>14</v>
          </cell>
          <cell r="C2611" t="str">
            <v>XH</v>
          </cell>
          <cell r="D2611" t="str">
            <v>SA312 TP316L</v>
          </cell>
          <cell r="E2611"/>
          <cell r="F2611">
            <v>14</v>
          </cell>
          <cell r="G2611">
            <v>13</v>
          </cell>
          <cell r="H2611">
            <v>0.5</v>
          </cell>
          <cell r="I2611" t="str">
            <v>XH</v>
          </cell>
          <cell r="J2611">
            <v>2</v>
          </cell>
          <cell r="K2611"/>
          <cell r="L2611" t="str">
            <v>SA312 TP316L</v>
          </cell>
          <cell r="M2611"/>
          <cell r="N2611"/>
        </row>
        <row r="2612">
          <cell r="A2612" t="str">
            <v>P16 SCH-10 [SA312 TP316L]</v>
          </cell>
          <cell r="B2612">
            <v>16</v>
          </cell>
          <cell r="C2612">
            <v>10</v>
          </cell>
          <cell r="D2612" t="str">
            <v>SA312 TP316L</v>
          </cell>
          <cell r="E2612"/>
          <cell r="F2612">
            <v>16</v>
          </cell>
          <cell r="G2612">
            <v>15.5</v>
          </cell>
          <cell r="H2612">
            <v>0.25</v>
          </cell>
          <cell r="I2612"/>
          <cell r="J2612">
            <v>10</v>
          </cell>
          <cell r="K2612"/>
          <cell r="L2612" t="str">
            <v>SA312 TP316L</v>
          </cell>
          <cell r="M2612"/>
          <cell r="N2612"/>
        </row>
        <row r="2613">
          <cell r="A2613" t="str">
            <v>P16 SCH-20 [SA312 TP316L]</v>
          </cell>
          <cell r="B2613">
            <v>16</v>
          </cell>
          <cell r="C2613">
            <v>20</v>
          </cell>
          <cell r="D2613" t="str">
            <v>SA312 TP316L</v>
          </cell>
          <cell r="E2613"/>
          <cell r="F2613">
            <v>16</v>
          </cell>
          <cell r="G2613">
            <v>15.375999999999999</v>
          </cell>
          <cell r="H2613">
            <v>0.312</v>
          </cell>
          <cell r="I2613"/>
          <cell r="J2613">
            <v>20</v>
          </cell>
          <cell r="K2613"/>
          <cell r="L2613" t="str">
            <v>SA312 TP316L</v>
          </cell>
          <cell r="M2613"/>
          <cell r="N2613"/>
        </row>
        <row r="2614">
          <cell r="A2614" t="str">
            <v>P16 SCH-30 [SA312 TP316L]</v>
          </cell>
          <cell r="B2614">
            <v>16</v>
          </cell>
          <cell r="C2614">
            <v>30</v>
          </cell>
          <cell r="D2614" t="str">
            <v>SA312 TP316L</v>
          </cell>
          <cell r="E2614"/>
          <cell r="F2614">
            <v>16</v>
          </cell>
          <cell r="G2614">
            <v>15.25</v>
          </cell>
          <cell r="H2614">
            <v>0.375</v>
          </cell>
          <cell r="I2614"/>
          <cell r="J2614">
            <v>30</v>
          </cell>
          <cell r="K2614"/>
          <cell r="L2614" t="str">
            <v>SA312 TP316L</v>
          </cell>
          <cell r="M2614"/>
          <cell r="N2614"/>
        </row>
        <row r="2615">
          <cell r="A2615" t="str">
            <v>P16 SCH-40 [SA312 TP316L]</v>
          </cell>
          <cell r="B2615">
            <v>16</v>
          </cell>
          <cell r="C2615">
            <v>40</v>
          </cell>
          <cell r="D2615" t="str">
            <v>SA312 TP316L</v>
          </cell>
          <cell r="E2615"/>
          <cell r="F2615">
            <v>16</v>
          </cell>
          <cell r="G2615">
            <v>15</v>
          </cell>
          <cell r="H2615">
            <v>0.5</v>
          </cell>
          <cell r="I2615"/>
          <cell r="J2615">
            <v>40</v>
          </cell>
          <cell r="K2615"/>
          <cell r="L2615" t="str">
            <v>SA312 TP316L</v>
          </cell>
          <cell r="M2615"/>
          <cell r="N2615"/>
        </row>
        <row r="2616">
          <cell r="A2616" t="str">
            <v>P16 SCH-60 [SA312 TP316L]</v>
          </cell>
          <cell r="B2616">
            <v>16</v>
          </cell>
          <cell r="C2616">
            <v>60</v>
          </cell>
          <cell r="D2616" t="str">
            <v>SA312 TP316L</v>
          </cell>
          <cell r="E2616"/>
          <cell r="F2616">
            <v>16</v>
          </cell>
          <cell r="G2616">
            <v>14.688000000000001</v>
          </cell>
          <cell r="H2616">
            <v>0.65600000000000003</v>
          </cell>
          <cell r="I2616"/>
          <cell r="J2616">
            <v>60</v>
          </cell>
          <cell r="K2616"/>
          <cell r="L2616" t="str">
            <v>SA312 TP316L</v>
          </cell>
          <cell r="M2616"/>
          <cell r="N2616"/>
        </row>
        <row r="2617">
          <cell r="A2617" t="str">
            <v>P16 SCH-80 [SA312 TP316L]</v>
          </cell>
          <cell r="B2617">
            <v>16</v>
          </cell>
          <cell r="C2617">
            <v>80</v>
          </cell>
          <cell r="D2617" t="str">
            <v>SA312 TP316L</v>
          </cell>
          <cell r="E2617"/>
          <cell r="F2617">
            <v>16</v>
          </cell>
          <cell r="G2617">
            <v>14.314</v>
          </cell>
          <cell r="H2617">
            <v>0.84299999999999997</v>
          </cell>
          <cell r="I2617"/>
          <cell r="J2617">
            <v>80</v>
          </cell>
          <cell r="K2617"/>
          <cell r="L2617" t="str">
            <v>SA312 TP316L</v>
          </cell>
          <cell r="M2617"/>
          <cell r="N2617"/>
        </row>
        <row r="2618">
          <cell r="A2618" t="str">
            <v>P16 SCH-100 [SA312 TP316L]</v>
          </cell>
          <cell r="B2618">
            <v>16</v>
          </cell>
          <cell r="C2618">
            <v>100</v>
          </cell>
          <cell r="D2618" t="str">
            <v>SA312 TP316L</v>
          </cell>
          <cell r="E2618"/>
          <cell r="F2618">
            <v>16</v>
          </cell>
          <cell r="G2618">
            <v>13.938000000000001</v>
          </cell>
          <cell r="H2618">
            <v>1.0309999999999999</v>
          </cell>
          <cell r="I2618"/>
          <cell r="J2618">
            <v>100</v>
          </cell>
          <cell r="K2618"/>
          <cell r="L2618" t="str">
            <v>SA312 TP316L</v>
          </cell>
          <cell r="M2618"/>
          <cell r="N2618"/>
        </row>
        <row r="2619">
          <cell r="A2619" t="str">
            <v>P16 SCH-120 [SA312 TP316L]</v>
          </cell>
          <cell r="B2619">
            <v>16</v>
          </cell>
          <cell r="C2619">
            <v>120</v>
          </cell>
          <cell r="D2619" t="str">
            <v>SA312 TP316L</v>
          </cell>
          <cell r="E2619"/>
          <cell r="F2619">
            <v>16</v>
          </cell>
          <cell r="G2619">
            <v>13.564</v>
          </cell>
          <cell r="H2619">
            <v>1.218</v>
          </cell>
          <cell r="I2619"/>
          <cell r="J2619">
            <v>120</v>
          </cell>
          <cell r="K2619"/>
          <cell r="L2619" t="str">
            <v>SA312 TP316L</v>
          </cell>
          <cell r="M2619"/>
          <cell r="N2619"/>
        </row>
        <row r="2620">
          <cell r="A2620" t="str">
            <v>P16 SCH-140 [SA312 TP316L]</v>
          </cell>
          <cell r="B2620">
            <v>16</v>
          </cell>
          <cell r="C2620">
            <v>140</v>
          </cell>
          <cell r="D2620" t="str">
            <v>SA312 TP316L</v>
          </cell>
          <cell r="E2620"/>
          <cell r="F2620">
            <v>16</v>
          </cell>
          <cell r="G2620">
            <v>13.125999999999999</v>
          </cell>
          <cell r="H2620">
            <v>1.4370000000000001</v>
          </cell>
          <cell r="I2620"/>
          <cell r="J2620">
            <v>140</v>
          </cell>
          <cell r="K2620"/>
          <cell r="L2620" t="str">
            <v>SA312 TP316L</v>
          </cell>
          <cell r="M2620"/>
          <cell r="N2620"/>
        </row>
        <row r="2621">
          <cell r="A2621" t="str">
            <v>P16 SCH-160 [SA312 TP316L]</v>
          </cell>
          <cell r="B2621">
            <v>16</v>
          </cell>
          <cell r="C2621">
            <v>160</v>
          </cell>
          <cell r="D2621" t="str">
            <v>SA312 TP316L</v>
          </cell>
          <cell r="E2621"/>
          <cell r="F2621">
            <v>16</v>
          </cell>
          <cell r="G2621">
            <v>12.814</v>
          </cell>
          <cell r="H2621">
            <v>1.593</v>
          </cell>
          <cell r="I2621"/>
          <cell r="J2621">
            <v>160</v>
          </cell>
          <cell r="K2621"/>
          <cell r="L2621" t="str">
            <v>SA312 TP316L</v>
          </cell>
          <cell r="M2621"/>
          <cell r="N2621"/>
        </row>
        <row r="2622">
          <cell r="A2622" t="str">
            <v>P16 SCH-XH [SA312 TP316L]</v>
          </cell>
          <cell r="B2622">
            <v>16</v>
          </cell>
          <cell r="C2622" t="str">
            <v>XH</v>
          </cell>
          <cell r="D2622" t="str">
            <v>SA312 TP316L</v>
          </cell>
          <cell r="E2622"/>
          <cell r="F2622">
            <v>16</v>
          </cell>
          <cell r="G2622">
            <v>15</v>
          </cell>
          <cell r="H2622">
            <v>0.5</v>
          </cell>
          <cell r="I2622" t="str">
            <v>XH</v>
          </cell>
          <cell r="J2622">
            <v>2</v>
          </cell>
          <cell r="K2622"/>
          <cell r="L2622" t="str">
            <v>SA312 TP316L</v>
          </cell>
          <cell r="M2622"/>
          <cell r="N2622"/>
        </row>
        <row r="2623">
          <cell r="A2623" t="str">
            <v>P18 SCH-10 [SA312 TP316L]</v>
          </cell>
          <cell r="B2623">
            <v>18</v>
          </cell>
          <cell r="C2623">
            <v>10</v>
          </cell>
          <cell r="D2623" t="str">
            <v>SA312 TP316L</v>
          </cell>
          <cell r="E2623"/>
          <cell r="F2623">
            <v>18</v>
          </cell>
          <cell r="G2623">
            <v>17.5</v>
          </cell>
          <cell r="H2623">
            <v>0.25</v>
          </cell>
          <cell r="I2623"/>
          <cell r="J2623">
            <v>10</v>
          </cell>
          <cell r="K2623"/>
          <cell r="L2623" t="str">
            <v>SA312 TP316L</v>
          </cell>
          <cell r="M2623"/>
          <cell r="N2623"/>
        </row>
        <row r="2624">
          <cell r="A2624" t="str">
            <v>P18 SCH-20 [SA312 TP316L]</v>
          </cell>
          <cell r="B2624">
            <v>18</v>
          </cell>
          <cell r="C2624">
            <v>20</v>
          </cell>
          <cell r="D2624" t="str">
            <v>SA312 TP316L</v>
          </cell>
          <cell r="E2624"/>
          <cell r="F2624">
            <v>18</v>
          </cell>
          <cell r="G2624">
            <v>17.376000000000001</v>
          </cell>
          <cell r="H2624">
            <v>0.312</v>
          </cell>
          <cell r="I2624"/>
          <cell r="J2624">
            <v>20</v>
          </cell>
          <cell r="K2624"/>
          <cell r="L2624" t="str">
            <v>SA312 TP316L</v>
          </cell>
          <cell r="M2624"/>
          <cell r="N2624"/>
        </row>
        <row r="2625">
          <cell r="A2625" t="str">
            <v>P18 SCH-30 [SA312 TP316L]</v>
          </cell>
          <cell r="B2625">
            <v>18</v>
          </cell>
          <cell r="C2625">
            <v>30</v>
          </cell>
          <cell r="D2625" t="str">
            <v>SA312 TP316L</v>
          </cell>
          <cell r="E2625"/>
          <cell r="F2625">
            <v>18</v>
          </cell>
          <cell r="G2625">
            <v>17.123999999999999</v>
          </cell>
          <cell r="H2625">
            <v>0.438</v>
          </cell>
          <cell r="I2625"/>
          <cell r="J2625">
            <v>30</v>
          </cell>
          <cell r="K2625"/>
          <cell r="L2625" t="str">
            <v>SA312 TP316L</v>
          </cell>
          <cell r="M2625"/>
          <cell r="N2625"/>
        </row>
        <row r="2626">
          <cell r="A2626" t="str">
            <v>P18 SCH-40 [SA312 TP316L]</v>
          </cell>
          <cell r="B2626">
            <v>18</v>
          </cell>
          <cell r="C2626">
            <v>40</v>
          </cell>
          <cell r="D2626" t="str">
            <v>SA312 TP316L</v>
          </cell>
          <cell r="E2626"/>
          <cell r="F2626">
            <v>18</v>
          </cell>
          <cell r="G2626">
            <v>16.876000000000001</v>
          </cell>
          <cell r="H2626">
            <v>0.56200000000000006</v>
          </cell>
          <cell r="I2626"/>
          <cell r="J2626">
            <v>40</v>
          </cell>
          <cell r="K2626"/>
          <cell r="L2626" t="str">
            <v>SA312 TP316L</v>
          </cell>
          <cell r="M2626"/>
          <cell r="N2626"/>
        </row>
        <row r="2627">
          <cell r="A2627" t="str">
            <v>P18 SCH-60 [SA312 TP316L]</v>
          </cell>
          <cell r="B2627">
            <v>18</v>
          </cell>
          <cell r="C2627">
            <v>60</v>
          </cell>
          <cell r="D2627" t="str">
            <v>SA312 TP316L</v>
          </cell>
          <cell r="E2627"/>
          <cell r="F2627">
            <v>18</v>
          </cell>
          <cell r="G2627">
            <v>16.5</v>
          </cell>
          <cell r="H2627">
            <v>0.75</v>
          </cell>
          <cell r="I2627"/>
          <cell r="J2627">
            <v>60</v>
          </cell>
          <cell r="K2627"/>
          <cell r="L2627" t="str">
            <v>SA312 TP316L</v>
          </cell>
          <cell r="M2627"/>
          <cell r="N2627"/>
        </row>
        <row r="2628">
          <cell r="A2628" t="str">
            <v>P18 SCH-80 [SA312 TP316L]</v>
          </cell>
          <cell r="B2628">
            <v>18</v>
          </cell>
          <cell r="C2628">
            <v>80</v>
          </cell>
          <cell r="D2628" t="str">
            <v>SA312 TP316L</v>
          </cell>
          <cell r="E2628"/>
          <cell r="F2628">
            <v>18</v>
          </cell>
          <cell r="G2628">
            <v>16.126000000000001</v>
          </cell>
          <cell r="H2628">
            <v>0.93700000000000006</v>
          </cell>
          <cell r="I2628"/>
          <cell r="J2628">
            <v>80</v>
          </cell>
          <cell r="K2628"/>
          <cell r="L2628" t="str">
            <v>SA312 TP316L</v>
          </cell>
          <cell r="M2628"/>
          <cell r="N2628"/>
        </row>
        <row r="2629">
          <cell r="A2629" t="str">
            <v>P18 SCH-100 [SA312 TP316L]</v>
          </cell>
          <cell r="B2629">
            <v>18</v>
          </cell>
          <cell r="C2629">
            <v>100</v>
          </cell>
          <cell r="D2629" t="str">
            <v>SA312 TP316L</v>
          </cell>
          <cell r="E2629"/>
          <cell r="F2629">
            <v>18</v>
          </cell>
          <cell r="G2629">
            <v>15.688000000000001</v>
          </cell>
          <cell r="H2629">
            <v>1.1559999999999999</v>
          </cell>
          <cell r="I2629"/>
          <cell r="J2629">
            <v>100</v>
          </cell>
          <cell r="K2629"/>
          <cell r="L2629" t="str">
            <v>SA312 TP316L</v>
          </cell>
          <cell r="M2629"/>
          <cell r="N2629"/>
        </row>
        <row r="2630">
          <cell r="A2630" t="str">
            <v>P18 SCH-120 [SA312 TP316L]</v>
          </cell>
          <cell r="B2630">
            <v>18</v>
          </cell>
          <cell r="C2630">
            <v>120</v>
          </cell>
          <cell r="D2630" t="str">
            <v>SA312 TP316L</v>
          </cell>
          <cell r="E2630"/>
          <cell r="F2630">
            <v>18</v>
          </cell>
          <cell r="G2630">
            <v>15.25</v>
          </cell>
          <cell r="H2630">
            <v>1.375</v>
          </cell>
          <cell r="I2630"/>
          <cell r="J2630">
            <v>120</v>
          </cell>
          <cell r="K2630"/>
          <cell r="L2630" t="str">
            <v>SA312 TP316L</v>
          </cell>
          <cell r="M2630"/>
          <cell r="N2630"/>
        </row>
        <row r="2631">
          <cell r="A2631" t="str">
            <v>P18 SCH-140 [SA312 TP316L]</v>
          </cell>
          <cell r="B2631">
            <v>18</v>
          </cell>
          <cell r="C2631">
            <v>140</v>
          </cell>
          <cell r="D2631" t="str">
            <v>SA312 TP316L</v>
          </cell>
          <cell r="E2631"/>
          <cell r="F2631">
            <v>18</v>
          </cell>
          <cell r="G2631">
            <v>14.875999999999999</v>
          </cell>
          <cell r="H2631">
            <v>1.5620000000000001</v>
          </cell>
          <cell r="I2631"/>
          <cell r="J2631">
            <v>140</v>
          </cell>
          <cell r="K2631"/>
          <cell r="L2631" t="str">
            <v>SA312 TP316L</v>
          </cell>
          <cell r="M2631"/>
          <cell r="N2631"/>
        </row>
        <row r="2632">
          <cell r="A2632" t="str">
            <v>P18 SCH-160 [SA312 TP316L]</v>
          </cell>
          <cell r="B2632">
            <v>18</v>
          </cell>
          <cell r="C2632">
            <v>160</v>
          </cell>
          <cell r="D2632" t="str">
            <v>SA312 TP316L</v>
          </cell>
          <cell r="E2632"/>
          <cell r="F2632">
            <v>18</v>
          </cell>
          <cell r="G2632">
            <v>14.438000000000001</v>
          </cell>
          <cell r="H2632">
            <v>1.7809999999999999</v>
          </cell>
          <cell r="I2632"/>
          <cell r="J2632">
            <v>160</v>
          </cell>
          <cell r="K2632"/>
          <cell r="L2632" t="str">
            <v>SA312 TP316L</v>
          </cell>
          <cell r="M2632"/>
          <cell r="N2632"/>
        </row>
        <row r="2633">
          <cell r="A2633" t="str">
            <v>P18 SCH-XH [SA312 TP316L]</v>
          </cell>
          <cell r="B2633">
            <v>18</v>
          </cell>
          <cell r="C2633" t="str">
            <v>XH</v>
          </cell>
          <cell r="D2633" t="str">
            <v>SA312 TP316L</v>
          </cell>
          <cell r="E2633"/>
          <cell r="F2633">
            <v>18</v>
          </cell>
          <cell r="G2633">
            <v>17</v>
          </cell>
          <cell r="H2633">
            <v>0.5</v>
          </cell>
          <cell r="I2633" t="str">
            <v>XH</v>
          </cell>
          <cell r="J2633">
            <v>2</v>
          </cell>
          <cell r="K2633"/>
          <cell r="L2633" t="str">
            <v>SA312 TP316L</v>
          </cell>
          <cell r="M2633"/>
          <cell r="N2633"/>
        </row>
        <row r="2634">
          <cell r="A2634" t="str">
            <v>P20 SCH-10 [SA312 TP316L]</v>
          </cell>
          <cell r="B2634">
            <v>20</v>
          </cell>
          <cell r="C2634">
            <v>10</v>
          </cell>
          <cell r="D2634" t="str">
            <v>SA312 TP316L</v>
          </cell>
          <cell r="E2634"/>
          <cell r="F2634">
            <v>20</v>
          </cell>
          <cell r="G2634">
            <v>19.5</v>
          </cell>
          <cell r="H2634">
            <v>0.25</v>
          </cell>
          <cell r="I2634"/>
          <cell r="J2634">
            <v>10</v>
          </cell>
          <cell r="K2634"/>
          <cell r="L2634" t="str">
            <v>SA312 TP316L</v>
          </cell>
          <cell r="M2634"/>
          <cell r="N2634"/>
        </row>
        <row r="2635">
          <cell r="A2635" t="str">
            <v>P20 SCH-20 [SA312 TP316L]</v>
          </cell>
          <cell r="B2635">
            <v>20</v>
          </cell>
          <cell r="C2635">
            <v>20</v>
          </cell>
          <cell r="D2635" t="str">
            <v>SA312 TP316L</v>
          </cell>
          <cell r="E2635"/>
          <cell r="F2635">
            <v>20</v>
          </cell>
          <cell r="G2635">
            <v>19.25</v>
          </cell>
          <cell r="H2635">
            <v>0.375</v>
          </cell>
          <cell r="I2635"/>
          <cell r="J2635">
            <v>20</v>
          </cell>
          <cell r="K2635"/>
          <cell r="L2635" t="str">
            <v>SA312 TP316L</v>
          </cell>
          <cell r="M2635"/>
          <cell r="N2635"/>
        </row>
        <row r="2636">
          <cell r="A2636" t="str">
            <v>P20 SCH-30 [SA312 TP316L]</v>
          </cell>
          <cell r="B2636">
            <v>20</v>
          </cell>
          <cell r="C2636">
            <v>30</v>
          </cell>
          <cell r="D2636" t="str">
            <v>SA312 TP316L</v>
          </cell>
          <cell r="E2636"/>
          <cell r="F2636">
            <v>20</v>
          </cell>
          <cell r="G2636">
            <v>19</v>
          </cell>
          <cell r="H2636">
            <v>0.5</v>
          </cell>
          <cell r="I2636"/>
          <cell r="J2636">
            <v>30</v>
          </cell>
          <cell r="K2636"/>
          <cell r="L2636" t="str">
            <v>SA312 TP316L</v>
          </cell>
          <cell r="M2636"/>
          <cell r="N2636"/>
        </row>
        <row r="2637">
          <cell r="A2637" t="str">
            <v>P20 SCH-40 [SA312 TP316L]</v>
          </cell>
          <cell r="B2637">
            <v>20</v>
          </cell>
          <cell r="C2637">
            <v>40</v>
          </cell>
          <cell r="D2637" t="str">
            <v>SA312 TP316L</v>
          </cell>
          <cell r="E2637"/>
          <cell r="F2637">
            <v>20</v>
          </cell>
          <cell r="G2637">
            <v>18.814</v>
          </cell>
          <cell r="H2637">
            <v>0.59299999999999997</v>
          </cell>
          <cell r="I2637"/>
          <cell r="J2637">
            <v>40</v>
          </cell>
          <cell r="K2637"/>
          <cell r="L2637" t="str">
            <v>SA312 TP316L</v>
          </cell>
          <cell r="M2637"/>
          <cell r="N2637"/>
        </row>
        <row r="2638">
          <cell r="A2638" t="str">
            <v>P20 SCH-60 [SA312 TP316L]</v>
          </cell>
          <cell r="B2638">
            <v>20</v>
          </cell>
          <cell r="C2638">
            <v>60</v>
          </cell>
          <cell r="D2638" t="str">
            <v>SA312 TP316L</v>
          </cell>
          <cell r="E2638"/>
          <cell r="F2638">
            <v>20</v>
          </cell>
          <cell r="G2638">
            <v>18.376000000000001</v>
          </cell>
          <cell r="H2638">
            <v>0.81200000000000006</v>
          </cell>
          <cell r="I2638"/>
          <cell r="J2638">
            <v>60</v>
          </cell>
          <cell r="K2638"/>
          <cell r="L2638" t="str">
            <v>SA312 TP316L</v>
          </cell>
          <cell r="M2638"/>
          <cell r="N2638"/>
        </row>
        <row r="2639">
          <cell r="A2639" t="str">
            <v>P20 SCH-80 [SA312 TP316L]</v>
          </cell>
          <cell r="B2639">
            <v>20</v>
          </cell>
          <cell r="C2639">
            <v>80</v>
          </cell>
          <cell r="D2639" t="str">
            <v>SA312 TP316L</v>
          </cell>
          <cell r="E2639"/>
          <cell r="F2639">
            <v>20</v>
          </cell>
          <cell r="G2639">
            <v>17.937999999999999</v>
          </cell>
          <cell r="H2639">
            <v>1.0309999999999999</v>
          </cell>
          <cell r="I2639"/>
          <cell r="J2639">
            <v>80</v>
          </cell>
          <cell r="K2639"/>
          <cell r="L2639" t="str">
            <v>SA312 TP316L</v>
          </cell>
          <cell r="M2639"/>
          <cell r="N2639"/>
        </row>
        <row r="2640">
          <cell r="A2640" t="str">
            <v>P20 SCH-100 [SA312 TP316L]</v>
          </cell>
          <cell r="B2640">
            <v>20</v>
          </cell>
          <cell r="C2640">
            <v>100</v>
          </cell>
          <cell r="D2640" t="str">
            <v>SA312 TP316L</v>
          </cell>
          <cell r="E2640"/>
          <cell r="F2640">
            <v>20</v>
          </cell>
          <cell r="G2640">
            <v>17.440000000000001</v>
          </cell>
          <cell r="H2640">
            <v>1.28</v>
          </cell>
          <cell r="I2640"/>
          <cell r="J2640">
            <v>100</v>
          </cell>
          <cell r="K2640"/>
          <cell r="L2640" t="str">
            <v>SA312 TP316L</v>
          </cell>
          <cell r="M2640"/>
          <cell r="N2640"/>
        </row>
        <row r="2641">
          <cell r="A2641" t="str">
            <v>P20 SCH-120 [SA312 TP316L]</v>
          </cell>
          <cell r="B2641">
            <v>20</v>
          </cell>
          <cell r="C2641">
            <v>120</v>
          </cell>
          <cell r="D2641" t="str">
            <v>SA312 TP316L</v>
          </cell>
          <cell r="E2641"/>
          <cell r="F2641">
            <v>20</v>
          </cell>
          <cell r="G2641">
            <v>17</v>
          </cell>
          <cell r="H2641">
            <v>1.5</v>
          </cell>
          <cell r="I2641"/>
          <cell r="J2641">
            <v>120</v>
          </cell>
          <cell r="K2641"/>
          <cell r="L2641" t="str">
            <v>SA312 TP316L</v>
          </cell>
          <cell r="M2641"/>
          <cell r="N2641"/>
        </row>
        <row r="2642">
          <cell r="A2642" t="str">
            <v>P20 SCH-140 [SA312 TP316L]</v>
          </cell>
          <cell r="B2642">
            <v>20</v>
          </cell>
          <cell r="C2642">
            <v>140</v>
          </cell>
          <cell r="D2642" t="str">
            <v>SA312 TP316L</v>
          </cell>
          <cell r="E2642"/>
          <cell r="F2642">
            <v>20</v>
          </cell>
          <cell r="G2642">
            <v>16.5</v>
          </cell>
          <cell r="H2642">
            <v>1.75</v>
          </cell>
          <cell r="I2642"/>
          <cell r="J2642">
            <v>140</v>
          </cell>
          <cell r="K2642"/>
          <cell r="L2642" t="str">
            <v>SA312 TP316L</v>
          </cell>
          <cell r="M2642"/>
          <cell r="N2642"/>
        </row>
        <row r="2643">
          <cell r="A2643" t="str">
            <v>P20 SCH-160 [SA312 TP316L]</v>
          </cell>
          <cell r="B2643">
            <v>20</v>
          </cell>
          <cell r="C2643">
            <v>160</v>
          </cell>
          <cell r="D2643" t="str">
            <v>SA312 TP316L</v>
          </cell>
          <cell r="E2643"/>
          <cell r="F2643">
            <v>20</v>
          </cell>
          <cell r="G2643">
            <v>16.064</v>
          </cell>
          <cell r="H2643">
            <v>1.968</v>
          </cell>
          <cell r="I2643"/>
          <cell r="J2643">
            <v>160</v>
          </cell>
          <cell r="K2643"/>
          <cell r="L2643" t="str">
            <v>SA312 TP316L</v>
          </cell>
          <cell r="M2643"/>
          <cell r="N2643"/>
        </row>
        <row r="2644">
          <cell r="A2644" t="str">
            <v>P20 SCH-XH [SA312 TP316L]</v>
          </cell>
          <cell r="B2644">
            <v>20</v>
          </cell>
          <cell r="C2644" t="str">
            <v>XH</v>
          </cell>
          <cell r="D2644" t="str">
            <v>SA312 TP316L</v>
          </cell>
          <cell r="E2644"/>
          <cell r="F2644">
            <v>20</v>
          </cell>
          <cell r="G2644">
            <v>19</v>
          </cell>
          <cell r="H2644">
            <v>0.5</v>
          </cell>
          <cell r="I2644" t="str">
            <v>XH</v>
          </cell>
          <cell r="J2644">
            <v>2</v>
          </cell>
          <cell r="K2644"/>
          <cell r="L2644" t="str">
            <v>SA312 TP316L</v>
          </cell>
          <cell r="M2644"/>
          <cell r="N2644"/>
        </row>
        <row r="2645">
          <cell r="A2645" t="str">
            <v>P22 SCH-10 [SA312 TP316L]</v>
          </cell>
          <cell r="B2645">
            <v>22</v>
          </cell>
          <cell r="C2645">
            <v>10</v>
          </cell>
          <cell r="D2645" t="str">
            <v>SA312 TP316L</v>
          </cell>
          <cell r="E2645"/>
          <cell r="F2645">
            <v>22</v>
          </cell>
          <cell r="G2645">
            <v>21.5</v>
          </cell>
          <cell r="H2645">
            <v>0.25</v>
          </cell>
          <cell r="I2645"/>
          <cell r="J2645">
            <v>10</v>
          </cell>
          <cell r="K2645"/>
          <cell r="L2645" t="str">
            <v>SA312 TP316L</v>
          </cell>
          <cell r="M2645"/>
          <cell r="N2645"/>
        </row>
        <row r="2646">
          <cell r="A2646" t="str">
            <v>P22 SCH-20 [SA312 TP316L]</v>
          </cell>
          <cell r="B2646">
            <v>22</v>
          </cell>
          <cell r="C2646">
            <v>20</v>
          </cell>
          <cell r="D2646" t="str">
            <v>SA312 TP316L</v>
          </cell>
          <cell r="E2646"/>
          <cell r="F2646">
            <v>22</v>
          </cell>
          <cell r="G2646">
            <v>21.25</v>
          </cell>
          <cell r="H2646">
            <v>0.375</v>
          </cell>
          <cell r="I2646"/>
          <cell r="J2646">
            <v>20</v>
          </cell>
          <cell r="K2646"/>
          <cell r="L2646" t="str">
            <v>SA312 TP316L</v>
          </cell>
          <cell r="M2646"/>
          <cell r="N2646"/>
        </row>
        <row r="2647">
          <cell r="A2647" t="str">
            <v>P22 SCH-30 [SA312 TP316L]</v>
          </cell>
          <cell r="B2647">
            <v>22</v>
          </cell>
          <cell r="C2647">
            <v>30</v>
          </cell>
          <cell r="D2647" t="str">
            <v>SA312 TP316L</v>
          </cell>
          <cell r="E2647"/>
          <cell r="F2647">
            <v>22</v>
          </cell>
          <cell r="G2647">
            <v>21</v>
          </cell>
          <cell r="H2647">
            <v>0.5</v>
          </cell>
          <cell r="I2647"/>
          <cell r="J2647">
            <v>30</v>
          </cell>
          <cell r="K2647"/>
          <cell r="L2647" t="str">
            <v>SA312 TP316L</v>
          </cell>
          <cell r="M2647"/>
          <cell r="N2647"/>
        </row>
        <row r="2648">
          <cell r="A2648" t="str">
            <v>P22 SCH-60 [SA312 TP316L]</v>
          </cell>
          <cell r="B2648">
            <v>22</v>
          </cell>
          <cell r="C2648">
            <v>60</v>
          </cell>
          <cell r="D2648" t="str">
            <v>SA312 TP316L</v>
          </cell>
          <cell r="E2648"/>
          <cell r="F2648">
            <v>22</v>
          </cell>
          <cell r="G2648">
            <v>20.25</v>
          </cell>
          <cell r="H2648">
            <v>0.875</v>
          </cell>
          <cell r="I2648"/>
          <cell r="J2648">
            <v>60</v>
          </cell>
          <cell r="K2648"/>
          <cell r="L2648" t="str">
            <v>SA312 TP316L</v>
          </cell>
          <cell r="M2648"/>
          <cell r="N2648"/>
        </row>
        <row r="2649">
          <cell r="A2649" t="str">
            <v>P22 SCH-80 [SA312 TP316L]</v>
          </cell>
          <cell r="B2649">
            <v>22</v>
          </cell>
          <cell r="C2649">
            <v>80</v>
          </cell>
          <cell r="D2649" t="str">
            <v>SA312 TP316L</v>
          </cell>
          <cell r="E2649"/>
          <cell r="F2649">
            <v>22</v>
          </cell>
          <cell r="G2649">
            <v>19.75</v>
          </cell>
          <cell r="H2649">
            <v>1.125</v>
          </cell>
          <cell r="I2649"/>
          <cell r="J2649">
            <v>80</v>
          </cell>
          <cell r="K2649"/>
          <cell r="L2649" t="str">
            <v>SA312 TP316L</v>
          </cell>
          <cell r="M2649"/>
          <cell r="N2649"/>
        </row>
        <row r="2650">
          <cell r="A2650" t="str">
            <v>P22 SCH-100 [SA312 TP316L]</v>
          </cell>
          <cell r="B2650">
            <v>22</v>
          </cell>
          <cell r="C2650">
            <v>100</v>
          </cell>
          <cell r="D2650" t="str">
            <v>SA312 TP316L</v>
          </cell>
          <cell r="E2650"/>
          <cell r="F2650">
            <v>22</v>
          </cell>
          <cell r="G2650">
            <v>19.25</v>
          </cell>
          <cell r="H2650">
            <v>1.375</v>
          </cell>
          <cell r="I2650"/>
          <cell r="J2650">
            <v>100</v>
          </cell>
          <cell r="K2650"/>
          <cell r="L2650" t="str">
            <v>SA312 TP316L</v>
          </cell>
          <cell r="M2650"/>
          <cell r="N2650"/>
        </row>
        <row r="2651">
          <cell r="A2651" t="str">
            <v>P22 SCH-120 [SA312 TP316L]</v>
          </cell>
          <cell r="B2651">
            <v>22</v>
          </cell>
          <cell r="C2651">
            <v>120</v>
          </cell>
          <cell r="D2651" t="str">
            <v>SA312 TP316L</v>
          </cell>
          <cell r="E2651"/>
          <cell r="F2651">
            <v>22</v>
          </cell>
          <cell r="G2651">
            <v>18.75</v>
          </cell>
          <cell r="H2651">
            <v>1.625</v>
          </cell>
          <cell r="I2651"/>
          <cell r="J2651">
            <v>120</v>
          </cell>
          <cell r="K2651"/>
          <cell r="L2651" t="str">
            <v>SA312 TP316L</v>
          </cell>
          <cell r="M2651"/>
          <cell r="N2651"/>
        </row>
        <row r="2652">
          <cell r="A2652" t="str">
            <v>P22 SCH-140 [SA312 TP316L]</v>
          </cell>
          <cell r="B2652">
            <v>22</v>
          </cell>
          <cell r="C2652">
            <v>140</v>
          </cell>
          <cell r="D2652" t="str">
            <v>SA312 TP316L</v>
          </cell>
          <cell r="E2652"/>
          <cell r="F2652">
            <v>22</v>
          </cell>
          <cell r="G2652">
            <v>18.25</v>
          </cell>
          <cell r="H2652">
            <v>1.875</v>
          </cell>
          <cell r="I2652"/>
          <cell r="J2652">
            <v>140</v>
          </cell>
          <cell r="K2652"/>
          <cell r="L2652" t="str">
            <v>SA312 TP316L</v>
          </cell>
          <cell r="M2652"/>
          <cell r="N2652"/>
        </row>
        <row r="2653">
          <cell r="A2653" t="str">
            <v>P22 SCH-160 [SA312 TP316L]</v>
          </cell>
          <cell r="B2653">
            <v>22</v>
          </cell>
          <cell r="C2653">
            <v>160</v>
          </cell>
          <cell r="D2653" t="str">
            <v>SA312 TP316L</v>
          </cell>
          <cell r="E2653"/>
          <cell r="F2653">
            <v>22</v>
          </cell>
          <cell r="G2653">
            <v>17.75</v>
          </cell>
          <cell r="H2653">
            <v>2.125</v>
          </cell>
          <cell r="I2653"/>
          <cell r="J2653">
            <v>160</v>
          </cell>
          <cell r="K2653"/>
          <cell r="L2653" t="str">
            <v>SA312 TP316L</v>
          </cell>
          <cell r="M2653"/>
          <cell r="N2653"/>
        </row>
        <row r="2654">
          <cell r="A2654" t="str">
            <v>P22 SCH-XH [SA312 TP316L]</v>
          </cell>
          <cell r="B2654">
            <v>22</v>
          </cell>
          <cell r="C2654" t="str">
            <v>XH</v>
          </cell>
          <cell r="D2654" t="str">
            <v>SA312 TP316L</v>
          </cell>
          <cell r="E2654"/>
          <cell r="F2654">
            <v>22</v>
          </cell>
          <cell r="G2654">
            <v>21</v>
          </cell>
          <cell r="H2654">
            <v>0.5</v>
          </cell>
          <cell r="I2654" t="str">
            <v>XH</v>
          </cell>
          <cell r="J2654">
            <v>2</v>
          </cell>
          <cell r="K2654"/>
          <cell r="L2654" t="str">
            <v>SA312 TP316L</v>
          </cell>
          <cell r="M2654"/>
          <cell r="N2654"/>
        </row>
        <row r="2655">
          <cell r="A2655" t="str">
            <v>P24 SCH-10 [SA312 TP316L]</v>
          </cell>
          <cell r="B2655">
            <v>24.000000000000004</v>
          </cell>
          <cell r="C2655">
            <v>10</v>
          </cell>
          <cell r="D2655" t="str">
            <v>SA312 TP316L</v>
          </cell>
          <cell r="E2655"/>
          <cell r="F2655">
            <v>24.000000000000004</v>
          </cell>
          <cell r="G2655">
            <v>23.500000000000004</v>
          </cell>
          <cell r="H2655">
            <v>0.25</v>
          </cell>
          <cell r="I2655"/>
          <cell r="J2655">
            <v>10</v>
          </cell>
          <cell r="K2655"/>
          <cell r="L2655" t="str">
            <v>SA312 TP316L</v>
          </cell>
          <cell r="M2655"/>
          <cell r="N2655"/>
        </row>
        <row r="2656">
          <cell r="A2656" t="str">
            <v>P24 SCH-20 [SA312 TP316L]</v>
          </cell>
          <cell r="B2656">
            <v>24.000000000000004</v>
          </cell>
          <cell r="C2656">
            <v>20</v>
          </cell>
          <cell r="D2656" t="str">
            <v>SA312 TP316L</v>
          </cell>
          <cell r="E2656"/>
          <cell r="F2656">
            <v>24.000000000000004</v>
          </cell>
          <cell r="G2656">
            <v>23.250000000000004</v>
          </cell>
          <cell r="H2656">
            <v>0.375</v>
          </cell>
          <cell r="I2656"/>
          <cell r="J2656">
            <v>20</v>
          </cell>
          <cell r="K2656"/>
          <cell r="L2656" t="str">
            <v>SA312 TP316L</v>
          </cell>
          <cell r="M2656"/>
          <cell r="N2656"/>
        </row>
        <row r="2657">
          <cell r="A2657" t="str">
            <v>P24 SCH-30 [SA312 TP316L]</v>
          </cell>
          <cell r="B2657">
            <v>24.000000000000004</v>
          </cell>
          <cell r="C2657">
            <v>30</v>
          </cell>
          <cell r="D2657" t="str">
            <v>SA312 TP316L</v>
          </cell>
          <cell r="E2657"/>
          <cell r="F2657">
            <v>24.000000000000004</v>
          </cell>
          <cell r="G2657">
            <v>22.876000000000005</v>
          </cell>
          <cell r="H2657">
            <v>0.56200000000000006</v>
          </cell>
          <cell r="I2657"/>
          <cell r="J2657">
            <v>30</v>
          </cell>
          <cell r="K2657"/>
          <cell r="L2657" t="str">
            <v>SA312 TP316L</v>
          </cell>
          <cell r="M2657"/>
          <cell r="N2657"/>
        </row>
        <row r="2658">
          <cell r="A2658" t="str">
            <v>P24 SCH-40 [SA312 TP316L]</v>
          </cell>
          <cell r="B2658">
            <v>24.000000000000004</v>
          </cell>
          <cell r="C2658">
            <v>40</v>
          </cell>
          <cell r="D2658" t="str">
            <v>SA312 TP316L</v>
          </cell>
          <cell r="E2658"/>
          <cell r="F2658">
            <v>24.000000000000004</v>
          </cell>
          <cell r="G2658">
            <v>22.626000000000005</v>
          </cell>
          <cell r="H2658">
            <v>0.68700000000000006</v>
          </cell>
          <cell r="I2658"/>
          <cell r="J2658">
            <v>40</v>
          </cell>
          <cell r="K2658"/>
          <cell r="L2658" t="str">
            <v>SA312 TP316L</v>
          </cell>
          <cell r="M2658"/>
          <cell r="N2658"/>
        </row>
        <row r="2659">
          <cell r="A2659" t="str">
            <v>P24 SCH-60 [SA312 TP316L]</v>
          </cell>
          <cell r="B2659">
            <v>24.000000000000004</v>
          </cell>
          <cell r="C2659">
            <v>60</v>
          </cell>
          <cell r="D2659" t="str">
            <v>SA312 TP316L</v>
          </cell>
          <cell r="E2659"/>
          <cell r="F2659">
            <v>24.000000000000004</v>
          </cell>
          <cell r="G2659">
            <v>22.062000000000005</v>
          </cell>
          <cell r="H2659">
            <v>0.96899999999999997</v>
          </cell>
          <cell r="I2659"/>
          <cell r="J2659">
            <v>60</v>
          </cell>
          <cell r="K2659"/>
          <cell r="L2659" t="str">
            <v>SA312 TP316L</v>
          </cell>
          <cell r="M2659"/>
          <cell r="N2659"/>
        </row>
        <row r="2660">
          <cell r="A2660" t="str">
            <v>P24 SCH-80 [SA312 TP316L]</v>
          </cell>
          <cell r="B2660">
            <v>24.000000000000004</v>
          </cell>
          <cell r="C2660">
            <v>80</v>
          </cell>
          <cell r="D2660" t="str">
            <v>SA312 TP316L</v>
          </cell>
          <cell r="E2660"/>
          <cell r="F2660">
            <v>24.000000000000004</v>
          </cell>
          <cell r="G2660">
            <v>21.564000000000004</v>
          </cell>
          <cell r="H2660">
            <v>1.218</v>
          </cell>
          <cell r="I2660"/>
          <cell r="J2660">
            <v>80</v>
          </cell>
          <cell r="K2660"/>
          <cell r="L2660" t="str">
            <v>SA312 TP316L</v>
          </cell>
          <cell r="M2660"/>
          <cell r="N2660"/>
        </row>
        <row r="2661">
          <cell r="A2661" t="str">
            <v>P24 SCH-100 [SA312 TP316L]</v>
          </cell>
          <cell r="B2661">
            <v>24.000000000000004</v>
          </cell>
          <cell r="C2661">
            <v>100</v>
          </cell>
          <cell r="D2661" t="str">
            <v>SA312 TP316L</v>
          </cell>
          <cell r="E2661"/>
          <cell r="F2661">
            <v>24.000000000000004</v>
          </cell>
          <cell r="G2661">
            <v>20.938000000000002</v>
          </cell>
          <cell r="H2661">
            <v>1.5309999999999999</v>
          </cell>
          <cell r="I2661"/>
          <cell r="J2661">
            <v>100</v>
          </cell>
          <cell r="K2661"/>
          <cell r="L2661" t="str">
            <v>SA312 TP316L</v>
          </cell>
          <cell r="M2661"/>
          <cell r="N2661"/>
        </row>
        <row r="2662">
          <cell r="A2662" t="str">
            <v>P24 SCH-120 [SA312 TP316L]</v>
          </cell>
          <cell r="B2662">
            <v>24.000000000000004</v>
          </cell>
          <cell r="C2662">
            <v>120</v>
          </cell>
          <cell r="D2662" t="str">
            <v>SA312 TP316L</v>
          </cell>
          <cell r="E2662"/>
          <cell r="F2662">
            <v>24.000000000000004</v>
          </cell>
          <cell r="G2662">
            <v>20.376000000000005</v>
          </cell>
          <cell r="H2662">
            <v>1.8120000000000001</v>
          </cell>
          <cell r="I2662"/>
          <cell r="J2662">
            <v>120</v>
          </cell>
          <cell r="K2662"/>
          <cell r="L2662" t="str">
            <v>SA312 TP316L</v>
          </cell>
          <cell r="M2662"/>
          <cell r="N2662"/>
        </row>
        <row r="2663">
          <cell r="A2663" t="str">
            <v>P24 SCH-140 [SA312 TP316L]</v>
          </cell>
          <cell r="B2663">
            <v>24.000000000000004</v>
          </cell>
          <cell r="C2663">
            <v>140</v>
          </cell>
          <cell r="D2663" t="str">
            <v>SA312 TP316L</v>
          </cell>
          <cell r="E2663"/>
          <cell r="F2663">
            <v>24.000000000000004</v>
          </cell>
          <cell r="G2663">
            <v>19.876000000000005</v>
          </cell>
          <cell r="H2663">
            <v>2.0619999999999998</v>
          </cell>
          <cell r="I2663"/>
          <cell r="J2663">
            <v>140</v>
          </cell>
          <cell r="K2663"/>
          <cell r="L2663" t="str">
            <v>SA312 TP316L</v>
          </cell>
          <cell r="M2663"/>
          <cell r="N2663"/>
        </row>
        <row r="2664">
          <cell r="A2664" t="str">
            <v>P24 SCH-160 [SA312 TP316L]</v>
          </cell>
          <cell r="B2664">
            <v>24.000000000000004</v>
          </cell>
          <cell r="C2664">
            <v>160</v>
          </cell>
          <cell r="D2664" t="str">
            <v>SA312 TP316L</v>
          </cell>
          <cell r="E2664"/>
          <cell r="F2664">
            <v>24.000000000000004</v>
          </cell>
          <cell r="G2664">
            <v>19.314000000000004</v>
          </cell>
          <cell r="H2664">
            <v>2.343</v>
          </cell>
          <cell r="I2664"/>
          <cell r="J2664">
            <v>160</v>
          </cell>
          <cell r="K2664"/>
          <cell r="L2664" t="str">
            <v>SA312 TP316L</v>
          </cell>
          <cell r="M2664"/>
          <cell r="N2664"/>
        </row>
        <row r="2665">
          <cell r="A2665" t="str">
            <v>P24 SCH-XH [SA312 TP316L]</v>
          </cell>
          <cell r="B2665">
            <v>24.000000000000004</v>
          </cell>
          <cell r="C2665" t="str">
            <v>XH</v>
          </cell>
          <cell r="D2665" t="str">
            <v>SA312 TP316L</v>
          </cell>
          <cell r="E2665"/>
          <cell r="F2665">
            <v>24.000000000000004</v>
          </cell>
          <cell r="G2665">
            <v>23.000000000000004</v>
          </cell>
          <cell r="H2665">
            <v>0.5</v>
          </cell>
          <cell r="I2665" t="str">
            <v>XH</v>
          </cell>
          <cell r="J2665">
            <v>2</v>
          </cell>
          <cell r="K2665"/>
          <cell r="L2665" t="str">
            <v>SA312 TP316L</v>
          </cell>
          <cell r="M2665"/>
          <cell r="N2665"/>
        </row>
        <row r="2666">
          <cell r="A2666" t="str">
            <v>P26 SCH-10 [SA312 TP316L]</v>
          </cell>
          <cell r="B2666">
            <v>26</v>
          </cell>
          <cell r="C2666">
            <v>10</v>
          </cell>
          <cell r="D2666" t="str">
            <v>SA312 TP316L</v>
          </cell>
          <cell r="E2666"/>
          <cell r="F2666">
            <v>26</v>
          </cell>
          <cell r="G2666">
            <v>25.376000000000001</v>
          </cell>
          <cell r="H2666">
            <v>0.312</v>
          </cell>
          <cell r="I2666"/>
          <cell r="J2666">
            <v>10</v>
          </cell>
          <cell r="K2666"/>
          <cell r="L2666" t="str">
            <v>SA312 TP316L</v>
          </cell>
          <cell r="M2666"/>
          <cell r="N2666"/>
        </row>
        <row r="2667">
          <cell r="A2667" t="str">
            <v>P26 SCH-20 [SA312 TP316L]</v>
          </cell>
          <cell r="B2667">
            <v>26</v>
          </cell>
          <cell r="C2667">
            <v>20</v>
          </cell>
          <cell r="D2667" t="str">
            <v>SA312 TP316L</v>
          </cell>
          <cell r="E2667"/>
          <cell r="F2667">
            <v>26</v>
          </cell>
          <cell r="G2667">
            <v>25</v>
          </cell>
          <cell r="H2667">
            <v>0.5</v>
          </cell>
          <cell r="I2667"/>
          <cell r="J2667">
            <v>20</v>
          </cell>
          <cell r="K2667"/>
          <cell r="L2667" t="str">
            <v>SA312 TP316L</v>
          </cell>
          <cell r="M2667"/>
          <cell r="N2667"/>
        </row>
        <row r="2668">
          <cell r="A2668" t="str">
            <v>P26 SCH-XH [SA312 TP316L]</v>
          </cell>
          <cell r="B2668">
            <v>26</v>
          </cell>
          <cell r="C2668" t="str">
            <v>XH</v>
          </cell>
          <cell r="D2668" t="str">
            <v>SA312 TP316L</v>
          </cell>
          <cell r="E2668"/>
          <cell r="F2668">
            <v>26</v>
          </cell>
          <cell r="G2668">
            <v>25</v>
          </cell>
          <cell r="H2668">
            <v>0.5</v>
          </cell>
          <cell r="I2668" t="str">
            <v>XH</v>
          </cell>
          <cell r="J2668">
            <v>2</v>
          </cell>
          <cell r="K2668"/>
          <cell r="L2668" t="str">
            <v>SA312 TP316L</v>
          </cell>
          <cell r="M2668"/>
          <cell r="N2668"/>
        </row>
        <row r="2669">
          <cell r="A2669" t="str">
            <v>P28 SCH-10 [SA312 TP316L]</v>
          </cell>
          <cell r="B2669">
            <v>28</v>
          </cell>
          <cell r="C2669">
            <v>10</v>
          </cell>
          <cell r="D2669" t="str">
            <v>SA312 TP316L</v>
          </cell>
          <cell r="E2669"/>
          <cell r="F2669">
            <v>28</v>
          </cell>
          <cell r="G2669">
            <v>27.376000000000001</v>
          </cell>
          <cell r="H2669">
            <v>0.312</v>
          </cell>
          <cell r="I2669"/>
          <cell r="J2669">
            <v>10</v>
          </cell>
          <cell r="K2669"/>
          <cell r="L2669" t="str">
            <v>SA312 TP316L</v>
          </cell>
          <cell r="M2669"/>
          <cell r="N2669"/>
        </row>
        <row r="2670">
          <cell r="A2670" t="str">
            <v>P28 SCH-20 [SA312 TP316L]</v>
          </cell>
          <cell r="B2670">
            <v>28</v>
          </cell>
          <cell r="C2670">
            <v>20</v>
          </cell>
          <cell r="D2670" t="str">
            <v>SA312 TP316L</v>
          </cell>
          <cell r="E2670"/>
          <cell r="F2670">
            <v>28</v>
          </cell>
          <cell r="G2670">
            <v>27</v>
          </cell>
          <cell r="H2670">
            <v>0.5</v>
          </cell>
          <cell r="I2670"/>
          <cell r="J2670">
            <v>20</v>
          </cell>
          <cell r="K2670"/>
          <cell r="L2670" t="str">
            <v>SA312 TP316L</v>
          </cell>
          <cell r="M2670"/>
          <cell r="N2670"/>
        </row>
        <row r="2671">
          <cell r="A2671" t="str">
            <v>P28 SCH-30 [SA312 TP316L]</v>
          </cell>
          <cell r="B2671">
            <v>28</v>
          </cell>
          <cell r="C2671">
            <v>30</v>
          </cell>
          <cell r="D2671" t="str">
            <v>SA312 TP316L</v>
          </cell>
          <cell r="E2671"/>
          <cell r="F2671">
            <v>28</v>
          </cell>
          <cell r="G2671">
            <v>26.75</v>
          </cell>
          <cell r="H2671">
            <v>0.625</v>
          </cell>
          <cell r="I2671"/>
          <cell r="J2671">
            <v>30</v>
          </cell>
          <cell r="K2671"/>
          <cell r="L2671" t="str">
            <v>SA312 TP316L</v>
          </cell>
          <cell r="M2671"/>
          <cell r="N2671"/>
        </row>
        <row r="2672">
          <cell r="A2672" t="str">
            <v>P28 SCH-XH [SA312 TP316L]</v>
          </cell>
          <cell r="B2672">
            <v>28</v>
          </cell>
          <cell r="C2672" t="str">
            <v>XH</v>
          </cell>
          <cell r="D2672" t="str">
            <v>SA312 TP316L</v>
          </cell>
          <cell r="E2672"/>
          <cell r="F2672">
            <v>28</v>
          </cell>
          <cell r="G2672">
            <v>27</v>
          </cell>
          <cell r="H2672">
            <v>0.5</v>
          </cell>
          <cell r="I2672" t="str">
            <v>XH</v>
          </cell>
          <cell r="J2672">
            <v>2</v>
          </cell>
          <cell r="K2672"/>
          <cell r="L2672" t="str">
            <v>SA312 TP316L</v>
          </cell>
          <cell r="M2672"/>
          <cell r="N2672"/>
        </row>
        <row r="2673">
          <cell r="A2673" t="str">
            <v>P30 SCH-10 [SA312 TP316L]</v>
          </cell>
          <cell r="B2673">
            <v>30</v>
          </cell>
          <cell r="C2673">
            <v>10</v>
          </cell>
          <cell r="D2673" t="str">
            <v>SA312 TP316L</v>
          </cell>
          <cell r="E2673"/>
          <cell r="F2673">
            <v>30</v>
          </cell>
          <cell r="G2673">
            <v>29.376000000000001</v>
          </cell>
          <cell r="H2673">
            <v>0.312</v>
          </cell>
          <cell r="I2673"/>
          <cell r="J2673">
            <v>10</v>
          </cell>
          <cell r="K2673"/>
          <cell r="L2673" t="str">
            <v>SA312 TP316L</v>
          </cell>
          <cell r="M2673"/>
          <cell r="N2673"/>
        </row>
        <row r="2674">
          <cell r="A2674" t="str">
            <v>P30 SCH-20 [SA312 TP316L]</v>
          </cell>
          <cell r="B2674">
            <v>30</v>
          </cell>
          <cell r="C2674">
            <v>20</v>
          </cell>
          <cell r="D2674" t="str">
            <v>SA312 TP316L</v>
          </cell>
          <cell r="E2674"/>
          <cell r="F2674">
            <v>30</v>
          </cell>
          <cell r="G2674">
            <v>29</v>
          </cell>
          <cell r="H2674">
            <v>0.5</v>
          </cell>
          <cell r="I2674"/>
          <cell r="J2674">
            <v>20</v>
          </cell>
          <cell r="K2674"/>
          <cell r="L2674" t="str">
            <v>SA312 TP316L</v>
          </cell>
          <cell r="M2674"/>
          <cell r="N2674"/>
        </row>
        <row r="2675">
          <cell r="A2675" t="str">
            <v>P30 SCH-30 [SA312 TP316L]</v>
          </cell>
          <cell r="B2675">
            <v>30</v>
          </cell>
          <cell r="C2675">
            <v>30</v>
          </cell>
          <cell r="D2675" t="str">
            <v>SA312 TP316L</v>
          </cell>
          <cell r="E2675"/>
          <cell r="F2675">
            <v>30</v>
          </cell>
          <cell r="G2675">
            <v>28.75</v>
          </cell>
          <cell r="H2675">
            <v>0.625</v>
          </cell>
          <cell r="I2675"/>
          <cell r="J2675">
            <v>30</v>
          </cell>
          <cell r="K2675"/>
          <cell r="L2675" t="str">
            <v>SA312 TP316L</v>
          </cell>
          <cell r="M2675"/>
          <cell r="N2675"/>
        </row>
        <row r="2676">
          <cell r="A2676" t="str">
            <v>P30 SCH-XH [SA312 TP316L]</v>
          </cell>
          <cell r="B2676">
            <v>30</v>
          </cell>
          <cell r="C2676" t="str">
            <v>XH</v>
          </cell>
          <cell r="D2676" t="str">
            <v>SA312 TP316L</v>
          </cell>
          <cell r="E2676"/>
          <cell r="F2676">
            <v>30</v>
          </cell>
          <cell r="G2676">
            <v>29</v>
          </cell>
          <cell r="H2676">
            <v>0.5</v>
          </cell>
          <cell r="I2676" t="str">
            <v>XH</v>
          </cell>
          <cell r="J2676">
            <v>2</v>
          </cell>
          <cell r="K2676"/>
          <cell r="L2676" t="str">
            <v>SA312 TP316L</v>
          </cell>
          <cell r="M2676"/>
          <cell r="N2676"/>
        </row>
        <row r="2677">
          <cell r="A2677" t="str">
            <v>P32 SCH-10 [SA312 TP316L]</v>
          </cell>
          <cell r="B2677">
            <v>32</v>
          </cell>
          <cell r="C2677">
            <v>10</v>
          </cell>
          <cell r="D2677" t="str">
            <v>SA312 TP316L</v>
          </cell>
          <cell r="E2677"/>
          <cell r="F2677">
            <v>32</v>
          </cell>
          <cell r="G2677">
            <v>31.376000000000001</v>
          </cell>
          <cell r="H2677">
            <v>0.312</v>
          </cell>
          <cell r="I2677"/>
          <cell r="J2677">
            <v>10</v>
          </cell>
          <cell r="K2677"/>
          <cell r="L2677" t="str">
            <v>SA312 TP316L</v>
          </cell>
          <cell r="M2677"/>
          <cell r="N2677"/>
        </row>
        <row r="2678">
          <cell r="A2678" t="str">
            <v>P32 SCH-20 [SA312 TP316L]</v>
          </cell>
          <cell r="B2678">
            <v>32</v>
          </cell>
          <cell r="C2678">
            <v>20</v>
          </cell>
          <cell r="D2678" t="str">
            <v>SA312 TP316L</v>
          </cell>
          <cell r="E2678"/>
          <cell r="F2678">
            <v>32</v>
          </cell>
          <cell r="G2678">
            <v>31</v>
          </cell>
          <cell r="H2678">
            <v>0.5</v>
          </cell>
          <cell r="I2678"/>
          <cell r="J2678">
            <v>20</v>
          </cell>
          <cell r="K2678"/>
          <cell r="L2678" t="str">
            <v>SA312 TP316L</v>
          </cell>
          <cell r="M2678"/>
          <cell r="N2678"/>
        </row>
        <row r="2679">
          <cell r="A2679" t="str">
            <v>P32 SCH-30 [SA312 TP316L]</v>
          </cell>
          <cell r="B2679">
            <v>32</v>
          </cell>
          <cell r="C2679">
            <v>30</v>
          </cell>
          <cell r="D2679" t="str">
            <v>SA312 TP316L</v>
          </cell>
          <cell r="E2679"/>
          <cell r="F2679">
            <v>32</v>
          </cell>
          <cell r="G2679">
            <v>30.75</v>
          </cell>
          <cell r="H2679">
            <v>0.625</v>
          </cell>
          <cell r="I2679"/>
          <cell r="J2679">
            <v>30</v>
          </cell>
          <cell r="K2679"/>
          <cell r="L2679" t="str">
            <v>SA312 TP316L</v>
          </cell>
          <cell r="M2679"/>
          <cell r="N2679"/>
        </row>
        <row r="2680">
          <cell r="A2680" t="str">
            <v>P32 SCH-40 [SA312 TP316L]</v>
          </cell>
          <cell r="B2680">
            <v>32</v>
          </cell>
          <cell r="C2680">
            <v>40</v>
          </cell>
          <cell r="D2680" t="str">
            <v>SA312 TP316L</v>
          </cell>
          <cell r="E2680"/>
          <cell r="F2680">
            <v>32</v>
          </cell>
          <cell r="G2680">
            <v>30.623999999999999</v>
          </cell>
          <cell r="H2680">
            <v>0.68799999999999994</v>
          </cell>
          <cell r="I2680"/>
          <cell r="J2680">
            <v>40</v>
          </cell>
          <cell r="K2680"/>
          <cell r="L2680" t="str">
            <v>SA312 TP316L</v>
          </cell>
          <cell r="M2680"/>
          <cell r="N2680"/>
        </row>
        <row r="2681">
          <cell r="A2681" t="str">
            <v>P32 SCH-XH [SA312 TP316L]</v>
          </cell>
          <cell r="B2681">
            <v>32</v>
          </cell>
          <cell r="C2681" t="str">
            <v>XH</v>
          </cell>
          <cell r="D2681" t="str">
            <v>SA312 TP316L</v>
          </cell>
          <cell r="E2681"/>
          <cell r="F2681">
            <v>32</v>
          </cell>
          <cell r="G2681">
            <v>31</v>
          </cell>
          <cell r="H2681">
            <v>0.5</v>
          </cell>
          <cell r="I2681" t="str">
            <v>XH</v>
          </cell>
          <cell r="J2681">
            <v>2</v>
          </cell>
          <cell r="K2681"/>
          <cell r="L2681" t="str">
            <v>SA312 TP316L</v>
          </cell>
          <cell r="M2681"/>
          <cell r="N2681"/>
        </row>
        <row r="2682">
          <cell r="A2682" t="str">
            <v>P34 SCH-10 [SA312 TP316L]</v>
          </cell>
          <cell r="B2682">
            <v>34</v>
          </cell>
          <cell r="C2682">
            <v>10</v>
          </cell>
          <cell r="D2682" t="str">
            <v>SA312 TP316L</v>
          </cell>
          <cell r="E2682"/>
          <cell r="F2682">
            <v>34</v>
          </cell>
          <cell r="G2682">
            <v>33.375999999999998</v>
          </cell>
          <cell r="H2682">
            <v>0.312</v>
          </cell>
          <cell r="I2682"/>
          <cell r="J2682">
            <v>10</v>
          </cell>
          <cell r="K2682"/>
          <cell r="L2682" t="str">
            <v>SA312 TP316L</v>
          </cell>
          <cell r="M2682"/>
          <cell r="N2682"/>
        </row>
        <row r="2683">
          <cell r="A2683" t="str">
            <v>P34 SCH-20 [SA312 TP316L]</v>
          </cell>
          <cell r="B2683">
            <v>34</v>
          </cell>
          <cell r="C2683">
            <v>20</v>
          </cell>
          <cell r="D2683" t="str">
            <v>SA312 TP316L</v>
          </cell>
          <cell r="E2683"/>
          <cell r="F2683">
            <v>34</v>
          </cell>
          <cell r="G2683">
            <v>33</v>
          </cell>
          <cell r="H2683">
            <v>0.5</v>
          </cell>
          <cell r="I2683"/>
          <cell r="J2683">
            <v>20</v>
          </cell>
          <cell r="K2683"/>
          <cell r="L2683" t="str">
            <v>SA312 TP316L</v>
          </cell>
          <cell r="M2683"/>
          <cell r="N2683"/>
        </row>
        <row r="2684">
          <cell r="A2684" t="str">
            <v>P34 SCH-30 [SA312 TP316L]</v>
          </cell>
          <cell r="B2684">
            <v>34</v>
          </cell>
          <cell r="C2684">
            <v>30</v>
          </cell>
          <cell r="D2684" t="str">
            <v>SA312 TP316L</v>
          </cell>
          <cell r="E2684"/>
          <cell r="F2684">
            <v>34</v>
          </cell>
          <cell r="G2684">
            <v>32.75</v>
          </cell>
          <cell r="H2684">
            <v>0.625</v>
          </cell>
          <cell r="I2684"/>
          <cell r="J2684">
            <v>30</v>
          </cell>
          <cell r="K2684"/>
          <cell r="L2684" t="str">
            <v>SA312 TP316L</v>
          </cell>
          <cell r="M2684"/>
          <cell r="N2684"/>
        </row>
        <row r="2685">
          <cell r="A2685" t="str">
            <v>P34 SCH-40 [SA312 TP316L]</v>
          </cell>
          <cell r="B2685">
            <v>34</v>
          </cell>
          <cell r="C2685">
            <v>40</v>
          </cell>
          <cell r="D2685" t="str">
            <v>SA312 TP316L</v>
          </cell>
          <cell r="E2685"/>
          <cell r="F2685">
            <v>34</v>
          </cell>
          <cell r="G2685">
            <v>32.624000000000002</v>
          </cell>
          <cell r="H2685">
            <v>0.68799999999999994</v>
          </cell>
          <cell r="I2685"/>
          <cell r="J2685">
            <v>40</v>
          </cell>
          <cell r="K2685"/>
          <cell r="L2685" t="str">
            <v>SA312 TP316L</v>
          </cell>
          <cell r="M2685"/>
          <cell r="N2685"/>
        </row>
        <row r="2686">
          <cell r="A2686" t="str">
            <v>P34 SCH-XH [SA312 TP316L]</v>
          </cell>
          <cell r="B2686">
            <v>34</v>
          </cell>
          <cell r="C2686" t="str">
            <v>XH</v>
          </cell>
          <cell r="D2686" t="str">
            <v>SA312 TP316L</v>
          </cell>
          <cell r="E2686"/>
          <cell r="F2686">
            <v>34</v>
          </cell>
          <cell r="G2686">
            <v>33</v>
          </cell>
          <cell r="H2686">
            <v>0.5</v>
          </cell>
          <cell r="I2686" t="str">
            <v>XH</v>
          </cell>
          <cell r="J2686">
            <v>2</v>
          </cell>
          <cell r="K2686"/>
          <cell r="L2686" t="str">
            <v>SA312 TP316L</v>
          </cell>
          <cell r="M2686"/>
          <cell r="N2686"/>
        </row>
        <row r="2687">
          <cell r="A2687" t="str">
            <v>P36 SCH-10 [SA312 TP316L]</v>
          </cell>
          <cell r="B2687">
            <v>36</v>
          </cell>
          <cell r="C2687">
            <v>10</v>
          </cell>
          <cell r="D2687" t="str">
            <v>SA312 TP316L</v>
          </cell>
          <cell r="E2687"/>
          <cell r="F2687">
            <v>36</v>
          </cell>
          <cell r="G2687">
            <v>35.375999999999998</v>
          </cell>
          <cell r="H2687">
            <v>0.312</v>
          </cell>
          <cell r="I2687"/>
          <cell r="J2687">
            <v>10</v>
          </cell>
          <cell r="K2687"/>
          <cell r="L2687" t="str">
            <v>SA312 TP316L</v>
          </cell>
          <cell r="M2687"/>
          <cell r="N2687"/>
        </row>
        <row r="2688">
          <cell r="A2688" t="str">
            <v>P36 SCH-20 [SA312 TP316L]</v>
          </cell>
          <cell r="B2688">
            <v>36</v>
          </cell>
          <cell r="C2688">
            <v>20</v>
          </cell>
          <cell r="D2688" t="str">
            <v>SA312 TP316L</v>
          </cell>
          <cell r="E2688"/>
          <cell r="F2688">
            <v>36</v>
          </cell>
          <cell r="G2688">
            <v>35</v>
          </cell>
          <cell r="H2688">
            <v>0.5</v>
          </cell>
          <cell r="I2688"/>
          <cell r="J2688">
            <v>20</v>
          </cell>
          <cell r="K2688"/>
          <cell r="L2688" t="str">
            <v>SA312 TP316L</v>
          </cell>
          <cell r="M2688"/>
          <cell r="N2688"/>
        </row>
        <row r="2689">
          <cell r="A2689" t="str">
            <v>P36 SCH-30 [SA312 TP316L]</v>
          </cell>
          <cell r="B2689">
            <v>36</v>
          </cell>
          <cell r="C2689">
            <v>30</v>
          </cell>
          <cell r="D2689" t="str">
            <v>SA312 TP316L</v>
          </cell>
          <cell r="E2689"/>
          <cell r="F2689">
            <v>36</v>
          </cell>
          <cell r="G2689">
            <v>34.75</v>
          </cell>
          <cell r="H2689">
            <v>0.625</v>
          </cell>
          <cell r="I2689"/>
          <cell r="J2689">
            <v>30</v>
          </cell>
          <cell r="K2689"/>
          <cell r="L2689" t="str">
            <v>SA312 TP316L</v>
          </cell>
          <cell r="M2689"/>
          <cell r="N2689"/>
        </row>
        <row r="2690">
          <cell r="A2690" t="str">
            <v>P36 SCH-40 [SA312 TP316L]</v>
          </cell>
          <cell r="B2690">
            <v>36</v>
          </cell>
          <cell r="C2690">
            <v>40</v>
          </cell>
          <cell r="D2690" t="str">
            <v>SA312 TP316L</v>
          </cell>
          <cell r="E2690"/>
          <cell r="F2690">
            <v>36</v>
          </cell>
          <cell r="G2690">
            <v>34.5</v>
          </cell>
          <cell r="H2690">
            <v>0.75</v>
          </cell>
          <cell r="I2690"/>
          <cell r="J2690">
            <v>40</v>
          </cell>
          <cell r="K2690"/>
          <cell r="L2690" t="str">
            <v>SA312 TP316L</v>
          </cell>
          <cell r="M2690"/>
          <cell r="N2690"/>
        </row>
        <row r="2691">
          <cell r="A2691" t="str">
            <v>P36 SCH-XH [SA312 TP316L]</v>
          </cell>
          <cell r="B2691">
            <v>36</v>
          </cell>
          <cell r="C2691" t="str">
            <v>XH</v>
          </cell>
          <cell r="D2691" t="str">
            <v>SA312 TP316L</v>
          </cell>
          <cell r="E2691"/>
          <cell r="F2691">
            <v>36</v>
          </cell>
          <cell r="G2691">
            <v>35</v>
          </cell>
          <cell r="H2691">
            <v>0.5</v>
          </cell>
          <cell r="I2691" t="str">
            <v>XH</v>
          </cell>
          <cell r="J2691">
            <v>2</v>
          </cell>
          <cell r="K2691"/>
          <cell r="L2691" t="str">
            <v>SA312 TP316L</v>
          </cell>
          <cell r="M2691"/>
          <cell r="N2691"/>
        </row>
        <row r="2692">
          <cell r="A2692" t="str">
            <v>P42 SCH-30 [SA312 TP316L]</v>
          </cell>
          <cell r="B2692">
            <v>42</v>
          </cell>
          <cell r="C2692">
            <v>30</v>
          </cell>
          <cell r="D2692" t="str">
            <v>SA312 TP316L</v>
          </cell>
          <cell r="E2692"/>
          <cell r="F2692">
            <v>42</v>
          </cell>
          <cell r="G2692">
            <v>41.25</v>
          </cell>
          <cell r="H2692">
            <v>0.375</v>
          </cell>
          <cell r="I2692"/>
          <cell r="J2692">
            <v>30</v>
          </cell>
          <cell r="K2692"/>
          <cell r="L2692" t="str">
            <v>SA312 TP316L</v>
          </cell>
          <cell r="M2692"/>
          <cell r="N2692"/>
        </row>
        <row r="2693">
          <cell r="A2693" t="str">
            <v>P42 SCH-60 [SA312 TP316L]</v>
          </cell>
          <cell r="B2693">
            <v>42</v>
          </cell>
          <cell r="C2693">
            <v>60</v>
          </cell>
          <cell r="D2693" t="str">
            <v>SA312 TP316L</v>
          </cell>
          <cell r="E2693"/>
          <cell r="F2693">
            <v>42</v>
          </cell>
          <cell r="G2693">
            <v>41</v>
          </cell>
          <cell r="H2693">
            <v>0.5</v>
          </cell>
          <cell r="I2693"/>
          <cell r="J2693">
            <v>60</v>
          </cell>
          <cell r="K2693"/>
          <cell r="L2693" t="str">
            <v>SA312 TP316L</v>
          </cell>
          <cell r="M2693"/>
          <cell r="N2693"/>
        </row>
        <row r="2694">
          <cell r="A2694" t="str">
            <v>P42 SCH-XH [SA312 TP316L]</v>
          </cell>
          <cell r="B2694">
            <v>42</v>
          </cell>
          <cell r="C2694" t="str">
            <v>XH</v>
          </cell>
          <cell r="D2694" t="str">
            <v>SA312 TP316L</v>
          </cell>
          <cell r="E2694"/>
          <cell r="F2694">
            <v>42</v>
          </cell>
          <cell r="G2694">
            <v>41</v>
          </cell>
          <cell r="H2694">
            <v>0.5</v>
          </cell>
          <cell r="I2694" t="str">
            <v>XH</v>
          </cell>
          <cell r="J2694">
            <v>2</v>
          </cell>
          <cell r="K2694"/>
          <cell r="L2694" t="str">
            <v>SA312 TP316L</v>
          </cell>
          <cell r="M2694"/>
          <cell r="N2694"/>
        </row>
        <row r="2695">
          <cell r="A2695" t="str">
            <v>P48 SCH-30 [SA312 TP316L]</v>
          </cell>
          <cell r="B2695">
            <v>48.000000000000007</v>
          </cell>
          <cell r="C2695">
            <v>30</v>
          </cell>
          <cell r="D2695" t="str">
            <v>SA312 TP316L</v>
          </cell>
          <cell r="E2695"/>
          <cell r="F2695">
            <v>48.000000000000007</v>
          </cell>
          <cell r="G2695">
            <v>47.250000000000007</v>
          </cell>
          <cell r="H2695">
            <v>0.375</v>
          </cell>
          <cell r="I2695"/>
          <cell r="J2695">
            <v>30</v>
          </cell>
          <cell r="K2695"/>
          <cell r="L2695" t="str">
            <v>SA312 TP316L</v>
          </cell>
          <cell r="M2695"/>
          <cell r="N2695"/>
        </row>
        <row r="2696">
          <cell r="A2696" t="str">
            <v>P48 SCH-60 [SA312 TP316L]</v>
          </cell>
          <cell r="B2696">
            <v>48.000000000000007</v>
          </cell>
          <cell r="C2696">
            <v>60</v>
          </cell>
          <cell r="D2696" t="str">
            <v>SA312 TP316L</v>
          </cell>
          <cell r="E2696"/>
          <cell r="F2696">
            <v>48.000000000000007</v>
          </cell>
          <cell r="G2696">
            <v>47.000000000000007</v>
          </cell>
          <cell r="H2696">
            <v>0.5</v>
          </cell>
          <cell r="I2696"/>
          <cell r="J2696">
            <v>60</v>
          </cell>
          <cell r="K2696"/>
          <cell r="L2696" t="str">
            <v>SA312 TP316L</v>
          </cell>
          <cell r="M2696"/>
          <cell r="N2696"/>
        </row>
        <row r="2697">
          <cell r="A2697" t="str">
            <v>P48 SCH-XH [SA312 TP316L]</v>
          </cell>
          <cell r="B2697">
            <v>48.000000000000007</v>
          </cell>
          <cell r="C2697" t="str">
            <v>XH</v>
          </cell>
          <cell r="D2697" t="str">
            <v>SA312 TP316L</v>
          </cell>
          <cell r="E2697"/>
          <cell r="F2697">
            <v>48.000000000000007</v>
          </cell>
          <cell r="G2697">
            <v>47.000000000000007</v>
          </cell>
          <cell r="H2697">
            <v>0.5</v>
          </cell>
          <cell r="I2697" t="str">
            <v>XH</v>
          </cell>
          <cell r="J2697">
            <v>2</v>
          </cell>
          <cell r="K2697"/>
          <cell r="L2697" t="str">
            <v>SA312 TP316L</v>
          </cell>
          <cell r="M2697"/>
          <cell r="N2697"/>
        </row>
        <row r="2698">
          <cell r="A2698" t="str">
            <v>SA312 TP317L</v>
          </cell>
          <cell r="B2698">
            <v>0.125</v>
          </cell>
          <cell r="C2698">
            <v>5</v>
          </cell>
          <cell r="D2698" t="str">
            <v>SA312 TP317L</v>
          </cell>
          <cell r="E2698"/>
          <cell r="F2698">
            <v>0.40500000000000003</v>
          </cell>
          <cell r="G2698">
            <v>0.33500000000000002</v>
          </cell>
          <cell r="H2698">
            <v>3.5000000000000003E-2</v>
          </cell>
          <cell r="I2698"/>
          <cell r="J2698">
            <v>5</v>
          </cell>
          <cell r="K2698"/>
          <cell r="L2698"/>
          <cell r="M2698"/>
          <cell r="N2698"/>
        </row>
        <row r="2699">
          <cell r="A2699" t="str">
            <v>P0.125 SCH-5 [SA312 TP317L]</v>
          </cell>
          <cell r="B2699">
            <v>0.125</v>
          </cell>
          <cell r="C2699">
            <v>5</v>
          </cell>
          <cell r="D2699" t="str">
            <v>SA312 TP317L</v>
          </cell>
          <cell r="E2699"/>
          <cell r="F2699">
            <v>0.40500000000000003</v>
          </cell>
          <cell r="G2699">
            <v>0.33500000000000002</v>
          </cell>
          <cell r="H2699">
            <v>3.5000000000000003E-2</v>
          </cell>
          <cell r="I2699"/>
          <cell r="J2699">
            <v>5</v>
          </cell>
          <cell r="K2699"/>
          <cell r="L2699" t="str">
            <v>SA312 TP317L</v>
          </cell>
          <cell r="M2699"/>
          <cell r="N2699"/>
        </row>
        <row r="2700">
          <cell r="A2700" t="str">
            <v>P0.125 SCH-10 [SA312 TP317L]</v>
          </cell>
          <cell r="B2700">
            <v>0.125</v>
          </cell>
          <cell r="C2700">
            <v>10</v>
          </cell>
          <cell r="D2700" t="str">
            <v>SA312 TP317L</v>
          </cell>
          <cell r="E2700"/>
          <cell r="F2700">
            <v>0.40500000000000003</v>
          </cell>
          <cell r="G2700">
            <v>0.30700000000000005</v>
          </cell>
          <cell r="H2700">
            <v>4.9000000000000002E-2</v>
          </cell>
          <cell r="I2700"/>
          <cell r="J2700">
            <v>10</v>
          </cell>
          <cell r="K2700"/>
          <cell r="L2700" t="str">
            <v>SA312 TP317L</v>
          </cell>
          <cell r="M2700"/>
          <cell r="N2700"/>
        </row>
        <row r="2701">
          <cell r="A2701" t="str">
            <v>P0.125 SCH-40 [SA312 TP317L]</v>
          </cell>
          <cell r="B2701">
            <v>0.125</v>
          </cell>
          <cell r="C2701">
            <v>40</v>
          </cell>
          <cell r="D2701" t="str">
            <v>SA312 TP317L</v>
          </cell>
          <cell r="E2701"/>
          <cell r="F2701">
            <v>0.40500000000000003</v>
          </cell>
          <cell r="G2701">
            <v>0.26900000000000002</v>
          </cell>
          <cell r="H2701">
            <v>6.8000000000000005E-2</v>
          </cell>
          <cell r="I2701"/>
          <cell r="J2701">
            <v>40</v>
          </cell>
          <cell r="K2701"/>
          <cell r="L2701" t="str">
            <v>SA312 TP317L</v>
          </cell>
          <cell r="M2701"/>
          <cell r="N2701"/>
        </row>
        <row r="2702">
          <cell r="A2702" t="str">
            <v>P0.125 SCH-80 [SA312 TP317L]</v>
          </cell>
          <cell r="B2702">
            <v>0.125</v>
          </cell>
          <cell r="C2702">
            <v>80</v>
          </cell>
          <cell r="D2702" t="str">
            <v>SA312 TP317L</v>
          </cell>
          <cell r="E2702"/>
          <cell r="F2702">
            <v>0.40500000000000003</v>
          </cell>
          <cell r="G2702">
            <v>0.21500000000000002</v>
          </cell>
          <cell r="H2702">
            <v>9.5000000000000001E-2</v>
          </cell>
          <cell r="I2702"/>
          <cell r="J2702">
            <v>80</v>
          </cell>
          <cell r="K2702"/>
          <cell r="L2702" t="str">
            <v>SA312 TP317L</v>
          </cell>
          <cell r="M2702"/>
          <cell r="N2702"/>
        </row>
        <row r="2703">
          <cell r="A2703" t="str">
            <v>P0.125 SCH-XH [SA312 TP317L]</v>
          </cell>
          <cell r="B2703">
            <v>0.125</v>
          </cell>
          <cell r="C2703" t="str">
            <v>XH</v>
          </cell>
          <cell r="D2703" t="str">
            <v>SA312 TP317L</v>
          </cell>
          <cell r="E2703"/>
          <cell r="F2703">
            <v>0.40500000000000003</v>
          </cell>
          <cell r="G2703">
            <v>0.21500000000000002</v>
          </cell>
          <cell r="H2703">
            <v>9.5000000000000001E-2</v>
          </cell>
          <cell r="I2703" t="str">
            <v>XH</v>
          </cell>
          <cell r="J2703">
            <v>2</v>
          </cell>
          <cell r="K2703"/>
          <cell r="L2703" t="str">
            <v>SA312 TP317L</v>
          </cell>
          <cell r="M2703"/>
          <cell r="N2703"/>
        </row>
        <row r="2704">
          <cell r="A2704" t="str">
            <v>P0.25 SCH-5 [SA312 TP317L]</v>
          </cell>
          <cell r="B2704">
            <v>0.25</v>
          </cell>
          <cell r="C2704">
            <v>5</v>
          </cell>
          <cell r="D2704" t="str">
            <v>SA312 TP317L</v>
          </cell>
          <cell r="E2704"/>
          <cell r="F2704">
            <v>0.54</v>
          </cell>
          <cell r="G2704">
            <v>0.44200000000000006</v>
          </cell>
          <cell r="H2704">
            <v>4.9000000000000002E-2</v>
          </cell>
          <cell r="I2704"/>
          <cell r="J2704">
            <v>5</v>
          </cell>
          <cell r="K2704"/>
          <cell r="L2704" t="str">
            <v>SA312 TP317L</v>
          </cell>
          <cell r="M2704"/>
          <cell r="N2704"/>
        </row>
        <row r="2705">
          <cell r="A2705" t="str">
            <v>P0.25 SCH-10 [SA312 TP317L]</v>
          </cell>
          <cell r="B2705">
            <v>0.25</v>
          </cell>
          <cell r="C2705">
            <v>10</v>
          </cell>
          <cell r="D2705" t="str">
            <v>SA312 TP317L</v>
          </cell>
          <cell r="E2705"/>
          <cell r="F2705">
            <v>0.54</v>
          </cell>
          <cell r="G2705">
            <v>0.41000000000000003</v>
          </cell>
          <cell r="H2705">
            <v>6.5000000000000002E-2</v>
          </cell>
          <cell r="I2705"/>
          <cell r="J2705">
            <v>10</v>
          </cell>
          <cell r="K2705"/>
          <cell r="L2705" t="str">
            <v>SA312 TP317L</v>
          </cell>
          <cell r="M2705"/>
          <cell r="N2705"/>
        </row>
        <row r="2706">
          <cell r="A2706" t="str">
            <v>P0.25 SCH-40 [SA312 TP317L]</v>
          </cell>
          <cell r="B2706">
            <v>0.25</v>
          </cell>
          <cell r="C2706">
            <v>40</v>
          </cell>
          <cell r="D2706" t="str">
            <v>SA312 TP317L</v>
          </cell>
          <cell r="E2706"/>
          <cell r="F2706">
            <v>0.54</v>
          </cell>
          <cell r="G2706">
            <v>0.36400000000000005</v>
          </cell>
          <cell r="H2706">
            <v>8.7999999999999995E-2</v>
          </cell>
          <cell r="I2706"/>
          <cell r="J2706">
            <v>40</v>
          </cell>
          <cell r="K2706"/>
          <cell r="L2706" t="str">
            <v>SA312 TP317L</v>
          </cell>
          <cell r="M2706"/>
          <cell r="N2706"/>
        </row>
        <row r="2707">
          <cell r="A2707" t="str">
            <v>P0.25 SCH-80 [SA312 TP317L]</v>
          </cell>
          <cell r="B2707">
            <v>0.25</v>
          </cell>
          <cell r="C2707">
            <v>80</v>
          </cell>
          <cell r="D2707" t="str">
            <v>SA312 TP317L</v>
          </cell>
          <cell r="E2707"/>
          <cell r="F2707">
            <v>0.54</v>
          </cell>
          <cell r="G2707">
            <v>0.30200000000000005</v>
          </cell>
          <cell r="H2707">
            <v>0.11899999999999999</v>
          </cell>
          <cell r="I2707"/>
          <cell r="J2707">
            <v>80</v>
          </cell>
          <cell r="K2707"/>
          <cell r="L2707" t="str">
            <v>SA312 TP317L</v>
          </cell>
          <cell r="M2707"/>
          <cell r="N2707"/>
        </row>
        <row r="2708">
          <cell r="A2708" t="str">
            <v>P0.25 SCH-XH [SA312 TP317L]</v>
          </cell>
          <cell r="B2708">
            <v>0.25</v>
          </cell>
          <cell r="C2708" t="str">
            <v>XH</v>
          </cell>
          <cell r="D2708" t="str">
            <v>SA312 TP317L</v>
          </cell>
          <cell r="E2708"/>
          <cell r="F2708">
            <v>0.54</v>
          </cell>
          <cell r="G2708">
            <v>0.30200000000000005</v>
          </cell>
          <cell r="H2708">
            <v>0.11899999999999999</v>
          </cell>
          <cell r="I2708" t="str">
            <v>XH</v>
          </cell>
          <cell r="J2708">
            <v>2</v>
          </cell>
          <cell r="K2708"/>
          <cell r="L2708" t="str">
            <v>SA312 TP317L</v>
          </cell>
          <cell r="M2708"/>
          <cell r="N2708"/>
        </row>
        <row r="2709">
          <cell r="A2709" t="str">
            <v>P0.375 SCH-5 [SA312 TP317L]</v>
          </cell>
          <cell r="B2709">
            <v>0.37500000000000006</v>
          </cell>
          <cell r="C2709">
            <v>5</v>
          </cell>
          <cell r="D2709" t="str">
            <v>SA312 TP317L</v>
          </cell>
          <cell r="E2709"/>
          <cell r="F2709">
            <v>0.67500000000000004</v>
          </cell>
          <cell r="G2709">
            <v>0.57700000000000007</v>
          </cell>
          <cell r="H2709">
            <v>4.9000000000000002E-2</v>
          </cell>
          <cell r="I2709"/>
          <cell r="J2709">
            <v>5</v>
          </cell>
          <cell r="K2709"/>
          <cell r="L2709" t="str">
            <v>SA312 TP317L</v>
          </cell>
          <cell r="M2709"/>
          <cell r="N2709"/>
        </row>
        <row r="2710">
          <cell r="A2710" t="str">
            <v>P0.375 SCH-10 [SA312 TP317L]</v>
          </cell>
          <cell r="B2710">
            <v>0.37500000000000006</v>
          </cell>
          <cell r="C2710">
            <v>10</v>
          </cell>
          <cell r="D2710" t="str">
            <v>SA312 TP317L</v>
          </cell>
          <cell r="E2710"/>
          <cell r="F2710">
            <v>0.67500000000000004</v>
          </cell>
          <cell r="G2710">
            <v>0.54500000000000004</v>
          </cell>
          <cell r="H2710">
            <v>6.5000000000000002E-2</v>
          </cell>
          <cell r="I2710"/>
          <cell r="J2710">
            <v>10</v>
          </cell>
          <cell r="K2710"/>
          <cell r="L2710" t="str">
            <v>SA312 TP317L</v>
          </cell>
          <cell r="M2710"/>
          <cell r="N2710"/>
        </row>
        <row r="2711">
          <cell r="A2711" t="str">
            <v>P0.375 SCH-40 [SA312 TP317L]</v>
          </cell>
          <cell r="B2711">
            <v>0.37500000000000006</v>
          </cell>
          <cell r="C2711">
            <v>40</v>
          </cell>
          <cell r="D2711" t="str">
            <v>SA312 TP317L</v>
          </cell>
          <cell r="E2711"/>
          <cell r="F2711">
            <v>0.67500000000000004</v>
          </cell>
          <cell r="G2711">
            <v>0.49300000000000005</v>
          </cell>
          <cell r="H2711">
            <v>9.0999999999999998E-2</v>
          </cell>
          <cell r="I2711"/>
          <cell r="J2711">
            <v>40</v>
          </cell>
          <cell r="K2711"/>
          <cell r="L2711" t="str">
            <v>SA312 TP317L</v>
          </cell>
          <cell r="M2711"/>
          <cell r="N2711"/>
        </row>
        <row r="2712">
          <cell r="A2712" t="str">
            <v>P0.375 SCH-80 [SA312 TP317L]</v>
          </cell>
          <cell r="B2712">
            <v>0.37500000000000006</v>
          </cell>
          <cell r="C2712">
            <v>80</v>
          </cell>
          <cell r="D2712" t="str">
            <v>SA312 TP317L</v>
          </cell>
          <cell r="E2712"/>
          <cell r="F2712">
            <v>0.67500000000000004</v>
          </cell>
          <cell r="G2712">
            <v>0.42300000000000004</v>
          </cell>
          <cell r="H2712">
            <v>0.126</v>
          </cell>
          <cell r="I2712"/>
          <cell r="J2712">
            <v>80</v>
          </cell>
          <cell r="K2712"/>
          <cell r="L2712" t="str">
            <v>SA312 TP317L</v>
          </cell>
          <cell r="M2712"/>
          <cell r="N2712"/>
        </row>
        <row r="2713">
          <cell r="A2713" t="str">
            <v>P0.375 SCH-XH [SA312 TP317L]</v>
          </cell>
          <cell r="B2713">
            <v>0.37500000000000006</v>
          </cell>
          <cell r="C2713" t="str">
            <v>XH</v>
          </cell>
          <cell r="D2713" t="str">
            <v>SA312 TP317L</v>
          </cell>
          <cell r="E2713"/>
          <cell r="F2713">
            <v>0.67500000000000004</v>
          </cell>
          <cell r="G2713">
            <v>0.42300000000000004</v>
          </cell>
          <cell r="H2713">
            <v>0.126</v>
          </cell>
          <cell r="I2713" t="str">
            <v>XH</v>
          </cell>
          <cell r="J2713">
            <v>2</v>
          </cell>
          <cell r="K2713"/>
          <cell r="L2713" t="str">
            <v>SA312 TP317L</v>
          </cell>
          <cell r="M2713"/>
          <cell r="N2713"/>
        </row>
        <row r="2714">
          <cell r="A2714" t="str">
            <v>P0.5 SCH-5 [SA312 TP317L]</v>
          </cell>
          <cell r="B2714">
            <v>0.5</v>
          </cell>
          <cell r="C2714">
            <v>5</v>
          </cell>
          <cell r="D2714" t="str">
            <v>SA312 TP317L</v>
          </cell>
          <cell r="E2714"/>
          <cell r="F2714">
            <v>0.84</v>
          </cell>
          <cell r="G2714">
            <v>0.71</v>
          </cell>
          <cell r="H2714">
            <v>6.5000000000000002E-2</v>
          </cell>
          <cell r="I2714"/>
          <cell r="J2714">
            <v>5</v>
          </cell>
          <cell r="K2714"/>
          <cell r="L2714" t="str">
            <v>SA312 TP317L</v>
          </cell>
          <cell r="M2714"/>
          <cell r="N2714"/>
        </row>
        <row r="2715">
          <cell r="A2715" t="str">
            <v>P0.5 SCH-10 [SA312 TP317L]</v>
          </cell>
          <cell r="B2715">
            <v>0.5</v>
          </cell>
          <cell r="C2715">
            <v>10</v>
          </cell>
          <cell r="D2715" t="str">
            <v>SA312 TP317L</v>
          </cell>
          <cell r="E2715"/>
          <cell r="F2715">
            <v>0.84</v>
          </cell>
          <cell r="G2715">
            <v>0.67399999999999993</v>
          </cell>
          <cell r="H2715">
            <v>8.3000000000000004E-2</v>
          </cell>
          <cell r="I2715"/>
          <cell r="J2715">
            <v>10</v>
          </cell>
          <cell r="K2715"/>
          <cell r="L2715" t="str">
            <v>SA312 TP317L</v>
          </cell>
          <cell r="M2715"/>
          <cell r="N2715"/>
        </row>
        <row r="2716">
          <cell r="A2716" t="str">
            <v>P0.5 SCH-40 [SA312 TP317L]</v>
          </cell>
          <cell r="B2716">
            <v>0.5</v>
          </cell>
          <cell r="C2716">
            <v>40</v>
          </cell>
          <cell r="D2716" t="str">
            <v>SA312 TP317L</v>
          </cell>
          <cell r="E2716"/>
          <cell r="F2716">
            <v>0.84</v>
          </cell>
          <cell r="G2716">
            <v>0.622</v>
          </cell>
          <cell r="H2716">
            <v>0.109</v>
          </cell>
          <cell r="I2716"/>
          <cell r="J2716">
            <v>40</v>
          </cell>
          <cell r="K2716"/>
          <cell r="L2716" t="str">
            <v>SA312 TP317L</v>
          </cell>
          <cell r="M2716"/>
          <cell r="N2716"/>
        </row>
        <row r="2717">
          <cell r="A2717" t="str">
            <v>P0.5 SCH-80 [SA312 TP317L]</v>
          </cell>
          <cell r="B2717">
            <v>0.5</v>
          </cell>
          <cell r="C2717">
            <v>80</v>
          </cell>
          <cell r="D2717" t="str">
            <v>SA312 TP317L</v>
          </cell>
          <cell r="E2717"/>
          <cell r="F2717">
            <v>0.84</v>
          </cell>
          <cell r="G2717">
            <v>0.54600000000000004</v>
          </cell>
          <cell r="H2717">
            <v>0.14699999999999999</v>
          </cell>
          <cell r="I2717"/>
          <cell r="J2717">
            <v>80</v>
          </cell>
          <cell r="K2717"/>
          <cell r="L2717" t="str">
            <v>SA312 TP317L</v>
          </cell>
          <cell r="M2717"/>
          <cell r="N2717"/>
        </row>
        <row r="2718">
          <cell r="A2718" t="str">
            <v>P0.5 SCH-160 [SA312 TP317L]</v>
          </cell>
          <cell r="B2718">
            <v>0.5</v>
          </cell>
          <cell r="C2718">
            <v>160</v>
          </cell>
          <cell r="D2718" t="str">
            <v>SA312 TP317L</v>
          </cell>
          <cell r="E2718"/>
          <cell r="F2718">
            <v>0.84</v>
          </cell>
          <cell r="G2718">
            <v>0.46599999999999997</v>
          </cell>
          <cell r="H2718">
            <v>0.187</v>
          </cell>
          <cell r="I2718"/>
          <cell r="J2718">
            <v>160</v>
          </cell>
          <cell r="K2718"/>
          <cell r="L2718" t="str">
            <v>SA312 TP317L</v>
          </cell>
          <cell r="M2718"/>
          <cell r="N2718"/>
        </row>
        <row r="2719">
          <cell r="A2719" t="str">
            <v>P0.5 SCH-XH [SA312 TP317L]</v>
          </cell>
          <cell r="B2719">
            <v>0.5</v>
          </cell>
          <cell r="C2719" t="str">
            <v>XH</v>
          </cell>
          <cell r="D2719" t="str">
            <v>SA312 TP317L</v>
          </cell>
          <cell r="E2719"/>
          <cell r="F2719">
            <v>0.84</v>
          </cell>
          <cell r="G2719">
            <v>0.54600000000000004</v>
          </cell>
          <cell r="H2719">
            <v>0.14699999999999999</v>
          </cell>
          <cell r="I2719" t="str">
            <v>XH</v>
          </cell>
          <cell r="J2719">
            <v>2</v>
          </cell>
          <cell r="K2719"/>
          <cell r="L2719" t="str">
            <v>SA312 TP317L</v>
          </cell>
          <cell r="M2719"/>
          <cell r="N2719"/>
        </row>
        <row r="2720">
          <cell r="A2720" t="str">
            <v>P0.5 SCH-XXH [SA312 TP317L]</v>
          </cell>
          <cell r="B2720">
            <v>0.5</v>
          </cell>
          <cell r="C2720" t="str">
            <v>XXH</v>
          </cell>
          <cell r="D2720" t="str">
            <v>SA312 TP317L</v>
          </cell>
          <cell r="E2720"/>
          <cell r="F2720">
            <v>0.84</v>
          </cell>
          <cell r="G2720">
            <v>0.252</v>
          </cell>
          <cell r="H2720">
            <v>0.29399999999999998</v>
          </cell>
          <cell r="I2720" t="str">
            <v>XXH</v>
          </cell>
          <cell r="J2720">
            <v>4</v>
          </cell>
          <cell r="K2720"/>
          <cell r="L2720" t="str">
            <v>SA312 TP317L</v>
          </cell>
          <cell r="M2720"/>
          <cell r="N2720"/>
        </row>
        <row r="2721">
          <cell r="A2721" t="str">
            <v>P0.75 SCH-5 [SA312 TP317L]</v>
          </cell>
          <cell r="B2721">
            <v>0.75000000000000011</v>
          </cell>
          <cell r="C2721">
            <v>5</v>
          </cell>
          <cell r="D2721" t="str">
            <v>SA312 TP317L</v>
          </cell>
          <cell r="E2721"/>
          <cell r="F2721">
            <v>1.05</v>
          </cell>
          <cell r="G2721">
            <v>0.92</v>
          </cell>
          <cell r="H2721">
            <v>6.5000000000000002E-2</v>
          </cell>
          <cell r="I2721"/>
          <cell r="J2721">
            <v>5</v>
          </cell>
          <cell r="K2721"/>
          <cell r="L2721" t="str">
            <v>SA312 TP317L</v>
          </cell>
          <cell r="M2721"/>
          <cell r="N2721"/>
        </row>
        <row r="2722">
          <cell r="A2722" t="str">
            <v>P0.75 SCH-10 [SA312 TP317L]</v>
          </cell>
          <cell r="B2722">
            <v>0.75000000000000011</v>
          </cell>
          <cell r="C2722">
            <v>10</v>
          </cell>
          <cell r="D2722" t="str">
            <v>SA312 TP317L</v>
          </cell>
          <cell r="E2722"/>
          <cell r="F2722">
            <v>1.05</v>
          </cell>
          <cell r="G2722">
            <v>0.88400000000000001</v>
          </cell>
          <cell r="H2722">
            <v>8.3000000000000004E-2</v>
          </cell>
          <cell r="I2722"/>
          <cell r="J2722">
            <v>10</v>
          </cell>
          <cell r="K2722"/>
          <cell r="L2722" t="str">
            <v>SA312 TP317L</v>
          </cell>
          <cell r="M2722"/>
          <cell r="N2722"/>
        </row>
        <row r="2723">
          <cell r="A2723" t="str">
            <v>P0.75 SCH-40 [SA312 TP317L]</v>
          </cell>
          <cell r="B2723">
            <v>0.75000000000000011</v>
          </cell>
          <cell r="C2723">
            <v>40</v>
          </cell>
          <cell r="D2723" t="str">
            <v>SA312 TP317L</v>
          </cell>
          <cell r="E2723"/>
          <cell r="F2723">
            <v>1.05</v>
          </cell>
          <cell r="G2723">
            <v>0.82400000000000007</v>
          </cell>
          <cell r="H2723">
            <v>0.113</v>
          </cell>
          <cell r="I2723"/>
          <cell r="J2723">
            <v>40</v>
          </cell>
          <cell r="K2723"/>
          <cell r="L2723" t="str">
            <v>SA312 TP317L</v>
          </cell>
          <cell r="M2723"/>
          <cell r="N2723"/>
        </row>
        <row r="2724">
          <cell r="A2724" t="str">
            <v>P0.75 SCH-80 [SA312 TP317L]</v>
          </cell>
          <cell r="B2724">
            <v>0.75000000000000011</v>
          </cell>
          <cell r="C2724">
            <v>80</v>
          </cell>
          <cell r="D2724" t="str">
            <v>SA312 TP317L</v>
          </cell>
          <cell r="E2724"/>
          <cell r="F2724">
            <v>1.05</v>
          </cell>
          <cell r="G2724">
            <v>0.74199999999999999</v>
          </cell>
          <cell r="H2724">
            <v>0.154</v>
          </cell>
          <cell r="I2724"/>
          <cell r="J2724">
            <v>80</v>
          </cell>
          <cell r="K2724"/>
          <cell r="L2724" t="str">
            <v>SA312 TP317L</v>
          </cell>
          <cell r="M2724"/>
          <cell r="N2724"/>
        </row>
        <row r="2725">
          <cell r="A2725" t="str">
            <v>P0.75 SCH-160 [SA312 TP317L]</v>
          </cell>
          <cell r="B2725">
            <v>0.75000000000000011</v>
          </cell>
          <cell r="C2725">
            <v>160</v>
          </cell>
          <cell r="D2725" t="str">
            <v>SA312 TP317L</v>
          </cell>
          <cell r="E2725"/>
          <cell r="F2725">
            <v>1.05</v>
          </cell>
          <cell r="G2725">
            <v>0.6140000000000001</v>
          </cell>
          <cell r="H2725">
            <v>0.218</v>
          </cell>
          <cell r="I2725"/>
          <cell r="J2725">
            <v>160</v>
          </cell>
          <cell r="K2725"/>
          <cell r="L2725" t="str">
            <v>SA312 TP317L</v>
          </cell>
          <cell r="M2725"/>
          <cell r="N2725"/>
        </row>
        <row r="2726">
          <cell r="A2726" t="str">
            <v>P0.75 SCH-XH [SA312 TP317L]</v>
          </cell>
          <cell r="B2726">
            <v>0.75000000000000011</v>
          </cell>
          <cell r="C2726" t="str">
            <v>XH</v>
          </cell>
          <cell r="D2726" t="str">
            <v>SA312 TP317L</v>
          </cell>
          <cell r="E2726"/>
          <cell r="F2726">
            <v>1.05</v>
          </cell>
          <cell r="G2726">
            <v>0.74199999999999999</v>
          </cell>
          <cell r="H2726">
            <v>0.154</v>
          </cell>
          <cell r="I2726" t="str">
            <v>XH</v>
          </cell>
          <cell r="J2726">
            <v>2</v>
          </cell>
          <cell r="K2726"/>
          <cell r="L2726" t="str">
            <v>SA312 TP317L</v>
          </cell>
          <cell r="M2726"/>
          <cell r="N2726"/>
        </row>
        <row r="2727">
          <cell r="A2727" t="str">
            <v>P0.75 SCH-XXH [SA312 TP317L]</v>
          </cell>
          <cell r="B2727">
            <v>0.75000000000000011</v>
          </cell>
          <cell r="C2727" t="str">
            <v>XXH</v>
          </cell>
          <cell r="D2727" t="str">
            <v>SA312 TP317L</v>
          </cell>
          <cell r="E2727"/>
          <cell r="F2727">
            <v>1.05</v>
          </cell>
          <cell r="G2727">
            <v>0.43400000000000005</v>
          </cell>
          <cell r="H2727">
            <v>0.308</v>
          </cell>
          <cell r="I2727" t="str">
            <v>XXH</v>
          </cell>
          <cell r="J2727">
            <v>4</v>
          </cell>
          <cell r="K2727"/>
          <cell r="L2727" t="str">
            <v>SA312 TP317L</v>
          </cell>
          <cell r="M2727"/>
          <cell r="N2727"/>
        </row>
        <row r="2728">
          <cell r="A2728" t="str">
            <v>P1 SCH-5 [SA312 TP317L]</v>
          </cell>
          <cell r="B2728">
            <v>1</v>
          </cell>
          <cell r="C2728">
            <v>5</v>
          </cell>
          <cell r="D2728" t="str">
            <v>SA312 TP317L</v>
          </cell>
          <cell r="E2728"/>
          <cell r="F2728">
            <v>1.3149999999999999</v>
          </cell>
          <cell r="G2728">
            <v>1.1850000000000001</v>
          </cell>
          <cell r="H2728">
            <v>6.5000000000000002E-2</v>
          </cell>
          <cell r="I2728"/>
          <cell r="J2728">
            <v>5</v>
          </cell>
          <cell r="K2728"/>
          <cell r="L2728" t="str">
            <v>SA312 TP317L</v>
          </cell>
          <cell r="M2728"/>
          <cell r="N2728"/>
        </row>
        <row r="2729">
          <cell r="A2729" t="str">
            <v>P1 SCH-10 [SA312 TP317L]</v>
          </cell>
          <cell r="B2729">
            <v>1</v>
          </cell>
          <cell r="C2729">
            <v>10</v>
          </cell>
          <cell r="D2729" t="str">
            <v>SA312 TP317L</v>
          </cell>
          <cell r="E2729"/>
          <cell r="F2729">
            <v>1.3149999999999999</v>
          </cell>
          <cell r="G2729">
            <v>1.097</v>
          </cell>
          <cell r="H2729">
            <v>0.109</v>
          </cell>
          <cell r="I2729"/>
          <cell r="J2729">
            <v>10</v>
          </cell>
          <cell r="K2729"/>
          <cell r="L2729" t="str">
            <v>SA312 TP317L</v>
          </cell>
          <cell r="M2729"/>
          <cell r="N2729"/>
        </row>
        <row r="2730">
          <cell r="A2730" t="str">
            <v>P1 SCH-40 [SA312 TP317L]</v>
          </cell>
          <cell r="B2730">
            <v>1</v>
          </cell>
          <cell r="C2730">
            <v>40</v>
          </cell>
          <cell r="D2730" t="str">
            <v>SA312 TP317L</v>
          </cell>
          <cell r="E2730"/>
          <cell r="F2730">
            <v>1.3149999999999999</v>
          </cell>
          <cell r="G2730">
            <v>1.0489999999999999</v>
          </cell>
          <cell r="H2730">
            <v>0.13300000000000001</v>
          </cell>
          <cell r="I2730"/>
          <cell r="J2730">
            <v>40</v>
          </cell>
          <cell r="K2730"/>
          <cell r="L2730" t="str">
            <v>SA312 TP317L</v>
          </cell>
          <cell r="M2730"/>
          <cell r="N2730"/>
        </row>
        <row r="2731">
          <cell r="A2731" t="str">
            <v>P1 SCH-80 [SA312 TP317L]</v>
          </cell>
          <cell r="B2731">
            <v>1</v>
          </cell>
          <cell r="C2731">
            <v>80</v>
          </cell>
          <cell r="D2731" t="str">
            <v>SA312 TP317L</v>
          </cell>
          <cell r="E2731"/>
          <cell r="F2731">
            <v>1.3149999999999999</v>
          </cell>
          <cell r="G2731">
            <v>0.95699999999999996</v>
          </cell>
          <cell r="H2731">
            <v>0.17899999999999999</v>
          </cell>
          <cell r="I2731"/>
          <cell r="J2731">
            <v>80</v>
          </cell>
          <cell r="K2731"/>
          <cell r="L2731" t="str">
            <v>SA312 TP317L</v>
          </cell>
          <cell r="M2731"/>
          <cell r="N2731"/>
        </row>
        <row r="2732">
          <cell r="A2732" t="str">
            <v>P1 SCH-160 [SA312 TP317L]</v>
          </cell>
          <cell r="B2732">
            <v>1</v>
          </cell>
          <cell r="C2732">
            <v>160</v>
          </cell>
          <cell r="D2732" t="str">
            <v>SA312 TP317L</v>
          </cell>
          <cell r="E2732"/>
          <cell r="F2732">
            <v>1.3149999999999999</v>
          </cell>
          <cell r="G2732">
            <v>0.81499999999999995</v>
          </cell>
          <cell r="H2732">
            <v>0.25</v>
          </cell>
          <cell r="I2732"/>
          <cell r="J2732">
            <v>160</v>
          </cell>
          <cell r="K2732"/>
          <cell r="L2732" t="str">
            <v>SA312 TP317L</v>
          </cell>
          <cell r="M2732"/>
          <cell r="N2732"/>
        </row>
        <row r="2733">
          <cell r="A2733" t="str">
            <v>P1 SCH-XH [SA312 TP317L]</v>
          </cell>
          <cell r="B2733">
            <v>1</v>
          </cell>
          <cell r="C2733" t="str">
            <v>XH</v>
          </cell>
          <cell r="D2733" t="str">
            <v>SA312 TP317L</v>
          </cell>
          <cell r="E2733"/>
          <cell r="F2733">
            <v>1.3149999999999999</v>
          </cell>
          <cell r="G2733">
            <v>0.95699999999999996</v>
          </cell>
          <cell r="H2733">
            <v>0.17899999999999999</v>
          </cell>
          <cell r="I2733" t="str">
            <v>XH</v>
          </cell>
          <cell r="J2733">
            <v>2</v>
          </cell>
          <cell r="K2733"/>
          <cell r="L2733" t="str">
            <v>SA312 TP317L</v>
          </cell>
          <cell r="M2733"/>
          <cell r="N2733"/>
        </row>
        <row r="2734">
          <cell r="A2734" t="str">
            <v>P1 SCH-XXH [SA312 TP317L]</v>
          </cell>
          <cell r="B2734">
            <v>1</v>
          </cell>
          <cell r="C2734" t="str">
            <v>XXH</v>
          </cell>
          <cell r="D2734" t="str">
            <v>SA312 TP317L</v>
          </cell>
          <cell r="E2734"/>
          <cell r="F2734">
            <v>1.3149999999999999</v>
          </cell>
          <cell r="G2734">
            <v>0.59899999999999998</v>
          </cell>
          <cell r="H2734">
            <v>0.35799999999999998</v>
          </cell>
          <cell r="I2734" t="str">
            <v>XXH</v>
          </cell>
          <cell r="J2734">
            <v>4</v>
          </cell>
          <cell r="K2734"/>
          <cell r="L2734" t="str">
            <v>SA312 TP317L</v>
          </cell>
          <cell r="M2734"/>
          <cell r="N2734"/>
        </row>
        <row r="2735">
          <cell r="A2735" t="str">
            <v>P1.25 SCH-5 [SA312 TP317L]</v>
          </cell>
          <cell r="B2735">
            <v>1.25</v>
          </cell>
          <cell r="C2735">
            <v>5</v>
          </cell>
          <cell r="D2735" t="str">
            <v>SA312 TP317L</v>
          </cell>
          <cell r="E2735"/>
          <cell r="F2735">
            <v>1.6600000000000001</v>
          </cell>
          <cell r="G2735">
            <v>1.5300000000000002</v>
          </cell>
          <cell r="H2735">
            <v>6.5000000000000002E-2</v>
          </cell>
          <cell r="I2735"/>
          <cell r="J2735">
            <v>5</v>
          </cell>
          <cell r="K2735"/>
          <cell r="L2735" t="str">
            <v>SA312 TP317L</v>
          </cell>
          <cell r="M2735"/>
          <cell r="N2735"/>
        </row>
        <row r="2736">
          <cell r="A2736" t="str">
            <v>P1.25 SCH-10 [SA312 TP317L]</v>
          </cell>
          <cell r="B2736">
            <v>1.25</v>
          </cell>
          <cell r="C2736">
            <v>10</v>
          </cell>
          <cell r="D2736" t="str">
            <v>SA312 TP317L</v>
          </cell>
          <cell r="E2736"/>
          <cell r="F2736">
            <v>1.6600000000000001</v>
          </cell>
          <cell r="G2736">
            <v>1.4420000000000002</v>
          </cell>
          <cell r="H2736">
            <v>0.109</v>
          </cell>
          <cell r="I2736"/>
          <cell r="J2736">
            <v>10</v>
          </cell>
          <cell r="K2736"/>
          <cell r="L2736" t="str">
            <v>SA312 TP317L</v>
          </cell>
          <cell r="M2736"/>
          <cell r="N2736"/>
        </row>
        <row r="2737">
          <cell r="A2737" t="str">
            <v>P1.25 SCH-40 [SA312 TP317L]</v>
          </cell>
          <cell r="B2737">
            <v>1.25</v>
          </cell>
          <cell r="C2737">
            <v>40</v>
          </cell>
          <cell r="D2737" t="str">
            <v>SA312 TP317L</v>
          </cell>
          <cell r="E2737"/>
          <cell r="F2737">
            <v>1.6600000000000001</v>
          </cell>
          <cell r="G2737">
            <v>1.3800000000000001</v>
          </cell>
          <cell r="H2737">
            <v>0.14000000000000001</v>
          </cell>
          <cell r="I2737"/>
          <cell r="J2737">
            <v>40</v>
          </cell>
          <cell r="K2737"/>
          <cell r="L2737" t="str">
            <v>SA312 TP317L</v>
          </cell>
          <cell r="M2737"/>
          <cell r="N2737"/>
        </row>
        <row r="2738">
          <cell r="A2738" t="str">
            <v>P1.25 SCH-80 [SA312 TP317L]</v>
          </cell>
          <cell r="B2738">
            <v>1.25</v>
          </cell>
          <cell r="C2738">
            <v>80</v>
          </cell>
          <cell r="D2738" t="str">
            <v>SA312 TP317L</v>
          </cell>
          <cell r="E2738"/>
          <cell r="F2738">
            <v>1.6600000000000001</v>
          </cell>
          <cell r="G2738">
            <v>1.278</v>
          </cell>
          <cell r="H2738">
            <v>0.191</v>
          </cell>
          <cell r="I2738"/>
          <cell r="J2738">
            <v>80</v>
          </cell>
          <cell r="K2738"/>
          <cell r="L2738" t="str">
            <v>SA312 TP317L</v>
          </cell>
          <cell r="M2738"/>
          <cell r="N2738"/>
        </row>
        <row r="2739">
          <cell r="A2739" t="str">
            <v>P1.25 SCH-160 [SA312 TP317L]</v>
          </cell>
          <cell r="B2739">
            <v>1.25</v>
          </cell>
          <cell r="C2739">
            <v>160</v>
          </cell>
          <cell r="D2739" t="str">
            <v>SA312 TP317L</v>
          </cell>
          <cell r="E2739"/>
          <cell r="F2739">
            <v>1.6600000000000001</v>
          </cell>
          <cell r="G2739">
            <v>1.1600000000000001</v>
          </cell>
          <cell r="H2739">
            <v>0.25</v>
          </cell>
          <cell r="I2739"/>
          <cell r="J2739">
            <v>160</v>
          </cell>
          <cell r="K2739"/>
          <cell r="L2739" t="str">
            <v>SA312 TP317L</v>
          </cell>
          <cell r="M2739"/>
          <cell r="N2739"/>
        </row>
        <row r="2740">
          <cell r="A2740" t="str">
            <v>P1.25 SCH-XH [SA312 TP317L]</v>
          </cell>
          <cell r="B2740">
            <v>1.25</v>
          </cell>
          <cell r="C2740" t="str">
            <v>XH</v>
          </cell>
          <cell r="D2740" t="str">
            <v>SA312 TP317L</v>
          </cell>
          <cell r="E2740"/>
          <cell r="F2740">
            <v>1.6600000000000001</v>
          </cell>
          <cell r="G2740">
            <v>1.278</v>
          </cell>
          <cell r="H2740">
            <v>0.191</v>
          </cell>
          <cell r="I2740" t="str">
            <v>XH</v>
          </cell>
          <cell r="J2740">
            <v>2</v>
          </cell>
          <cell r="K2740"/>
          <cell r="L2740" t="str">
            <v>SA312 TP317L</v>
          </cell>
          <cell r="M2740"/>
          <cell r="N2740"/>
        </row>
        <row r="2741">
          <cell r="A2741" t="str">
            <v>P1.25 SCH-XXH [SA312 TP317L]</v>
          </cell>
          <cell r="B2741">
            <v>1.25</v>
          </cell>
          <cell r="C2741" t="str">
            <v>XXH</v>
          </cell>
          <cell r="D2741" t="str">
            <v>SA312 TP317L</v>
          </cell>
          <cell r="E2741"/>
          <cell r="F2741">
            <v>1.6600000000000001</v>
          </cell>
          <cell r="G2741">
            <v>0.89600000000000013</v>
          </cell>
          <cell r="H2741">
            <v>0.38200000000000001</v>
          </cell>
          <cell r="I2741" t="str">
            <v>XXH</v>
          </cell>
          <cell r="J2741">
            <v>4</v>
          </cell>
          <cell r="K2741"/>
          <cell r="L2741" t="str">
            <v>SA312 TP317L</v>
          </cell>
          <cell r="M2741"/>
          <cell r="N2741"/>
        </row>
        <row r="2742">
          <cell r="A2742" t="str">
            <v>P1.5 SCH-5 [SA312 TP317L]</v>
          </cell>
          <cell r="B2742">
            <v>1.5000000000000002</v>
          </cell>
          <cell r="C2742">
            <v>5</v>
          </cell>
          <cell r="D2742" t="str">
            <v>SA312 TP317L</v>
          </cell>
          <cell r="E2742"/>
          <cell r="F2742">
            <v>1.9</v>
          </cell>
          <cell r="G2742">
            <v>1.77</v>
          </cell>
          <cell r="H2742">
            <v>6.5000000000000002E-2</v>
          </cell>
          <cell r="I2742"/>
          <cell r="J2742">
            <v>5</v>
          </cell>
          <cell r="K2742"/>
          <cell r="L2742" t="str">
            <v>SA312 TP317L</v>
          </cell>
          <cell r="M2742"/>
          <cell r="N2742"/>
        </row>
        <row r="2743">
          <cell r="A2743" t="str">
            <v>P1.5 SCH-10 [SA312 TP317L]</v>
          </cell>
          <cell r="B2743">
            <v>1.5000000000000002</v>
          </cell>
          <cell r="C2743">
            <v>10</v>
          </cell>
          <cell r="D2743" t="str">
            <v>SA312 TP317L</v>
          </cell>
          <cell r="E2743"/>
          <cell r="F2743">
            <v>1.9</v>
          </cell>
          <cell r="G2743">
            <v>1.6819999999999999</v>
          </cell>
          <cell r="H2743">
            <v>0.109</v>
          </cell>
          <cell r="I2743"/>
          <cell r="J2743">
            <v>10</v>
          </cell>
          <cell r="K2743"/>
          <cell r="L2743" t="str">
            <v>SA312 TP317L</v>
          </cell>
          <cell r="M2743"/>
          <cell r="N2743"/>
        </row>
        <row r="2744">
          <cell r="A2744" t="str">
            <v>P1.5 SCH-40 [SA312 TP317L]</v>
          </cell>
          <cell r="B2744">
            <v>1.5000000000000002</v>
          </cell>
          <cell r="C2744">
            <v>40</v>
          </cell>
          <cell r="D2744" t="str">
            <v>SA312 TP317L</v>
          </cell>
          <cell r="E2744"/>
          <cell r="F2744">
            <v>1.9</v>
          </cell>
          <cell r="G2744">
            <v>1.6099999999999999</v>
          </cell>
          <cell r="H2744">
            <v>0.14499999999999999</v>
          </cell>
          <cell r="I2744"/>
          <cell r="J2744">
            <v>40</v>
          </cell>
          <cell r="K2744"/>
          <cell r="L2744" t="str">
            <v>SA312 TP317L</v>
          </cell>
          <cell r="M2744"/>
          <cell r="N2744"/>
        </row>
        <row r="2745">
          <cell r="A2745" t="str">
            <v>P1.5 SCH-80 [SA312 TP317L]</v>
          </cell>
          <cell r="B2745">
            <v>1.5000000000000002</v>
          </cell>
          <cell r="C2745">
            <v>80</v>
          </cell>
          <cell r="D2745" t="str">
            <v>SA312 TP317L</v>
          </cell>
          <cell r="E2745"/>
          <cell r="F2745">
            <v>1.9</v>
          </cell>
          <cell r="G2745">
            <v>1.5</v>
          </cell>
          <cell r="H2745">
            <v>0.2</v>
          </cell>
          <cell r="I2745"/>
          <cell r="J2745">
            <v>80</v>
          </cell>
          <cell r="K2745"/>
          <cell r="L2745" t="str">
            <v>SA312 TP317L</v>
          </cell>
          <cell r="M2745"/>
          <cell r="N2745"/>
        </row>
        <row r="2746">
          <cell r="A2746" t="str">
            <v>P1.5 SCH-160 [SA312 TP317L]</v>
          </cell>
          <cell r="B2746">
            <v>1.5000000000000002</v>
          </cell>
          <cell r="C2746">
            <v>160</v>
          </cell>
          <cell r="D2746" t="str">
            <v>SA312 TP317L</v>
          </cell>
          <cell r="E2746"/>
          <cell r="F2746">
            <v>1.9</v>
          </cell>
          <cell r="G2746">
            <v>1.3379999999999999</v>
          </cell>
          <cell r="H2746">
            <v>0.28100000000000003</v>
          </cell>
          <cell r="I2746"/>
          <cell r="J2746">
            <v>160</v>
          </cell>
          <cell r="K2746"/>
          <cell r="L2746" t="str">
            <v>SA312 TP317L</v>
          </cell>
          <cell r="M2746"/>
          <cell r="N2746"/>
        </row>
        <row r="2747">
          <cell r="A2747" t="str">
            <v>P1.5 SCH-XH [SA312 TP317L]</v>
          </cell>
          <cell r="B2747">
            <v>1.5000000000000002</v>
          </cell>
          <cell r="C2747" t="str">
            <v>XH</v>
          </cell>
          <cell r="D2747" t="str">
            <v>SA312 TP317L</v>
          </cell>
          <cell r="E2747"/>
          <cell r="F2747">
            <v>1.9</v>
          </cell>
          <cell r="G2747">
            <v>1.5</v>
          </cell>
          <cell r="H2747">
            <v>0.2</v>
          </cell>
          <cell r="I2747" t="str">
            <v>XH</v>
          </cell>
          <cell r="J2747">
            <v>2</v>
          </cell>
          <cell r="K2747"/>
          <cell r="L2747" t="str">
            <v>SA312 TP317L</v>
          </cell>
          <cell r="M2747"/>
          <cell r="N2747"/>
        </row>
        <row r="2748">
          <cell r="A2748" t="str">
            <v>P1.5 SCH-XXH [SA312 TP317L]</v>
          </cell>
          <cell r="B2748">
            <v>1.5000000000000002</v>
          </cell>
          <cell r="C2748" t="str">
            <v>XXH</v>
          </cell>
          <cell r="D2748" t="str">
            <v>SA312 TP317L</v>
          </cell>
          <cell r="E2748"/>
          <cell r="F2748">
            <v>1.9</v>
          </cell>
          <cell r="G2748">
            <v>1.0999999999999999</v>
          </cell>
          <cell r="H2748">
            <v>0.4</v>
          </cell>
          <cell r="I2748" t="str">
            <v>XXH</v>
          </cell>
          <cell r="J2748">
            <v>4</v>
          </cell>
          <cell r="K2748"/>
          <cell r="L2748" t="str">
            <v>SA312 TP317L</v>
          </cell>
          <cell r="M2748"/>
          <cell r="N2748"/>
        </row>
        <row r="2749">
          <cell r="A2749" t="str">
            <v>P2 SCH-5 [SA312 TP317L]</v>
          </cell>
          <cell r="B2749">
            <v>2</v>
          </cell>
          <cell r="C2749">
            <v>5</v>
          </cell>
          <cell r="D2749" t="str">
            <v>SA312 TP317L</v>
          </cell>
          <cell r="E2749"/>
          <cell r="F2749">
            <v>2.375</v>
          </cell>
          <cell r="G2749">
            <v>2.2450000000000001</v>
          </cell>
          <cell r="H2749">
            <v>6.5000000000000002E-2</v>
          </cell>
          <cell r="I2749"/>
          <cell r="J2749">
            <v>5</v>
          </cell>
          <cell r="K2749"/>
          <cell r="L2749" t="str">
            <v>SA312 TP317L</v>
          </cell>
          <cell r="M2749"/>
          <cell r="N2749"/>
        </row>
        <row r="2750">
          <cell r="A2750" t="str">
            <v>P2 SCH-10 [SA312 TP317L]</v>
          </cell>
          <cell r="B2750">
            <v>2</v>
          </cell>
          <cell r="C2750">
            <v>10</v>
          </cell>
          <cell r="D2750" t="str">
            <v>SA312 TP317L</v>
          </cell>
          <cell r="E2750"/>
          <cell r="F2750">
            <v>2.375</v>
          </cell>
          <cell r="G2750">
            <v>2.157</v>
          </cell>
          <cell r="H2750">
            <v>0.109</v>
          </cell>
          <cell r="I2750"/>
          <cell r="J2750">
            <v>10</v>
          </cell>
          <cell r="K2750"/>
          <cell r="L2750" t="str">
            <v>SA312 TP317L</v>
          </cell>
          <cell r="M2750"/>
          <cell r="N2750"/>
        </row>
        <row r="2751">
          <cell r="A2751" t="str">
            <v>P2 SCH-40 [SA312 TP317L]</v>
          </cell>
          <cell r="B2751">
            <v>2</v>
          </cell>
          <cell r="C2751">
            <v>40</v>
          </cell>
          <cell r="D2751" t="str">
            <v>SA312 TP317L</v>
          </cell>
          <cell r="E2751"/>
          <cell r="F2751">
            <v>2.375</v>
          </cell>
          <cell r="G2751">
            <v>2.0670000000000002</v>
          </cell>
          <cell r="H2751">
            <v>0.154</v>
          </cell>
          <cell r="I2751"/>
          <cell r="J2751">
            <v>40</v>
          </cell>
          <cell r="K2751"/>
          <cell r="L2751" t="str">
            <v>SA312 TP317L</v>
          </cell>
          <cell r="M2751"/>
          <cell r="N2751"/>
        </row>
        <row r="2752">
          <cell r="A2752" t="str">
            <v>P2 SCH-80 [SA312 TP317L]</v>
          </cell>
          <cell r="B2752">
            <v>2</v>
          </cell>
          <cell r="C2752">
            <v>80</v>
          </cell>
          <cell r="D2752" t="str">
            <v>SA312 TP317L</v>
          </cell>
          <cell r="E2752"/>
          <cell r="F2752">
            <v>2.375</v>
          </cell>
          <cell r="G2752">
            <v>1.9390000000000001</v>
          </cell>
          <cell r="H2752">
            <v>0.218</v>
          </cell>
          <cell r="I2752"/>
          <cell r="J2752">
            <v>80</v>
          </cell>
          <cell r="K2752"/>
          <cell r="L2752" t="str">
            <v>SA312 TP317L</v>
          </cell>
          <cell r="M2752"/>
          <cell r="N2752"/>
        </row>
        <row r="2753">
          <cell r="A2753" t="str">
            <v>P2 SCH-160 [SA312 TP317L]</v>
          </cell>
          <cell r="B2753">
            <v>2</v>
          </cell>
          <cell r="C2753">
            <v>160</v>
          </cell>
          <cell r="D2753" t="str">
            <v>SA312 TP317L</v>
          </cell>
          <cell r="E2753" t="str">
            <v>PI1251</v>
          </cell>
          <cell r="F2753">
            <v>2.375</v>
          </cell>
          <cell r="G2753">
            <v>1.6890000000000001</v>
          </cell>
          <cell r="H2753">
            <v>0.34300000000000003</v>
          </cell>
          <cell r="I2753"/>
          <cell r="J2753">
            <v>160</v>
          </cell>
          <cell r="K2753"/>
          <cell r="L2753" t="str">
            <v>SA312 TP317L</v>
          </cell>
          <cell r="M2753"/>
          <cell r="N2753"/>
        </row>
        <row r="2754">
          <cell r="A2754" t="str">
            <v>P2 SCH-XH [SA312 TP317L]</v>
          </cell>
          <cell r="B2754">
            <v>2</v>
          </cell>
          <cell r="C2754" t="str">
            <v>XH</v>
          </cell>
          <cell r="D2754" t="str">
            <v>SA312 TP317L</v>
          </cell>
          <cell r="E2754"/>
          <cell r="F2754">
            <v>2.375</v>
          </cell>
          <cell r="G2754">
            <v>1.9390000000000001</v>
          </cell>
          <cell r="H2754">
            <v>0.218</v>
          </cell>
          <cell r="I2754" t="str">
            <v>XH</v>
          </cell>
          <cell r="J2754">
            <v>2</v>
          </cell>
          <cell r="K2754"/>
          <cell r="L2754" t="str">
            <v>SA312 TP317L</v>
          </cell>
          <cell r="M2754"/>
          <cell r="N2754"/>
        </row>
        <row r="2755">
          <cell r="A2755" t="str">
            <v>P2 SCH-XXH [SA312 TP317L]</v>
          </cell>
          <cell r="B2755">
            <v>2</v>
          </cell>
          <cell r="C2755" t="str">
            <v>XXH</v>
          </cell>
          <cell r="D2755" t="str">
            <v>SA312 TP317L</v>
          </cell>
          <cell r="E2755"/>
          <cell r="F2755">
            <v>2.375</v>
          </cell>
          <cell r="G2755">
            <v>1.5030000000000001</v>
          </cell>
          <cell r="H2755">
            <v>0.436</v>
          </cell>
          <cell r="I2755" t="str">
            <v>XXH</v>
          </cell>
          <cell r="J2755">
            <v>4</v>
          </cell>
          <cell r="K2755"/>
          <cell r="L2755" t="str">
            <v>SA312 TP317L</v>
          </cell>
          <cell r="M2755"/>
          <cell r="N2755"/>
        </row>
        <row r="2756">
          <cell r="A2756" t="str">
            <v>P2.5 SCH-5 [SA312 TP317L]</v>
          </cell>
          <cell r="B2756">
            <v>2.5</v>
          </cell>
          <cell r="C2756">
            <v>5</v>
          </cell>
          <cell r="D2756" t="str">
            <v>SA312 TP317L</v>
          </cell>
          <cell r="E2756"/>
          <cell r="F2756">
            <v>2.875</v>
          </cell>
          <cell r="G2756">
            <v>2.7090000000000001</v>
          </cell>
          <cell r="H2756">
            <v>8.3000000000000004E-2</v>
          </cell>
          <cell r="I2756"/>
          <cell r="J2756">
            <v>5</v>
          </cell>
          <cell r="K2756"/>
          <cell r="L2756" t="str">
            <v>SA312 TP317L</v>
          </cell>
          <cell r="M2756"/>
          <cell r="N2756"/>
        </row>
        <row r="2757">
          <cell r="A2757" t="str">
            <v>P2.5 SCH-10 [SA312 TP317L]</v>
          </cell>
          <cell r="B2757">
            <v>2.5</v>
          </cell>
          <cell r="C2757">
            <v>10</v>
          </cell>
          <cell r="D2757" t="str">
            <v>SA312 TP317L</v>
          </cell>
          <cell r="E2757"/>
          <cell r="F2757">
            <v>2.875</v>
          </cell>
          <cell r="G2757">
            <v>2.6349999999999998</v>
          </cell>
          <cell r="H2757">
            <v>0.12</v>
          </cell>
          <cell r="I2757"/>
          <cell r="J2757">
            <v>10</v>
          </cell>
          <cell r="K2757"/>
          <cell r="L2757" t="str">
            <v>SA312 TP317L</v>
          </cell>
          <cell r="M2757"/>
          <cell r="N2757"/>
        </row>
        <row r="2758">
          <cell r="A2758" t="str">
            <v>P2.5 SCH-40 [SA312 TP317L]</v>
          </cell>
          <cell r="B2758">
            <v>2.5</v>
          </cell>
          <cell r="C2758">
            <v>40</v>
          </cell>
          <cell r="D2758" t="str">
            <v>SA312 TP317L</v>
          </cell>
          <cell r="E2758"/>
          <cell r="F2758">
            <v>2.875</v>
          </cell>
          <cell r="G2758">
            <v>2.4689999999999999</v>
          </cell>
          <cell r="H2758">
            <v>0.20300000000000001</v>
          </cell>
          <cell r="I2758"/>
          <cell r="J2758">
            <v>40</v>
          </cell>
          <cell r="K2758"/>
          <cell r="L2758" t="str">
            <v>SA312 TP317L</v>
          </cell>
          <cell r="M2758"/>
          <cell r="N2758"/>
        </row>
        <row r="2759">
          <cell r="A2759" t="str">
            <v>P2.5 SCH-80 [SA312 TP317L]</v>
          </cell>
          <cell r="B2759">
            <v>2.5</v>
          </cell>
          <cell r="C2759">
            <v>80</v>
          </cell>
          <cell r="D2759" t="str">
            <v>SA312 TP317L</v>
          </cell>
          <cell r="E2759"/>
          <cell r="F2759">
            <v>2.875</v>
          </cell>
          <cell r="G2759">
            <v>2.323</v>
          </cell>
          <cell r="H2759">
            <v>0.27600000000000002</v>
          </cell>
          <cell r="I2759"/>
          <cell r="J2759">
            <v>80</v>
          </cell>
          <cell r="K2759"/>
          <cell r="L2759" t="str">
            <v>SA312 TP317L</v>
          </cell>
          <cell r="M2759"/>
          <cell r="N2759"/>
        </row>
        <row r="2760">
          <cell r="A2760" t="str">
            <v>P2.5 SCH-160 [SA312 TP317L]</v>
          </cell>
          <cell r="B2760">
            <v>2.5</v>
          </cell>
          <cell r="C2760">
            <v>160</v>
          </cell>
          <cell r="D2760" t="str">
            <v>SA312 TP317L</v>
          </cell>
          <cell r="E2760"/>
          <cell r="F2760">
            <v>2.875</v>
          </cell>
          <cell r="G2760">
            <v>2.125</v>
          </cell>
          <cell r="H2760">
            <v>0.375</v>
          </cell>
          <cell r="I2760"/>
          <cell r="J2760">
            <v>160</v>
          </cell>
          <cell r="K2760"/>
          <cell r="L2760" t="str">
            <v>SA312 TP317L</v>
          </cell>
          <cell r="M2760"/>
          <cell r="N2760"/>
        </row>
        <row r="2761">
          <cell r="A2761" t="str">
            <v>P2.5 SCH-XH [SA312 TP317L]</v>
          </cell>
          <cell r="B2761">
            <v>2.5</v>
          </cell>
          <cell r="C2761" t="str">
            <v>XH</v>
          </cell>
          <cell r="D2761" t="str">
            <v>SA312 TP317L</v>
          </cell>
          <cell r="E2761"/>
          <cell r="F2761">
            <v>2.875</v>
          </cell>
          <cell r="G2761">
            <v>2.323</v>
          </cell>
          <cell r="H2761">
            <v>0.27600000000000002</v>
          </cell>
          <cell r="I2761" t="str">
            <v>XH</v>
          </cell>
          <cell r="J2761">
            <v>2</v>
          </cell>
          <cell r="K2761"/>
          <cell r="L2761" t="str">
            <v>SA312 TP317L</v>
          </cell>
          <cell r="M2761"/>
          <cell r="N2761"/>
        </row>
        <row r="2762">
          <cell r="A2762" t="str">
            <v>P2.5 SCH-XXH [SA312 TP317L]</v>
          </cell>
          <cell r="B2762">
            <v>2.5</v>
          </cell>
          <cell r="C2762" t="str">
            <v>XXH</v>
          </cell>
          <cell r="D2762" t="str">
            <v>SA312 TP317L</v>
          </cell>
          <cell r="E2762"/>
          <cell r="F2762">
            <v>2.875</v>
          </cell>
          <cell r="G2762">
            <v>1.7709999999999999</v>
          </cell>
          <cell r="H2762">
            <v>0.55200000000000005</v>
          </cell>
          <cell r="I2762" t="str">
            <v>XXH</v>
          </cell>
          <cell r="J2762">
            <v>4</v>
          </cell>
          <cell r="K2762"/>
          <cell r="L2762" t="str">
            <v>SA312 TP317L</v>
          </cell>
          <cell r="M2762"/>
          <cell r="N2762"/>
        </row>
        <row r="2763">
          <cell r="A2763" t="str">
            <v>P3 SCH-5 [SA312 TP317L]</v>
          </cell>
          <cell r="B2763">
            <v>3.0000000000000004</v>
          </cell>
          <cell r="C2763">
            <v>5</v>
          </cell>
          <cell r="D2763" t="str">
            <v>SA312 TP317L</v>
          </cell>
          <cell r="E2763"/>
          <cell r="F2763">
            <v>3.5</v>
          </cell>
          <cell r="G2763">
            <v>3.3340000000000001</v>
          </cell>
          <cell r="H2763">
            <v>8.3000000000000004E-2</v>
          </cell>
          <cell r="I2763"/>
          <cell r="J2763">
            <v>5</v>
          </cell>
          <cell r="K2763"/>
          <cell r="L2763" t="str">
            <v>SA312 TP317L</v>
          </cell>
          <cell r="M2763"/>
          <cell r="N2763"/>
        </row>
        <row r="2764">
          <cell r="A2764" t="str">
            <v>P3 SCH-10 [SA312 TP317L]</v>
          </cell>
          <cell r="B2764">
            <v>3.0000000000000004</v>
          </cell>
          <cell r="C2764">
            <v>10</v>
          </cell>
          <cell r="D2764" t="str">
            <v>SA312 TP317L</v>
          </cell>
          <cell r="E2764"/>
          <cell r="F2764">
            <v>3.5</v>
          </cell>
          <cell r="G2764">
            <v>3.26</v>
          </cell>
          <cell r="H2764">
            <v>0.12</v>
          </cell>
          <cell r="I2764"/>
          <cell r="J2764">
            <v>10</v>
          </cell>
          <cell r="K2764"/>
          <cell r="L2764" t="str">
            <v>SA312 TP317L</v>
          </cell>
          <cell r="M2764"/>
          <cell r="N2764"/>
        </row>
        <row r="2765">
          <cell r="A2765" t="str">
            <v>P3 SCH-40 [SA312 TP317L]</v>
          </cell>
          <cell r="B2765">
            <v>3.0000000000000004</v>
          </cell>
          <cell r="C2765">
            <v>40</v>
          </cell>
          <cell r="D2765" t="str">
            <v>SA312 TP317L</v>
          </cell>
          <cell r="E2765"/>
          <cell r="F2765">
            <v>3.5</v>
          </cell>
          <cell r="G2765">
            <v>3.0680000000000001</v>
          </cell>
          <cell r="H2765">
            <v>0.216</v>
          </cell>
          <cell r="I2765"/>
          <cell r="J2765">
            <v>40</v>
          </cell>
          <cell r="K2765"/>
          <cell r="L2765" t="str">
            <v>SA312 TP317L</v>
          </cell>
          <cell r="M2765"/>
          <cell r="N2765"/>
        </row>
        <row r="2766">
          <cell r="A2766" t="str">
            <v>P3 SCH-80 [SA312 TP317L]</v>
          </cell>
          <cell r="B2766">
            <v>3.0000000000000004</v>
          </cell>
          <cell r="C2766">
            <v>80</v>
          </cell>
          <cell r="D2766" t="str">
            <v>SA312 TP317L</v>
          </cell>
          <cell r="E2766"/>
          <cell r="F2766">
            <v>3.5</v>
          </cell>
          <cell r="G2766">
            <v>2.9</v>
          </cell>
          <cell r="H2766">
            <v>0.3</v>
          </cell>
          <cell r="I2766"/>
          <cell r="J2766">
            <v>80</v>
          </cell>
          <cell r="K2766"/>
          <cell r="L2766" t="str">
            <v>SA312 TP317L</v>
          </cell>
          <cell r="M2766"/>
          <cell r="N2766"/>
        </row>
        <row r="2767">
          <cell r="A2767" t="str">
            <v>P3 SCH-160 [SA312 TP317L]</v>
          </cell>
          <cell r="B2767">
            <v>3.0000000000000004</v>
          </cell>
          <cell r="C2767">
            <v>160</v>
          </cell>
          <cell r="D2767" t="str">
            <v>SA312 TP317L</v>
          </cell>
          <cell r="E2767" t="str">
            <v>PI1252</v>
          </cell>
          <cell r="F2767">
            <v>3.5</v>
          </cell>
          <cell r="G2767">
            <v>2.6259999999999999</v>
          </cell>
          <cell r="H2767">
            <v>0.437</v>
          </cell>
          <cell r="I2767"/>
          <cell r="J2767">
            <v>160</v>
          </cell>
          <cell r="K2767"/>
          <cell r="L2767" t="str">
            <v>SA312 TP317L</v>
          </cell>
          <cell r="M2767"/>
          <cell r="N2767"/>
        </row>
        <row r="2768">
          <cell r="A2768" t="str">
            <v>P3 SCH-XH [SA312 TP317L]</v>
          </cell>
          <cell r="B2768">
            <v>3.0000000000000004</v>
          </cell>
          <cell r="C2768" t="str">
            <v>XH</v>
          </cell>
          <cell r="D2768" t="str">
            <v>SA312 TP317L</v>
          </cell>
          <cell r="E2768"/>
          <cell r="F2768">
            <v>3.5</v>
          </cell>
          <cell r="G2768">
            <v>2.9</v>
          </cell>
          <cell r="H2768">
            <v>0.3</v>
          </cell>
          <cell r="I2768" t="str">
            <v>XH</v>
          </cell>
          <cell r="J2768">
            <v>2</v>
          </cell>
          <cell r="K2768"/>
          <cell r="L2768" t="str">
            <v>SA312 TP317L</v>
          </cell>
          <cell r="M2768"/>
          <cell r="N2768"/>
        </row>
        <row r="2769">
          <cell r="A2769" t="str">
            <v>P3 SCH-XXH [SA312 TP317L]</v>
          </cell>
          <cell r="B2769">
            <v>3.0000000000000004</v>
          </cell>
          <cell r="C2769" t="str">
            <v>XXH</v>
          </cell>
          <cell r="D2769" t="str">
            <v>SA312 TP317L</v>
          </cell>
          <cell r="E2769"/>
          <cell r="F2769">
            <v>3.5</v>
          </cell>
          <cell r="G2769">
            <v>2.2999999999999998</v>
          </cell>
          <cell r="H2769">
            <v>0.6</v>
          </cell>
          <cell r="I2769" t="str">
            <v>XXH</v>
          </cell>
          <cell r="J2769">
            <v>4</v>
          </cell>
          <cell r="K2769"/>
          <cell r="L2769" t="str">
            <v>SA312 TP317L</v>
          </cell>
          <cell r="M2769"/>
          <cell r="N2769"/>
        </row>
        <row r="2770">
          <cell r="A2770" t="str">
            <v>P3.5 SCH-5 [SA312 TP317L]</v>
          </cell>
          <cell r="B2770">
            <v>3.5</v>
          </cell>
          <cell r="C2770">
            <v>5</v>
          </cell>
          <cell r="D2770" t="str">
            <v>SA312 TP317L</v>
          </cell>
          <cell r="E2770"/>
          <cell r="F2770">
            <v>4</v>
          </cell>
          <cell r="G2770">
            <v>3.8340000000000001</v>
          </cell>
          <cell r="H2770">
            <v>8.3000000000000004E-2</v>
          </cell>
          <cell r="I2770"/>
          <cell r="J2770">
            <v>5</v>
          </cell>
          <cell r="K2770"/>
          <cell r="L2770" t="str">
            <v>SA312 TP317L</v>
          </cell>
          <cell r="M2770"/>
          <cell r="N2770"/>
        </row>
        <row r="2771">
          <cell r="A2771" t="str">
            <v>P3.5 SCH-10 [SA312 TP317L]</v>
          </cell>
          <cell r="B2771">
            <v>3.5</v>
          </cell>
          <cell r="C2771">
            <v>10</v>
          </cell>
          <cell r="D2771" t="str">
            <v>SA312 TP317L</v>
          </cell>
          <cell r="E2771"/>
          <cell r="F2771">
            <v>4</v>
          </cell>
          <cell r="G2771">
            <v>3.76</v>
          </cell>
          <cell r="H2771">
            <v>0.12</v>
          </cell>
          <cell r="I2771"/>
          <cell r="J2771">
            <v>10</v>
          </cell>
          <cell r="K2771"/>
          <cell r="L2771" t="str">
            <v>SA312 TP317L</v>
          </cell>
          <cell r="M2771"/>
          <cell r="N2771"/>
        </row>
        <row r="2772">
          <cell r="A2772" t="str">
            <v>P3.5 SCH-40 [SA312 TP317L]</v>
          </cell>
          <cell r="B2772">
            <v>3.5</v>
          </cell>
          <cell r="C2772">
            <v>40</v>
          </cell>
          <cell r="D2772" t="str">
            <v>SA312 TP317L</v>
          </cell>
          <cell r="E2772"/>
          <cell r="F2772">
            <v>4</v>
          </cell>
          <cell r="G2772">
            <v>3.548</v>
          </cell>
          <cell r="H2772">
            <v>0.22600000000000001</v>
          </cell>
          <cell r="I2772"/>
          <cell r="J2772">
            <v>40</v>
          </cell>
          <cell r="K2772"/>
          <cell r="L2772" t="str">
            <v>SA312 TP317L</v>
          </cell>
          <cell r="M2772"/>
          <cell r="N2772"/>
        </row>
        <row r="2773">
          <cell r="A2773" t="str">
            <v>P3.5 SCH-80 [SA312 TP317L]</v>
          </cell>
          <cell r="B2773">
            <v>3.5</v>
          </cell>
          <cell r="C2773">
            <v>80</v>
          </cell>
          <cell r="D2773" t="str">
            <v>SA312 TP317L</v>
          </cell>
          <cell r="E2773"/>
          <cell r="F2773">
            <v>4</v>
          </cell>
          <cell r="G2773">
            <v>3.3639999999999999</v>
          </cell>
          <cell r="H2773">
            <v>0.318</v>
          </cell>
          <cell r="I2773"/>
          <cell r="J2773">
            <v>80</v>
          </cell>
          <cell r="K2773"/>
          <cell r="L2773" t="str">
            <v>SA312 TP317L</v>
          </cell>
          <cell r="M2773"/>
          <cell r="N2773"/>
        </row>
        <row r="2774">
          <cell r="A2774" t="str">
            <v>P3.5 SCH-XH [SA312 TP317L]</v>
          </cell>
          <cell r="B2774">
            <v>3.5</v>
          </cell>
          <cell r="C2774" t="str">
            <v>XH</v>
          </cell>
          <cell r="D2774" t="str">
            <v>SA312 TP317L</v>
          </cell>
          <cell r="E2774"/>
          <cell r="F2774">
            <v>4</v>
          </cell>
          <cell r="G2774">
            <v>3.3639999999999999</v>
          </cell>
          <cell r="H2774">
            <v>0.318</v>
          </cell>
          <cell r="I2774" t="str">
            <v>XH</v>
          </cell>
          <cell r="J2774">
            <v>2</v>
          </cell>
          <cell r="K2774"/>
          <cell r="L2774" t="str">
            <v>SA312 TP317L</v>
          </cell>
          <cell r="M2774"/>
          <cell r="N2774"/>
        </row>
        <row r="2775">
          <cell r="A2775" t="str">
            <v>P3.5 SCH-XXH [SA312 TP317L]</v>
          </cell>
          <cell r="B2775">
            <v>3.5</v>
          </cell>
          <cell r="C2775" t="str">
            <v>XXH</v>
          </cell>
          <cell r="D2775" t="str">
            <v>SA312 TP317L</v>
          </cell>
          <cell r="E2775"/>
          <cell r="F2775">
            <v>4</v>
          </cell>
          <cell r="G2775">
            <v>2.7279999999999998</v>
          </cell>
          <cell r="H2775">
            <v>0.63600000000000001</v>
          </cell>
          <cell r="I2775" t="str">
            <v>XXH</v>
          </cell>
          <cell r="J2775">
            <v>4</v>
          </cell>
          <cell r="K2775"/>
          <cell r="L2775" t="str">
            <v>SA312 TP317L</v>
          </cell>
          <cell r="M2775"/>
          <cell r="N2775"/>
        </row>
        <row r="2776">
          <cell r="A2776" t="str">
            <v>P4 SCH-5 [SA312 TP317L]</v>
          </cell>
          <cell r="B2776">
            <v>4</v>
          </cell>
          <cell r="C2776">
            <v>5</v>
          </cell>
          <cell r="D2776" t="str">
            <v>SA312 TP317L</v>
          </cell>
          <cell r="E2776"/>
          <cell r="F2776">
            <v>4.5</v>
          </cell>
          <cell r="G2776">
            <v>4.3339999999999996</v>
          </cell>
          <cell r="H2776">
            <v>8.3000000000000004E-2</v>
          </cell>
          <cell r="I2776"/>
          <cell r="J2776">
            <v>5</v>
          </cell>
          <cell r="K2776"/>
          <cell r="L2776" t="str">
            <v>SA312 TP317L</v>
          </cell>
          <cell r="M2776"/>
          <cell r="N2776"/>
        </row>
        <row r="2777">
          <cell r="A2777" t="str">
            <v>P4 SCH-10 [SA312 TP317L]</v>
          </cell>
          <cell r="B2777">
            <v>4</v>
          </cell>
          <cell r="C2777">
            <v>10</v>
          </cell>
          <cell r="D2777" t="str">
            <v>SA312 TP317L</v>
          </cell>
          <cell r="E2777"/>
          <cell r="F2777">
            <v>4.5</v>
          </cell>
          <cell r="G2777">
            <v>4.26</v>
          </cell>
          <cell r="H2777">
            <v>0.12</v>
          </cell>
          <cell r="I2777"/>
          <cell r="J2777">
            <v>10</v>
          </cell>
          <cell r="K2777"/>
          <cell r="L2777" t="str">
            <v>SA312 TP317L</v>
          </cell>
          <cell r="M2777"/>
          <cell r="N2777"/>
        </row>
        <row r="2778">
          <cell r="A2778" t="str">
            <v>P4 SCH-40 [SA312 TP317L]</v>
          </cell>
          <cell r="B2778">
            <v>4</v>
          </cell>
          <cell r="C2778">
            <v>40</v>
          </cell>
          <cell r="D2778" t="str">
            <v>SA312 TP317L</v>
          </cell>
          <cell r="E2778"/>
          <cell r="F2778">
            <v>4.5</v>
          </cell>
          <cell r="G2778">
            <v>4.0259999999999998</v>
          </cell>
          <cell r="H2778">
            <v>0.23699999999999999</v>
          </cell>
          <cell r="I2778"/>
          <cell r="J2778">
            <v>40</v>
          </cell>
          <cell r="K2778"/>
          <cell r="L2778" t="str">
            <v>SA312 TP317L</v>
          </cell>
          <cell r="M2778"/>
          <cell r="N2778"/>
        </row>
        <row r="2779">
          <cell r="A2779" t="str">
            <v>P4 SCH-60 [SA312 TP317L]</v>
          </cell>
          <cell r="B2779">
            <v>4</v>
          </cell>
          <cell r="C2779">
            <v>60</v>
          </cell>
          <cell r="D2779" t="str">
            <v>SA312 TP317L</v>
          </cell>
          <cell r="E2779"/>
          <cell r="F2779">
            <v>4.5</v>
          </cell>
          <cell r="G2779">
            <v>3.9379999999999997</v>
          </cell>
          <cell r="H2779">
            <v>0.28100000000000003</v>
          </cell>
          <cell r="I2779"/>
          <cell r="J2779">
            <v>60</v>
          </cell>
          <cell r="K2779"/>
          <cell r="L2779" t="str">
            <v>SA312 TP317L</v>
          </cell>
          <cell r="M2779"/>
          <cell r="N2779"/>
        </row>
        <row r="2780">
          <cell r="A2780" t="str">
            <v>P4 SCH-80 [SA312 TP317L]</v>
          </cell>
          <cell r="B2780">
            <v>4</v>
          </cell>
          <cell r="C2780">
            <v>80</v>
          </cell>
          <cell r="D2780" t="str">
            <v>SA312 TP317L</v>
          </cell>
          <cell r="E2780"/>
          <cell r="F2780">
            <v>4.5</v>
          </cell>
          <cell r="G2780">
            <v>3.8260000000000001</v>
          </cell>
          <cell r="H2780">
            <v>0.33700000000000002</v>
          </cell>
          <cell r="I2780"/>
          <cell r="J2780">
            <v>80</v>
          </cell>
          <cell r="K2780"/>
          <cell r="L2780" t="str">
            <v>SA312 TP317L</v>
          </cell>
          <cell r="M2780"/>
          <cell r="N2780"/>
        </row>
        <row r="2781">
          <cell r="A2781" t="str">
            <v>P4 SCH-120 [SA312 TP317L]</v>
          </cell>
          <cell r="B2781">
            <v>4</v>
          </cell>
          <cell r="C2781">
            <v>120</v>
          </cell>
          <cell r="D2781" t="str">
            <v>SA312 TP317L</v>
          </cell>
          <cell r="E2781"/>
          <cell r="F2781">
            <v>4.5</v>
          </cell>
          <cell r="G2781">
            <v>3.6259999999999999</v>
          </cell>
          <cell r="H2781">
            <v>0.437</v>
          </cell>
          <cell r="I2781"/>
          <cell r="J2781">
            <v>120</v>
          </cell>
          <cell r="K2781"/>
          <cell r="L2781" t="str">
            <v>SA312 TP317L</v>
          </cell>
          <cell r="M2781"/>
          <cell r="N2781"/>
        </row>
        <row r="2782">
          <cell r="A2782" t="str">
            <v>P4 SCH-160 [SA312 TP317L]</v>
          </cell>
          <cell r="B2782">
            <v>4</v>
          </cell>
          <cell r="C2782">
            <v>160</v>
          </cell>
          <cell r="D2782" t="str">
            <v>SA312 TP317L</v>
          </cell>
          <cell r="E2782"/>
          <cell r="F2782">
            <v>4.5</v>
          </cell>
          <cell r="G2782">
            <v>3.4379999999999997</v>
          </cell>
          <cell r="H2782">
            <v>0.53100000000000003</v>
          </cell>
          <cell r="I2782"/>
          <cell r="J2782">
            <v>160</v>
          </cell>
          <cell r="K2782"/>
          <cell r="L2782" t="str">
            <v>SA312 TP317L</v>
          </cell>
          <cell r="M2782"/>
          <cell r="N2782"/>
        </row>
        <row r="2783">
          <cell r="A2783" t="str">
            <v>P4 SCH-XH [SA312 TP317L]</v>
          </cell>
          <cell r="B2783">
            <v>4</v>
          </cell>
          <cell r="C2783" t="str">
            <v>XH</v>
          </cell>
          <cell r="D2783" t="str">
            <v>SA312 TP317L</v>
          </cell>
          <cell r="E2783"/>
          <cell r="F2783">
            <v>4.5</v>
          </cell>
          <cell r="G2783">
            <v>3.8260000000000001</v>
          </cell>
          <cell r="H2783">
            <v>0.33700000000000002</v>
          </cell>
          <cell r="I2783" t="str">
            <v>XH</v>
          </cell>
          <cell r="J2783">
            <v>2</v>
          </cell>
          <cell r="K2783"/>
          <cell r="L2783" t="str">
            <v>SA312 TP317L</v>
          </cell>
          <cell r="M2783"/>
          <cell r="N2783"/>
        </row>
        <row r="2784">
          <cell r="A2784" t="str">
            <v>P4 SCH-XXH [SA312 TP317L]</v>
          </cell>
          <cell r="B2784">
            <v>4</v>
          </cell>
          <cell r="C2784" t="str">
            <v>XXH</v>
          </cell>
          <cell r="D2784" t="str">
            <v>SA312 TP317L</v>
          </cell>
          <cell r="E2784"/>
          <cell r="F2784">
            <v>4.5</v>
          </cell>
          <cell r="G2784">
            <v>3.1520000000000001</v>
          </cell>
          <cell r="H2784">
            <v>0.67400000000000004</v>
          </cell>
          <cell r="I2784" t="str">
            <v>XXH</v>
          </cell>
          <cell r="J2784">
            <v>4</v>
          </cell>
          <cell r="K2784"/>
          <cell r="L2784" t="str">
            <v>SA312 TP317L</v>
          </cell>
          <cell r="M2784"/>
          <cell r="N2784"/>
        </row>
        <row r="2785">
          <cell r="A2785" t="str">
            <v>P4.5 SCH-XH [SA312 TP317L]</v>
          </cell>
          <cell r="B2785">
            <v>4.5</v>
          </cell>
          <cell r="C2785" t="str">
            <v>XH</v>
          </cell>
          <cell r="D2785" t="str">
            <v>SA312 TP317L</v>
          </cell>
          <cell r="E2785"/>
          <cell r="F2785">
            <v>5</v>
          </cell>
          <cell r="G2785">
            <v>4.29</v>
          </cell>
          <cell r="H2785">
            <v>0.35499999999999998</v>
          </cell>
          <cell r="I2785" t="str">
            <v>XH</v>
          </cell>
          <cell r="J2785">
            <v>2</v>
          </cell>
          <cell r="K2785"/>
          <cell r="L2785" t="str">
            <v>SA312 TP317L</v>
          </cell>
          <cell r="M2785"/>
          <cell r="N2785"/>
        </row>
        <row r="2786">
          <cell r="A2786" t="str">
            <v>P4.5 SCH-XXH [SA312 TP317L]</v>
          </cell>
          <cell r="B2786">
            <v>4.5</v>
          </cell>
          <cell r="C2786" t="str">
            <v>XXH</v>
          </cell>
          <cell r="D2786" t="str">
            <v>SA312 TP317L</v>
          </cell>
          <cell r="E2786"/>
          <cell r="F2786">
            <v>5</v>
          </cell>
          <cell r="G2786">
            <v>3.58</v>
          </cell>
          <cell r="H2786">
            <v>0.71</v>
          </cell>
          <cell r="I2786" t="str">
            <v>XXH</v>
          </cell>
          <cell r="J2786">
            <v>4</v>
          </cell>
          <cell r="K2786"/>
          <cell r="L2786" t="str">
            <v>SA312 TP317L</v>
          </cell>
          <cell r="M2786"/>
          <cell r="N2786"/>
        </row>
        <row r="2787">
          <cell r="A2787" t="str">
            <v>P5 SCH-5 [SA312 TP317L]</v>
          </cell>
          <cell r="B2787">
            <v>5</v>
          </cell>
          <cell r="C2787">
            <v>5</v>
          </cell>
          <cell r="D2787" t="str">
            <v>SA312 TP317L</v>
          </cell>
          <cell r="E2787"/>
          <cell r="F2787">
            <v>5.5629999999999997</v>
          </cell>
          <cell r="G2787">
            <v>5.3449999999999998</v>
          </cell>
          <cell r="H2787">
            <v>0.109</v>
          </cell>
          <cell r="I2787"/>
          <cell r="J2787">
            <v>5</v>
          </cell>
          <cell r="K2787"/>
          <cell r="L2787" t="str">
            <v>SA312 TP317L</v>
          </cell>
          <cell r="M2787"/>
          <cell r="N2787"/>
        </row>
        <row r="2788">
          <cell r="A2788" t="str">
            <v>P5 SCH-10 [SA312 TP317L]</v>
          </cell>
          <cell r="B2788">
            <v>5</v>
          </cell>
          <cell r="C2788">
            <v>10</v>
          </cell>
          <cell r="D2788" t="str">
            <v>SA312 TP317L</v>
          </cell>
          <cell r="E2788"/>
          <cell r="F2788">
            <v>5.5629999999999997</v>
          </cell>
          <cell r="G2788">
            <v>5.2949999999999999</v>
          </cell>
          <cell r="H2788">
            <v>0.13400000000000001</v>
          </cell>
          <cell r="I2788"/>
          <cell r="J2788">
            <v>10</v>
          </cell>
          <cell r="K2788"/>
          <cell r="L2788" t="str">
            <v>SA312 TP317L</v>
          </cell>
          <cell r="M2788"/>
          <cell r="N2788"/>
        </row>
        <row r="2789">
          <cell r="A2789" t="str">
            <v>P5 SCH-20 [SA312 TP317L]</v>
          </cell>
          <cell r="B2789">
            <v>5</v>
          </cell>
          <cell r="C2789">
            <v>20</v>
          </cell>
          <cell r="D2789" t="str">
            <v>SA312 TP317L</v>
          </cell>
          <cell r="E2789"/>
          <cell r="F2789">
            <v>5.5629999999999997</v>
          </cell>
          <cell r="G2789">
            <v>5.157</v>
          </cell>
          <cell r="H2789">
            <v>0.20300000000000001</v>
          </cell>
          <cell r="I2789"/>
          <cell r="J2789">
            <v>20</v>
          </cell>
          <cell r="K2789"/>
          <cell r="L2789" t="str">
            <v>SA312 TP317L</v>
          </cell>
          <cell r="M2789"/>
          <cell r="N2789"/>
        </row>
        <row r="2790">
          <cell r="A2790" t="str">
            <v>P5 SCH-40 [SA312 TP317L]</v>
          </cell>
          <cell r="B2790">
            <v>5</v>
          </cell>
          <cell r="C2790">
            <v>40</v>
          </cell>
          <cell r="D2790" t="str">
            <v>SA312 TP317L</v>
          </cell>
          <cell r="E2790"/>
          <cell r="F2790">
            <v>5.5629999999999997</v>
          </cell>
          <cell r="G2790">
            <v>5.0469999999999997</v>
          </cell>
          <cell r="H2790">
            <v>0.25800000000000001</v>
          </cell>
          <cell r="I2790"/>
          <cell r="J2790">
            <v>40</v>
          </cell>
          <cell r="K2790"/>
          <cell r="L2790" t="str">
            <v>SA312 TP317L</v>
          </cell>
          <cell r="M2790"/>
          <cell r="N2790"/>
        </row>
        <row r="2791">
          <cell r="A2791" t="str">
            <v>P5 SCH-80 [SA312 TP317L]</v>
          </cell>
          <cell r="B2791">
            <v>5</v>
          </cell>
          <cell r="C2791">
            <v>80</v>
          </cell>
          <cell r="D2791" t="str">
            <v>SA312 TP317L</v>
          </cell>
          <cell r="E2791"/>
          <cell r="F2791">
            <v>5.5629999999999997</v>
          </cell>
          <cell r="G2791">
            <v>4.8129999999999997</v>
          </cell>
          <cell r="H2791">
            <v>0.375</v>
          </cell>
          <cell r="I2791"/>
          <cell r="J2791">
            <v>80</v>
          </cell>
          <cell r="K2791"/>
          <cell r="L2791" t="str">
            <v>SA312 TP317L</v>
          </cell>
          <cell r="M2791"/>
          <cell r="N2791"/>
        </row>
        <row r="2792">
          <cell r="A2792" t="str">
            <v>P5 SCH-120 [SA312 TP317L]</v>
          </cell>
          <cell r="B2792">
            <v>5</v>
          </cell>
          <cell r="C2792">
            <v>120</v>
          </cell>
          <cell r="D2792" t="str">
            <v>SA312 TP317L</v>
          </cell>
          <cell r="E2792"/>
          <cell r="F2792">
            <v>5.5629999999999997</v>
          </cell>
          <cell r="G2792">
            <v>4.5629999999999997</v>
          </cell>
          <cell r="H2792">
            <v>0.5</v>
          </cell>
          <cell r="I2792"/>
          <cell r="J2792">
            <v>120</v>
          </cell>
          <cell r="K2792"/>
          <cell r="L2792" t="str">
            <v>SA312 TP317L</v>
          </cell>
          <cell r="M2792"/>
          <cell r="N2792"/>
        </row>
        <row r="2793">
          <cell r="A2793" t="str">
            <v>P5 SCH-160 [SA312 TP317L]</v>
          </cell>
          <cell r="B2793">
            <v>5</v>
          </cell>
          <cell r="C2793">
            <v>160</v>
          </cell>
          <cell r="D2793" t="str">
            <v>SA312 TP317L</v>
          </cell>
          <cell r="E2793"/>
          <cell r="F2793">
            <v>5.5629999999999997</v>
          </cell>
          <cell r="G2793">
            <v>4.3129999999999997</v>
          </cell>
          <cell r="H2793">
            <v>0.625</v>
          </cell>
          <cell r="I2793"/>
          <cell r="J2793">
            <v>160</v>
          </cell>
          <cell r="K2793"/>
          <cell r="L2793" t="str">
            <v>SA312 TP317L</v>
          </cell>
          <cell r="M2793"/>
          <cell r="N2793"/>
        </row>
        <row r="2794">
          <cell r="A2794" t="str">
            <v>P5 SCH-XH [SA312 TP317L]</v>
          </cell>
          <cell r="B2794">
            <v>5</v>
          </cell>
          <cell r="C2794" t="str">
            <v>XH</v>
          </cell>
          <cell r="D2794" t="str">
            <v>SA312 TP317L</v>
          </cell>
          <cell r="E2794"/>
          <cell r="F2794">
            <v>5.5629999999999997</v>
          </cell>
          <cell r="G2794">
            <v>4.8129999999999997</v>
          </cell>
          <cell r="H2794">
            <v>0.375</v>
          </cell>
          <cell r="I2794" t="str">
            <v>XH</v>
          </cell>
          <cell r="J2794">
            <v>2</v>
          </cell>
          <cell r="K2794"/>
          <cell r="L2794" t="str">
            <v>SA312 TP317L</v>
          </cell>
          <cell r="M2794"/>
          <cell r="N2794"/>
        </row>
        <row r="2795">
          <cell r="A2795" t="str">
            <v>P5 SCH-XXH [SA312 TP317L]</v>
          </cell>
          <cell r="B2795">
            <v>5</v>
          </cell>
          <cell r="C2795" t="str">
            <v>XXH</v>
          </cell>
          <cell r="D2795" t="str">
            <v>SA312 TP317L</v>
          </cell>
          <cell r="E2795"/>
          <cell r="F2795">
            <v>5.5629999999999997</v>
          </cell>
          <cell r="G2795">
            <v>4.0629999999999997</v>
          </cell>
          <cell r="H2795">
            <v>0.75</v>
          </cell>
          <cell r="I2795" t="str">
            <v>XXH</v>
          </cell>
          <cell r="J2795">
            <v>4</v>
          </cell>
          <cell r="K2795"/>
          <cell r="L2795" t="str">
            <v>SA312 TP317L</v>
          </cell>
          <cell r="M2795"/>
          <cell r="N2795"/>
        </row>
        <row r="2796">
          <cell r="A2796" t="str">
            <v>P6 SCH-5 [SA312 TP317L]</v>
          </cell>
          <cell r="B2796">
            <v>6.0000000000000009</v>
          </cell>
          <cell r="C2796">
            <v>5</v>
          </cell>
          <cell r="D2796" t="str">
            <v>SA312 TP317L</v>
          </cell>
          <cell r="E2796"/>
          <cell r="F2796">
            <v>6.6250000000000009</v>
          </cell>
          <cell r="G2796">
            <v>6.4070000000000009</v>
          </cell>
          <cell r="H2796">
            <v>0.109</v>
          </cell>
          <cell r="I2796"/>
          <cell r="J2796">
            <v>5</v>
          </cell>
          <cell r="K2796"/>
          <cell r="L2796" t="str">
            <v>SA312 TP317L</v>
          </cell>
          <cell r="M2796"/>
          <cell r="N2796"/>
        </row>
        <row r="2797">
          <cell r="A2797" t="str">
            <v>P6 SCH-10 [SA312 TP317L]</v>
          </cell>
          <cell r="B2797">
            <v>6.0000000000000009</v>
          </cell>
          <cell r="C2797">
            <v>10</v>
          </cell>
          <cell r="D2797" t="str">
            <v>SA312 TP317L</v>
          </cell>
          <cell r="E2797"/>
          <cell r="F2797">
            <v>6.6250000000000009</v>
          </cell>
          <cell r="G2797">
            <v>6.3570000000000011</v>
          </cell>
          <cell r="H2797">
            <v>0.13400000000000001</v>
          </cell>
          <cell r="I2797"/>
          <cell r="J2797">
            <v>10</v>
          </cell>
          <cell r="K2797"/>
          <cell r="L2797" t="str">
            <v>SA312 TP317L</v>
          </cell>
          <cell r="M2797"/>
          <cell r="N2797"/>
        </row>
        <row r="2798">
          <cell r="A2798" t="str">
            <v>P6 SCH-20 [SA312 TP317L]</v>
          </cell>
          <cell r="B2798">
            <v>6.0000000000000009</v>
          </cell>
          <cell r="C2798">
            <v>20</v>
          </cell>
          <cell r="D2798" t="str">
            <v>SA312 TP317L</v>
          </cell>
          <cell r="E2798"/>
          <cell r="F2798">
            <v>6.6250000000000009</v>
          </cell>
          <cell r="G2798">
            <v>6.2190000000000012</v>
          </cell>
          <cell r="H2798">
            <v>0.20300000000000001</v>
          </cell>
          <cell r="I2798"/>
          <cell r="J2798">
            <v>20</v>
          </cell>
          <cell r="K2798"/>
          <cell r="L2798" t="str">
            <v>SA312 TP317L</v>
          </cell>
          <cell r="M2798"/>
          <cell r="N2798"/>
        </row>
        <row r="2799">
          <cell r="A2799" t="str">
            <v>P6 SCH-40 [SA312 TP317L]</v>
          </cell>
          <cell r="B2799">
            <v>6.0000000000000009</v>
          </cell>
          <cell r="C2799">
            <v>40</v>
          </cell>
          <cell r="D2799" t="str">
            <v>SA312 TP317L</v>
          </cell>
          <cell r="E2799"/>
          <cell r="F2799">
            <v>6.6250000000000009</v>
          </cell>
          <cell r="G2799">
            <v>6.0650000000000013</v>
          </cell>
          <cell r="H2799">
            <v>0.28000000000000003</v>
          </cell>
          <cell r="I2799"/>
          <cell r="J2799">
            <v>40</v>
          </cell>
          <cell r="K2799"/>
          <cell r="L2799" t="str">
            <v>SA312 TP317L</v>
          </cell>
          <cell r="M2799"/>
          <cell r="N2799"/>
        </row>
        <row r="2800">
          <cell r="A2800" t="str">
            <v>P6 SCH-80 [SA312 TP317L]</v>
          </cell>
          <cell r="B2800">
            <v>6.0000000000000009</v>
          </cell>
          <cell r="C2800">
            <v>80</v>
          </cell>
          <cell r="D2800" t="str">
            <v>SA312 TP317L</v>
          </cell>
          <cell r="E2800"/>
          <cell r="F2800">
            <v>6.6250000000000009</v>
          </cell>
          <cell r="G2800">
            <v>5.761000000000001</v>
          </cell>
          <cell r="H2800">
            <v>0.432</v>
          </cell>
          <cell r="I2800"/>
          <cell r="J2800">
            <v>80</v>
          </cell>
          <cell r="K2800"/>
          <cell r="L2800" t="str">
            <v>SA312 TP317L</v>
          </cell>
          <cell r="M2800"/>
          <cell r="N2800"/>
        </row>
        <row r="2801">
          <cell r="A2801" t="str">
            <v>P6 SCH-120 [SA312 TP317L]</v>
          </cell>
          <cell r="B2801">
            <v>6.0000000000000009</v>
          </cell>
          <cell r="C2801">
            <v>120</v>
          </cell>
          <cell r="D2801" t="str">
            <v>SA312 TP317L</v>
          </cell>
          <cell r="E2801"/>
          <cell r="F2801">
            <v>6.6250000000000009</v>
          </cell>
          <cell r="G2801">
            <v>5.5010000000000012</v>
          </cell>
          <cell r="H2801">
            <v>0.56200000000000006</v>
          </cell>
          <cell r="I2801"/>
          <cell r="J2801">
            <v>120</v>
          </cell>
          <cell r="K2801"/>
          <cell r="L2801" t="str">
            <v>SA312 TP317L</v>
          </cell>
          <cell r="M2801"/>
          <cell r="N2801"/>
        </row>
        <row r="2802">
          <cell r="A2802" t="str">
            <v>P6 SCH-160 [SA312 TP317L]</v>
          </cell>
          <cell r="B2802">
            <v>6.0000000000000009</v>
          </cell>
          <cell r="C2802">
            <v>160</v>
          </cell>
          <cell r="D2802" t="str">
            <v>SA312 TP317L</v>
          </cell>
          <cell r="E2802"/>
          <cell r="F2802">
            <v>6.6250000000000009</v>
          </cell>
          <cell r="G2802">
            <v>5.1890000000000009</v>
          </cell>
          <cell r="H2802">
            <v>0.71799999999999997</v>
          </cell>
          <cell r="I2802"/>
          <cell r="J2802">
            <v>160</v>
          </cell>
          <cell r="K2802"/>
          <cell r="L2802" t="str">
            <v>SA312 TP317L</v>
          </cell>
          <cell r="M2802"/>
          <cell r="N2802"/>
        </row>
        <row r="2803">
          <cell r="A2803" t="str">
            <v>P6 SCH-XH [SA312 TP317L]</v>
          </cell>
          <cell r="B2803">
            <v>6.0000000000000009</v>
          </cell>
          <cell r="C2803" t="str">
            <v>XH</v>
          </cell>
          <cell r="D2803" t="str">
            <v>SA312 TP317L</v>
          </cell>
          <cell r="E2803"/>
          <cell r="F2803">
            <v>6.6250000000000009</v>
          </cell>
          <cell r="G2803">
            <v>5.761000000000001</v>
          </cell>
          <cell r="H2803">
            <v>0.432</v>
          </cell>
          <cell r="I2803" t="str">
            <v>XH</v>
          </cell>
          <cell r="J2803">
            <v>2</v>
          </cell>
          <cell r="K2803"/>
          <cell r="L2803" t="str">
            <v>SA312 TP317L</v>
          </cell>
          <cell r="M2803"/>
          <cell r="N2803"/>
        </row>
        <row r="2804">
          <cell r="A2804" t="str">
            <v>P6 SCH-XXH [SA312 TP317L]</v>
          </cell>
          <cell r="B2804">
            <v>6.0000000000000009</v>
          </cell>
          <cell r="C2804" t="str">
            <v>XXH</v>
          </cell>
          <cell r="D2804" t="str">
            <v>SA312 TP317L</v>
          </cell>
          <cell r="E2804"/>
          <cell r="F2804">
            <v>6.6250000000000009</v>
          </cell>
          <cell r="G2804">
            <v>4.8970000000000011</v>
          </cell>
          <cell r="H2804">
            <v>0.86399999999999999</v>
          </cell>
          <cell r="I2804" t="str">
            <v>XXH</v>
          </cell>
          <cell r="J2804">
            <v>4</v>
          </cell>
          <cell r="K2804"/>
          <cell r="L2804" t="str">
            <v>SA312 TP317L</v>
          </cell>
          <cell r="M2804"/>
          <cell r="N2804"/>
        </row>
        <row r="2805">
          <cell r="A2805" t="str">
            <v>P7 SCH-XH [SA312 TP317L]</v>
          </cell>
          <cell r="B2805">
            <v>7</v>
          </cell>
          <cell r="C2805" t="str">
            <v>XH</v>
          </cell>
          <cell r="D2805" t="str">
            <v>SA312 TP317L</v>
          </cell>
          <cell r="E2805"/>
          <cell r="F2805">
            <v>7.625</v>
          </cell>
          <cell r="G2805">
            <v>6.625</v>
          </cell>
          <cell r="H2805">
            <v>0.5</v>
          </cell>
          <cell r="I2805" t="str">
            <v>XH</v>
          </cell>
          <cell r="J2805">
            <v>2</v>
          </cell>
          <cell r="K2805"/>
          <cell r="L2805" t="str">
            <v>SA312 TP317L</v>
          </cell>
          <cell r="M2805"/>
          <cell r="N2805"/>
        </row>
        <row r="2806">
          <cell r="A2806" t="str">
            <v>P7 SCH-XXH [SA312 TP317L]</v>
          </cell>
          <cell r="B2806">
            <v>7</v>
          </cell>
          <cell r="C2806" t="str">
            <v>XXH</v>
          </cell>
          <cell r="D2806" t="str">
            <v>SA312 TP317L</v>
          </cell>
          <cell r="E2806"/>
          <cell r="F2806">
            <v>7.625</v>
          </cell>
          <cell r="G2806">
            <v>5.875</v>
          </cell>
          <cell r="H2806">
            <v>0.875</v>
          </cell>
          <cell r="I2806" t="str">
            <v>XXH</v>
          </cell>
          <cell r="J2806">
            <v>4</v>
          </cell>
          <cell r="K2806"/>
          <cell r="L2806" t="str">
            <v>SA312 TP317L</v>
          </cell>
          <cell r="M2806"/>
          <cell r="N2806"/>
        </row>
        <row r="2807">
          <cell r="A2807" t="str">
            <v>P8 SCH-5 [SA312 TP317L]</v>
          </cell>
          <cell r="B2807">
            <v>8</v>
          </cell>
          <cell r="C2807">
            <v>5</v>
          </cell>
          <cell r="D2807" t="str">
            <v>SA312 TP317L</v>
          </cell>
          <cell r="E2807"/>
          <cell r="F2807">
            <v>8.625</v>
          </cell>
          <cell r="G2807">
            <v>8.407</v>
          </cell>
          <cell r="H2807">
            <v>0.109</v>
          </cell>
          <cell r="I2807"/>
          <cell r="J2807">
            <v>5</v>
          </cell>
          <cell r="K2807"/>
          <cell r="L2807" t="str">
            <v>SA312 TP317L</v>
          </cell>
          <cell r="M2807"/>
          <cell r="N2807"/>
        </row>
        <row r="2808">
          <cell r="A2808" t="str">
            <v>P8 SCH-10 [SA312 TP317L]</v>
          </cell>
          <cell r="B2808">
            <v>8</v>
          </cell>
          <cell r="C2808">
            <v>10</v>
          </cell>
          <cell r="D2808" t="str">
            <v>SA312 TP317L</v>
          </cell>
          <cell r="E2808"/>
          <cell r="F2808">
            <v>8.625</v>
          </cell>
          <cell r="G2808">
            <v>8.3290000000000006</v>
          </cell>
          <cell r="H2808">
            <v>0.14799999999999999</v>
          </cell>
          <cell r="I2808"/>
          <cell r="J2808">
            <v>10</v>
          </cell>
          <cell r="K2808"/>
          <cell r="L2808" t="str">
            <v>SA312 TP317L</v>
          </cell>
          <cell r="M2808"/>
          <cell r="N2808"/>
        </row>
        <row r="2809">
          <cell r="A2809" t="str">
            <v>P8 SCH-20 [SA312 TP317L]</v>
          </cell>
          <cell r="B2809">
            <v>8</v>
          </cell>
          <cell r="C2809">
            <v>20</v>
          </cell>
          <cell r="D2809" t="str">
            <v>SA312 TP317L</v>
          </cell>
          <cell r="E2809"/>
          <cell r="F2809">
            <v>8.625</v>
          </cell>
          <cell r="G2809">
            <v>8.125</v>
          </cell>
          <cell r="H2809">
            <v>0.25</v>
          </cell>
          <cell r="I2809"/>
          <cell r="J2809">
            <v>20</v>
          </cell>
          <cell r="K2809"/>
          <cell r="L2809" t="str">
            <v>SA312 TP317L</v>
          </cell>
          <cell r="M2809"/>
          <cell r="N2809"/>
        </row>
        <row r="2810">
          <cell r="A2810" t="str">
            <v>P8 SCH-30 [SA312 TP317L]</v>
          </cell>
          <cell r="B2810">
            <v>8</v>
          </cell>
          <cell r="C2810">
            <v>30</v>
          </cell>
          <cell r="D2810" t="str">
            <v>SA312 TP317L</v>
          </cell>
          <cell r="E2810"/>
          <cell r="F2810">
            <v>8.625</v>
          </cell>
          <cell r="G2810">
            <v>8.0709999999999997</v>
          </cell>
          <cell r="H2810">
            <v>0.27700000000000002</v>
          </cell>
          <cell r="I2810"/>
          <cell r="J2810">
            <v>30</v>
          </cell>
          <cell r="K2810"/>
          <cell r="L2810" t="str">
            <v>SA312 TP317L</v>
          </cell>
          <cell r="M2810"/>
          <cell r="N2810"/>
        </row>
        <row r="2811">
          <cell r="A2811" t="str">
            <v>P8 SCH-40 [SA312 TP317L]</v>
          </cell>
          <cell r="B2811">
            <v>8</v>
          </cell>
          <cell r="C2811">
            <v>40</v>
          </cell>
          <cell r="D2811" t="str">
            <v>SA312 TP317L</v>
          </cell>
          <cell r="E2811"/>
          <cell r="F2811">
            <v>8.625</v>
          </cell>
          <cell r="G2811">
            <v>7.9809999999999999</v>
          </cell>
          <cell r="H2811">
            <v>0.32200000000000001</v>
          </cell>
          <cell r="I2811"/>
          <cell r="J2811">
            <v>40</v>
          </cell>
          <cell r="K2811"/>
          <cell r="L2811" t="str">
            <v>SA312 TP317L</v>
          </cell>
          <cell r="M2811"/>
          <cell r="N2811"/>
        </row>
        <row r="2812">
          <cell r="A2812" t="str">
            <v>P8 SCH-60 [SA312 TP317L]</v>
          </cell>
          <cell r="B2812">
            <v>8</v>
          </cell>
          <cell r="C2812">
            <v>60</v>
          </cell>
          <cell r="D2812" t="str">
            <v>SA312 TP317L</v>
          </cell>
          <cell r="E2812"/>
          <cell r="F2812">
            <v>8.625</v>
          </cell>
          <cell r="G2812">
            <v>7.8129999999999997</v>
          </cell>
          <cell r="H2812">
            <v>0.40600000000000003</v>
          </cell>
          <cell r="I2812"/>
          <cell r="J2812">
            <v>60</v>
          </cell>
          <cell r="K2812"/>
          <cell r="L2812" t="str">
            <v>SA312 TP317L</v>
          </cell>
          <cell r="M2812"/>
          <cell r="N2812"/>
        </row>
        <row r="2813">
          <cell r="A2813" t="str">
            <v>P8 SCH-80 [SA312 TP317L]</v>
          </cell>
          <cell r="B2813">
            <v>8</v>
          </cell>
          <cell r="C2813">
            <v>80</v>
          </cell>
          <cell r="D2813" t="str">
            <v>SA312 TP317L</v>
          </cell>
          <cell r="E2813"/>
          <cell r="F2813">
            <v>8.625</v>
          </cell>
          <cell r="G2813">
            <v>7.625</v>
          </cell>
          <cell r="H2813">
            <v>0.5</v>
          </cell>
          <cell r="I2813"/>
          <cell r="J2813">
            <v>80</v>
          </cell>
          <cell r="K2813"/>
          <cell r="L2813" t="str">
            <v>SA312 TP317L</v>
          </cell>
          <cell r="M2813"/>
          <cell r="N2813"/>
        </row>
        <row r="2814">
          <cell r="A2814" t="str">
            <v>P8 SCH-100 [SA312 TP317L]</v>
          </cell>
          <cell r="B2814">
            <v>8</v>
          </cell>
          <cell r="C2814">
            <v>100</v>
          </cell>
          <cell r="D2814" t="str">
            <v>SA312 TP317L</v>
          </cell>
          <cell r="E2814"/>
          <cell r="F2814">
            <v>8.625</v>
          </cell>
          <cell r="G2814">
            <v>7.4390000000000001</v>
          </cell>
          <cell r="H2814">
            <v>0.59299999999999997</v>
          </cell>
          <cell r="I2814"/>
          <cell r="J2814">
            <v>100</v>
          </cell>
          <cell r="K2814"/>
          <cell r="L2814" t="str">
            <v>SA312 TP317L</v>
          </cell>
          <cell r="M2814"/>
          <cell r="N2814"/>
        </row>
        <row r="2815">
          <cell r="A2815" t="str">
            <v>P8 SCH-120 [SA312 TP317L]</v>
          </cell>
          <cell r="B2815">
            <v>8</v>
          </cell>
          <cell r="C2815">
            <v>120</v>
          </cell>
          <cell r="D2815" t="str">
            <v>SA312 TP317L</v>
          </cell>
          <cell r="E2815"/>
          <cell r="F2815">
            <v>8.625</v>
          </cell>
          <cell r="G2815">
            <v>7.1890000000000001</v>
          </cell>
          <cell r="H2815">
            <v>0.71799999999999997</v>
          </cell>
          <cell r="I2815"/>
          <cell r="J2815">
            <v>120</v>
          </cell>
          <cell r="K2815"/>
          <cell r="L2815" t="str">
            <v>SA312 TP317L</v>
          </cell>
          <cell r="M2815"/>
          <cell r="N2815"/>
        </row>
        <row r="2816">
          <cell r="A2816" t="str">
            <v>P8 SCH-140 [SA312 TP317L]</v>
          </cell>
          <cell r="B2816">
            <v>8</v>
          </cell>
          <cell r="C2816">
            <v>140</v>
          </cell>
          <cell r="D2816" t="str">
            <v>SA312 TP317L</v>
          </cell>
          <cell r="E2816"/>
          <cell r="F2816">
            <v>8.625</v>
          </cell>
          <cell r="G2816">
            <v>7.0009999999999994</v>
          </cell>
          <cell r="H2816">
            <v>0.81200000000000006</v>
          </cell>
          <cell r="I2816"/>
          <cell r="J2816">
            <v>140</v>
          </cell>
          <cell r="K2816"/>
          <cell r="L2816" t="str">
            <v>SA312 TP317L</v>
          </cell>
          <cell r="M2816"/>
          <cell r="N2816"/>
        </row>
        <row r="2817">
          <cell r="A2817" t="str">
            <v>P8 SCH-160 [SA312 TP317L]</v>
          </cell>
          <cell r="B2817">
            <v>8</v>
          </cell>
          <cell r="C2817">
            <v>160</v>
          </cell>
          <cell r="D2817" t="str">
            <v>SA312 TP317L</v>
          </cell>
          <cell r="E2817"/>
          <cell r="F2817">
            <v>8.625</v>
          </cell>
          <cell r="G2817">
            <v>6.8129999999999997</v>
          </cell>
          <cell r="H2817">
            <v>0.90600000000000003</v>
          </cell>
          <cell r="I2817"/>
          <cell r="J2817">
            <v>160</v>
          </cell>
          <cell r="K2817"/>
          <cell r="L2817" t="str">
            <v>SA312 TP317L</v>
          </cell>
          <cell r="M2817"/>
          <cell r="N2817"/>
        </row>
        <row r="2818">
          <cell r="A2818" t="str">
            <v>P8 SCH-XH [SA312 TP317L]</v>
          </cell>
          <cell r="B2818">
            <v>8</v>
          </cell>
          <cell r="C2818" t="str">
            <v>XH</v>
          </cell>
          <cell r="D2818" t="str">
            <v>SA312 TP317L</v>
          </cell>
          <cell r="E2818"/>
          <cell r="F2818">
            <v>8.625</v>
          </cell>
          <cell r="G2818">
            <v>7.625</v>
          </cell>
          <cell r="H2818">
            <v>0.5</v>
          </cell>
          <cell r="I2818" t="str">
            <v>XH</v>
          </cell>
          <cell r="J2818">
            <v>2</v>
          </cell>
          <cell r="K2818"/>
          <cell r="L2818" t="str">
            <v>SA312 TP317L</v>
          </cell>
          <cell r="M2818"/>
          <cell r="N2818"/>
        </row>
        <row r="2819">
          <cell r="A2819" t="str">
            <v>P8 SCH-XXH [SA312 TP317L]</v>
          </cell>
          <cell r="B2819">
            <v>8</v>
          </cell>
          <cell r="C2819" t="str">
            <v>XXH</v>
          </cell>
          <cell r="D2819" t="str">
            <v>SA312 TP317L</v>
          </cell>
          <cell r="E2819"/>
          <cell r="F2819">
            <v>8.625</v>
          </cell>
          <cell r="G2819">
            <v>6.875</v>
          </cell>
          <cell r="H2819">
            <v>0.875</v>
          </cell>
          <cell r="I2819" t="str">
            <v>XXH</v>
          </cell>
          <cell r="J2819">
            <v>4</v>
          </cell>
          <cell r="K2819"/>
          <cell r="L2819" t="str">
            <v>SA312 TP317L</v>
          </cell>
          <cell r="M2819"/>
          <cell r="N2819"/>
        </row>
        <row r="2820">
          <cell r="A2820" t="str">
            <v>P9 SCH-XH [SA312 TP317L]</v>
          </cell>
          <cell r="B2820">
            <v>9</v>
          </cell>
          <cell r="C2820" t="str">
            <v>XH</v>
          </cell>
          <cell r="D2820" t="str">
            <v>SA312 TP317L</v>
          </cell>
          <cell r="E2820"/>
          <cell r="F2820">
            <v>9.625</v>
          </cell>
          <cell r="G2820">
            <v>8.625</v>
          </cell>
          <cell r="H2820">
            <v>0.5</v>
          </cell>
          <cell r="I2820" t="str">
            <v>XH</v>
          </cell>
          <cell r="J2820">
            <v>2</v>
          </cell>
          <cell r="K2820"/>
          <cell r="L2820" t="str">
            <v>SA312 TP317L</v>
          </cell>
          <cell r="M2820"/>
          <cell r="N2820"/>
        </row>
        <row r="2821">
          <cell r="A2821" t="str">
            <v>P10 SCH-5 [SA312 TP317L]</v>
          </cell>
          <cell r="B2821">
            <v>10</v>
          </cell>
          <cell r="C2821">
            <v>5</v>
          </cell>
          <cell r="D2821" t="str">
            <v>SA312 TP317L</v>
          </cell>
          <cell r="E2821"/>
          <cell r="F2821">
            <v>10.750000000000002</v>
          </cell>
          <cell r="G2821">
            <v>10.482000000000001</v>
          </cell>
          <cell r="H2821">
            <v>0.13400000000000001</v>
          </cell>
          <cell r="I2821"/>
          <cell r="J2821">
            <v>5</v>
          </cell>
          <cell r="K2821"/>
          <cell r="L2821" t="str">
            <v>SA312 TP317L</v>
          </cell>
          <cell r="M2821"/>
          <cell r="N2821"/>
        </row>
        <row r="2822">
          <cell r="A2822" t="str">
            <v>P10 SCH-10 [SA312 TP317L]</v>
          </cell>
          <cell r="B2822">
            <v>10</v>
          </cell>
          <cell r="C2822">
            <v>10</v>
          </cell>
          <cell r="D2822" t="str">
            <v>SA312 TP317L</v>
          </cell>
          <cell r="E2822"/>
          <cell r="F2822">
            <v>10.750000000000002</v>
          </cell>
          <cell r="G2822">
            <v>10.420000000000002</v>
          </cell>
          <cell r="H2822">
            <v>0.16500000000000001</v>
          </cell>
          <cell r="I2822"/>
          <cell r="J2822">
            <v>10</v>
          </cell>
          <cell r="K2822"/>
          <cell r="L2822" t="str">
            <v>SA312 TP317L</v>
          </cell>
          <cell r="M2822"/>
          <cell r="N2822"/>
        </row>
        <row r="2823">
          <cell r="A2823" t="str">
            <v>P10 SCH-20 [SA312 TP317L]</v>
          </cell>
          <cell r="B2823">
            <v>10</v>
          </cell>
          <cell r="C2823">
            <v>20</v>
          </cell>
          <cell r="D2823" t="str">
            <v>SA312 TP317L</v>
          </cell>
          <cell r="E2823"/>
          <cell r="F2823">
            <v>10.750000000000002</v>
          </cell>
          <cell r="G2823">
            <v>10.250000000000002</v>
          </cell>
          <cell r="H2823">
            <v>0.25</v>
          </cell>
          <cell r="I2823"/>
          <cell r="J2823">
            <v>20</v>
          </cell>
          <cell r="K2823"/>
          <cell r="L2823" t="str">
            <v>SA312 TP317L</v>
          </cell>
          <cell r="M2823"/>
          <cell r="N2823"/>
        </row>
        <row r="2824">
          <cell r="A2824" t="str">
            <v>P10 SCH-30 [SA312 TP317L]</v>
          </cell>
          <cell r="B2824">
            <v>10</v>
          </cell>
          <cell r="C2824">
            <v>30</v>
          </cell>
          <cell r="D2824" t="str">
            <v>SA312 TP317L</v>
          </cell>
          <cell r="E2824"/>
          <cell r="F2824">
            <v>10.750000000000002</v>
          </cell>
          <cell r="G2824">
            <v>10.136000000000001</v>
          </cell>
          <cell r="H2824">
            <v>0.307</v>
          </cell>
          <cell r="I2824"/>
          <cell r="J2824">
            <v>30</v>
          </cell>
          <cell r="K2824"/>
          <cell r="L2824" t="str">
            <v>SA312 TP317L</v>
          </cell>
          <cell r="M2824"/>
          <cell r="N2824"/>
        </row>
        <row r="2825">
          <cell r="A2825" t="str">
            <v>P10 SCH-40 [SA312 TP317L]</v>
          </cell>
          <cell r="B2825">
            <v>10</v>
          </cell>
          <cell r="C2825">
            <v>40</v>
          </cell>
          <cell r="D2825" t="str">
            <v>SA312 TP317L</v>
          </cell>
          <cell r="E2825"/>
          <cell r="F2825">
            <v>10.750000000000002</v>
          </cell>
          <cell r="G2825">
            <v>10.020000000000001</v>
          </cell>
          <cell r="H2825">
            <v>0.36499999999999999</v>
          </cell>
          <cell r="I2825"/>
          <cell r="J2825">
            <v>40</v>
          </cell>
          <cell r="K2825"/>
          <cell r="L2825" t="str">
            <v>SA312 TP317L</v>
          </cell>
          <cell r="M2825"/>
          <cell r="N2825"/>
        </row>
        <row r="2826">
          <cell r="A2826" t="str">
            <v>P10 SCH-60 [SA312 TP317L]</v>
          </cell>
          <cell r="B2826">
            <v>10</v>
          </cell>
          <cell r="C2826">
            <v>60</v>
          </cell>
          <cell r="D2826" t="str">
            <v>SA312 TP317L</v>
          </cell>
          <cell r="E2826"/>
          <cell r="F2826">
            <v>10.750000000000002</v>
          </cell>
          <cell r="G2826">
            <v>9.7500000000000018</v>
          </cell>
          <cell r="H2826">
            <v>0.5</v>
          </cell>
          <cell r="I2826"/>
          <cell r="J2826">
            <v>60</v>
          </cell>
          <cell r="K2826"/>
          <cell r="L2826" t="str">
            <v>SA312 TP317L</v>
          </cell>
          <cell r="M2826"/>
          <cell r="N2826"/>
        </row>
        <row r="2827">
          <cell r="A2827" t="str">
            <v>P10 SCH-80 [SA312 TP317L]</v>
          </cell>
          <cell r="B2827">
            <v>10</v>
          </cell>
          <cell r="C2827">
            <v>80</v>
          </cell>
          <cell r="D2827" t="str">
            <v>SA312 TP317L</v>
          </cell>
          <cell r="E2827"/>
          <cell r="F2827">
            <v>10.750000000000002</v>
          </cell>
          <cell r="G2827">
            <v>9.5640000000000018</v>
          </cell>
          <cell r="H2827">
            <v>0.59299999999999997</v>
          </cell>
          <cell r="I2827"/>
          <cell r="J2827">
            <v>80</v>
          </cell>
          <cell r="K2827"/>
          <cell r="L2827" t="str">
            <v>SA312 TP317L</v>
          </cell>
          <cell r="M2827"/>
          <cell r="N2827"/>
        </row>
        <row r="2828">
          <cell r="A2828" t="str">
            <v>P10 SCH-100 [SA312 TP317L]</v>
          </cell>
          <cell r="B2828">
            <v>10</v>
          </cell>
          <cell r="C2828">
            <v>100</v>
          </cell>
          <cell r="D2828" t="str">
            <v>SA312 TP317L</v>
          </cell>
          <cell r="E2828"/>
          <cell r="F2828">
            <v>10.750000000000002</v>
          </cell>
          <cell r="G2828">
            <v>9.3140000000000018</v>
          </cell>
          <cell r="H2828">
            <v>0.71799999999999997</v>
          </cell>
          <cell r="I2828"/>
          <cell r="J2828">
            <v>100</v>
          </cell>
          <cell r="K2828"/>
          <cell r="L2828" t="str">
            <v>SA312 TP317L</v>
          </cell>
          <cell r="M2828"/>
          <cell r="N2828"/>
        </row>
        <row r="2829">
          <cell r="A2829" t="str">
            <v>P10 SCH-120 [SA312 TP317L]</v>
          </cell>
          <cell r="B2829">
            <v>10</v>
          </cell>
          <cell r="C2829">
            <v>120</v>
          </cell>
          <cell r="D2829" t="str">
            <v>SA312 TP317L</v>
          </cell>
          <cell r="E2829"/>
          <cell r="F2829">
            <v>10.750000000000002</v>
          </cell>
          <cell r="G2829">
            <v>9.0640000000000018</v>
          </cell>
          <cell r="H2829">
            <v>0.84299999999999997</v>
          </cell>
          <cell r="I2829"/>
          <cell r="J2829">
            <v>120</v>
          </cell>
          <cell r="K2829"/>
          <cell r="L2829" t="str">
            <v>SA312 TP317L</v>
          </cell>
          <cell r="M2829"/>
          <cell r="N2829"/>
        </row>
        <row r="2830">
          <cell r="A2830" t="str">
            <v>P10 SCH-140 [SA312 TP317L]</v>
          </cell>
          <cell r="B2830">
            <v>10</v>
          </cell>
          <cell r="C2830">
            <v>140</v>
          </cell>
          <cell r="D2830" t="str">
            <v>SA312 TP317L</v>
          </cell>
          <cell r="E2830"/>
          <cell r="F2830">
            <v>10.750000000000002</v>
          </cell>
          <cell r="G2830">
            <v>8.7500000000000018</v>
          </cell>
          <cell r="H2830">
            <v>1</v>
          </cell>
          <cell r="I2830"/>
          <cell r="J2830">
            <v>140</v>
          </cell>
          <cell r="K2830"/>
          <cell r="L2830" t="str">
            <v>SA312 TP317L</v>
          </cell>
          <cell r="M2830"/>
          <cell r="N2830"/>
        </row>
        <row r="2831">
          <cell r="A2831" t="str">
            <v>P10 SCH-160 [SA312 TP317L]</v>
          </cell>
          <cell r="B2831">
            <v>10</v>
          </cell>
          <cell r="C2831">
            <v>160</v>
          </cell>
          <cell r="D2831" t="str">
            <v>SA312 TP317L</v>
          </cell>
          <cell r="E2831"/>
          <cell r="F2831">
            <v>10.750000000000002</v>
          </cell>
          <cell r="G2831">
            <v>8.5000000000000018</v>
          </cell>
          <cell r="H2831">
            <v>1.125</v>
          </cell>
          <cell r="I2831"/>
          <cell r="J2831">
            <v>160</v>
          </cell>
          <cell r="K2831"/>
          <cell r="L2831" t="str">
            <v>SA312 TP317L</v>
          </cell>
          <cell r="M2831"/>
          <cell r="N2831"/>
        </row>
        <row r="2832">
          <cell r="A2832" t="str">
            <v>P10 SCH-XH [SA312 TP317L]</v>
          </cell>
          <cell r="B2832">
            <v>10</v>
          </cell>
          <cell r="C2832" t="str">
            <v>XH</v>
          </cell>
          <cell r="D2832" t="str">
            <v>SA312 TP317L</v>
          </cell>
          <cell r="E2832"/>
          <cell r="F2832">
            <v>10.750000000000002</v>
          </cell>
          <cell r="G2832">
            <v>9.7500000000000018</v>
          </cell>
          <cell r="H2832">
            <v>0.5</v>
          </cell>
          <cell r="I2832" t="str">
            <v>XH</v>
          </cell>
          <cell r="J2832">
            <v>2</v>
          </cell>
          <cell r="K2832"/>
          <cell r="L2832" t="str">
            <v>SA312 TP317L</v>
          </cell>
          <cell r="M2832"/>
          <cell r="N2832"/>
        </row>
        <row r="2833">
          <cell r="A2833" t="str">
            <v>P11 SCH-XH [SA312 TP317L]</v>
          </cell>
          <cell r="B2833">
            <v>11</v>
          </cell>
          <cell r="C2833" t="str">
            <v>XH</v>
          </cell>
          <cell r="D2833" t="str">
            <v>SA312 TP317L</v>
          </cell>
          <cell r="E2833"/>
          <cell r="F2833">
            <v>11.75</v>
          </cell>
          <cell r="G2833">
            <v>10.75</v>
          </cell>
          <cell r="H2833">
            <v>0.5</v>
          </cell>
          <cell r="I2833" t="str">
            <v>XH</v>
          </cell>
          <cell r="J2833">
            <v>2</v>
          </cell>
          <cell r="K2833"/>
          <cell r="L2833" t="str">
            <v>SA312 TP317L</v>
          </cell>
          <cell r="M2833"/>
          <cell r="N2833"/>
        </row>
        <row r="2834">
          <cell r="A2834" t="str">
            <v>P12 SCH-5 [SA312 TP317L]</v>
          </cell>
          <cell r="B2834">
            <v>12.000000000000002</v>
          </cell>
          <cell r="C2834">
            <v>5</v>
          </cell>
          <cell r="D2834" t="str">
            <v>SA312 TP317L</v>
          </cell>
          <cell r="E2834"/>
          <cell r="F2834">
            <v>12.75</v>
          </cell>
          <cell r="G2834">
            <v>12.42</v>
          </cell>
          <cell r="H2834">
            <v>0.16500000000000001</v>
          </cell>
          <cell r="I2834"/>
          <cell r="J2834">
            <v>5</v>
          </cell>
          <cell r="K2834"/>
          <cell r="L2834" t="str">
            <v>SA312 TP317L</v>
          </cell>
          <cell r="M2834"/>
          <cell r="N2834"/>
        </row>
        <row r="2835">
          <cell r="A2835" t="str">
            <v>P12 SCH-10 [SA312 TP317L]</v>
          </cell>
          <cell r="B2835">
            <v>12.000000000000002</v>
          </cell>
          <cell r="C2835">
            <v>10</v>
          </cell>
          <cell r="D2835" t="str">
            <v>SA312 TP317L</v>
          </cell>
          <cell r="E2835"/>
          <cell r="F2835">
            <v>12.75</v>
          </cell>
          <cell r="G2835">
            <v>12.39</v>
          </cell>
          <cell r="H2835">
            <v>0.18</v>
          </cell>
          <cell r="I2835"/>
          <cell r="J2835">
            <v>10</v>
          </cell>
          <cell r="K2835"/>
          <cell r="L2835" t="str">
            <v>SA312 TP317L</v>
          </cell>
          <cell r="M2835"/>
          <cell r="N2835"/>
        </row>
        <row r="2836">
          <cell r="A2836" t="str">
            <v>P12 SCH-20 [SA312 TP317L]</v>
          </cell>
          <cell r="B2836">
            <v>12.000000000000002</v>
          </cell>
          <cell r="C2836">
            <v>20</v>
          </cell>
          <cell r="D2836" t="str">
            <v>SA312 TP317L</v>
          </cell>
          <cell r="E2836"/>
          <cell r="F2836">
            <v>12.75</v>
          </cell>
          <cell r="G2836">
            <v>12.25</v>
          </cell>
          <cell r="H2836">
            <v>0.25</v>
          </cell>
          <cell r="I2836"/>
          <cell r="J2836">
            <v>20</v>
          </cell>
          <cell r="K2836"/>
          <cell r="L2836" t="str">
            <v>SA312 TP317L</v>
          </cell>
          <cell r="M2836"/>
          <cell r="N2836"/>
        </row>
        <row r="2837">
          <cell r="A2837" t="str">
            <v>P12 SCH-30 [SA312 TP317L]</v>
          </cell>
          <cell r="B2837">
            <v>12.000000000000002</v>
          </cell>
          <cell r="C2837">
            <v>30</v>
          </cell>
          <cell r="D2837" t="str">
            <v>SA312 TP317L</v>
          </cell>
          <cell r="E2837"/>
          <cell r="F2837">
            <v>12.75</v>
          </cell>
          <cell r="G2837">
            <v>12.09</v>
          </cell>
          <cell r="H2837">
            <v>0.33</v>
          </cell>
          <cell r="I2837"/>
          <cell r="J2837">
            <v>30</v>
          </cell>
          <cell r="K2837"/>
          <cell r="L2837" t="str">
            <v>SA312 TP317L</v>
          </cell>
          <cell r="M2837"/>
          <cell r="N2837"/>
        </row>
        <row r="2838">
          <cell r="A2838" t="str">
            <v>P12 SCH-40 [SA312 TP317L]</v>
          </cell>
          <cell r="B2838">
            <v>12.000000000000002</v>
          </cell>
          <cell r="C2838">
            <v>40</v>
          </cell>
          <cell r="D2838" t="str">
            <v>SA312 TP317L</v>
          </cell>
          <cell r="E2838"/>
          <cell r="F2838">
            <v>12.75</v>
          </cell>
          <cell r="G2838">
            <v>11.938000000000001</v>
          </cell>
          <cell r="H2838">
            <v>0.40600000000000003</v>
          </cell>
          <cell r="I2838"/>
          <cell r="J2838">
            <v>40</v>
          </cell>
          <cell r="K2838"/>
          <cell r="L2838" t="str">
            <v>SA312 TP317L</v>
          </cell>
          <cell r="M2838"/>
          <cell r="N2838"/>
        </row>
        <row r="2839">
          <cell r="A2839" t="str">
            <v>P12 SCH-60 [SA312 TP317L]</v>
          </cell>
          <cell r="B2839">
            <v>12.000000000000002</v>
          </cell>
          <cell r="C2839">
            <v>60</v>
          </cell>
          <cell r="D2839" t="str">
            <v>SA312 TP317L</v>
          </cell>
          <cell r="E2839"/>
          <cell r="F2839">
            <v>12.75</v>
          </cell>
          <cell r="G2839">
            <v>11.625999999999999</v>
          </cell>
          <cell r="H2839">
            <v>0.56200000000000006</v>
          </cell>
          <cell r="I2839"/>
          <cell r="J2839">
            <v>60</v>
          </cell>
          <cell r="K2839"/>
          <cell r="L2839" t="str">
            <v>SA312 TP317L</v>
          </cell>
          <cell r="M2839"/>
          <cell r="N2839"/>
        </row>
        <row r="2840">
          <cell r="A2840" t="str">
            <v>P12 SCH-80 [SA312 TP317L]</v>
          </cell>
          <cell r="B2840">
            <v>12.000000000000002</v>
          </cell>
          <cell r="C2840">
            <v>80</v>
          </cell>
          <cell r="D2840" t="str">
            <v>SA312 TP317L</v>
          </cell>
          <cell r="E2840"/>
          <cell r="F2840">
            <v>12.75</v>
          </cell>
          <cell r="G2840">
            <v>11.375999999999999</v>
          </cell>
          <cell r="H2840">
            <v>0.68700000000000006</v>
          </cell>
          <cell r="I2840"/>
          <cell r="J2840">
            <v>80</v>
          </cell>
          <cell r="K2840"/>
          <cell r="L2840" t="str">
            <v>SA312 TP317L</v>
          </cell>
          <cell r="M2840"/>
          <cell r="N2840"/>
        </row>
        <row r="2841">
          <cell r="A2841" t="str">
            <v>P12 SCH-100 [SA312 TP317L]</v>
          </cell>
          <cell r="B2841">
            <v>12.000000000000002</v>
          </cell>
          <cell r="C2841">
            <v>100</v>
          </cell>
          <cell r="D2841" t="str">
            <v>SA312 TP317L</v>
          </cell>
          <cell r="E2841"/>
          <cell r="F2841">
            <v>12.75</v>
          </cell>
          <cell r="G2841">
            <v>11.064</v>
          </cell>
          <cell r="H2841">
            <v>0.84299999999999997</v>
          </cell>
          <cell r="I2841"/>
          <cell r="J2841">
            <v>100</v>
          </cell>
          <cell r="K2841"/>
          <cell r="L2841" t="str">
            <v>SA312 TP317L</v>
          </cell>
          <cell r="M2841"/>
          <cell r="N2841"/>
        </row>
        <row r="2842">
          <cell r="A2842" t="str">
            <v>P12 SCH-120 [SA312 TP317L]</v>
          </cell>
          <cell r="B2842">
            <v>12.000000000000002</v>
          </cell>
          <cell r="C2842">
            <v>120</v>
          </cell>
          <cell r="D2842" t="str">
            <v>SA312 TP317L</v>
          </cell>
          <cell r="E2842"/>
          <cell r="F2842">
            <v>12.75</v>
          </cell>
          <cell r="G2842">
            <v>10.75</v>
          </cell>
          <cell r="H2842">
            <v>1</v>
          </cell>
          <cell r="I2842"/>
          <cell r="J2842">
            <v>120</v>
          </cell>
          <cell r="K2842"/>
          <cell r="L2842" t="str">
            <v>SA312 TP317L</v>
          </cell>
          <cell r="M2842"/>
          <cell r="N2842"/>
        </row>
        <row r="2843">
          <cell r="A2843" t="str">
            <v>P12 SCH-140 [SA312 TP317L]</v>
          </cell>
          <cell r="B2843">
            <v>12.000000000000002</v>
          </cell>
          <cell r="C2843">
            <v>140</v>
          </cell>
          <cell r="D2843" t="str">
            <v>SA312 TP317L</v>
          </cell>
          <cell r="E2843"/>
          <cell r="F2843">
            <v>12.75</v>
          </cell>
          <cell r="G2843">
            <v>10.5</v>
          </cell>
          <cell r="H2843">
            <v>1.125</v>
          </cell>
          <cell r="I2843"/>
          <cell r="J2843">
            <v>140</v>
          </cell>
          <cell r="K2843"/>
          <cell r="L2843" t="str">
            <v>SA312 TP317L</v>
          </cell>
          <cell r="M2843"/>
          <cell r="N2843"/>
        </row>
        <row r="2844">
          <cell r="A2844" t="str">
            <v>P12 SCH-160 [SA312 TP317L]</v>
          </cell>
          <cell r="B2844">
            <v>12.000000000000002</v>
          </cell>
          <cell r="C2844">
            <v>160</v>
          </cell>
          <cell r="D2844" t="str">
            <v>SA312 TP317L</v>
          </cell>
          <cell r="E2844"/>
          <cell r="F2844">
            <v>12.75</v>
          </cell>
          <cell r="G2844">
            <v>10.125999999999999</v>
          </cell>
          <cell r="H2844">
            <v>1.3120000000000001</v>
          </cell>
          <cell r="I2844"/>
          <cell r="J2844">
            <v>160</v>
          </cell>
          <cell r="K2844"/>
          <cell r="L2844" t="str">
            <v>SA312 TP317L</v>
          </cell>
          <cell r="M2844"/>
          <cell r="N2844"/>
        </row>
        <row r="2845">
          <cell r="A2845" t="str">
            <v>P12 SCH-XH [SA312 TP317L]</v>
          </cell>
          <cell r="B2845">
            <v>12.000000000000002</v>
          </cell>
          <cell r="C2845" t="str">
            <v>XH</v>
          </cell>
          <cell r="D2845" t="str">
            <v>SA312 TP317L</v>
          </cell>
          <cell r="E2845"/>
          <cell r="F2845">
            <v>12.75</v>
          </cell>
          <cell r="G2845">
            <v>11.75</v>
          </cell>
          <cell r="H2845">
            <v>0.5</v>
          </cell>
          <cell r="I2845" t="str">
            <v>XH</v>
          </cell>
          <cell r="J2845">
            <v>2</v>
          </cell>
          <cell r="K2845"/>
          <cell r="L2845" t="str">
            <v>SA312 TP317L</v>
          </cell>
          <cell r="M2845"/>
          <cell r="N2845"/>
        </row>
        <row r="2846">
          <cell r="A2846" t="str">
            <v>P14 SCH-10 [SA312 TP317L]</v>
          </cell>
          <cell r="B2846">
            <v>14</v>
          </cell>
          <cell r="C2846">
            <v>10</v>
          </cell>
          <cell r="D2846" t="str">
            <v>SA312 TP317L</v>
          </cell>
          <cell r="E2846"/>
          <cell r="F2846">
            <v>14</v>
          </cell>
          <cell r="G2846">
            <v>13.5</v>
          </cell>
          <cell r="H2846">
            <v>0.25</v>
          </cell>
          <cell r="I2846"/>
          <cell r="J2846">
            <v>10</v>
          </cell>
          <cell r="K2846"/>
          <cell r="L2846" t="str">
            <v>SA312 TP317L</v>
          </cell>
          <cell r="M2846"/>
          <cell r="N2846"/>
        </row>
        <row r="2847">
          <cell r="A2847" t="str">
            <v>P14 SCH-20 [SA312 TP317L]</v>
          </cell>
          <cell r="B2847">
            <v>14</v>
          </cell>
          <cell r="C2847">
            <v>20</v>
          </cell>
          <cell r="D2847" t="str">
            <v>SA312 TP317L</v>
          </cell>
          <cell r="E2847"/>
          <cell r="F2847">
            <v>14</v>
          </cell>
          <cell r="G2847">
            <v>13.375999999999999</v>
          </cell>
          <cell r="H2847">
            <v>0.312</v>
          </cell>
          <cell r="I2847"/>
          <cell r="J2847">
            <v>20</v>
          </cell>
          <cell r="K2847"/>
          <cell r="L2847" t="str">
            <v>SA312 TP317L</v>
          </cell>
          <cell r="M2847"/>
          <cell r="N2847"/>
        </row>
        <row r="2848">
          <cell r="A2848" t="str">
            <v>P14 SCH-30 [SA312 TP317L]</v>
          </cell>
          <cell r="B2848">
            <v>14</v>
          </cell>
          <cell r="C2848">
            <v>30</v>
          </cell>
          <cell r="D2848" t="str">
            <v>SA312 TP317L</v>
          </cell>
          <cell r="E2848"/>
          <cell r="F2848">
            <v>14</v>
          </cell>
          <cell r="G2848">
            <v>13.25</v>
          </cell>
          <cell r="H2848">
            <v>0.375</v>
          </cell>
          <cell r="I2848"/>
          <cell r="J2848">
            <v>30</v>
          </cell>
          <cell r="K2848"/>
          <cell r="L2848" t="str">
            <v>SA312 TP317L</v>
          </cell>
          <cell r="M2848"/>
          <cell r="N2848"/>
        </row>
        <row r="2849">
          <cell r="A2849" t="str">
            <v>P14 SCH-40 [SA312 TP317L]</v>
          </cell>
          <cell r="B2849">
            <v>14</v>
          </cell>
          <cell r="C2849">
            <v>40</v>
          </cell>
          <cell r="D2849" t="str">
            <v>SA312 TP317L</v>
          </cell>
          <cell r="E2849"/>
          <cell r="F2849">
            <v>14</v>
          </cell>
          <cell r="G2849">
            <v>13.125999999999999</v>
          </cell>
          <cell r="H2849">
            <v>0.437</v>
          </cell>
          <cell r="I2849"/>
          <cell r="J2849">
            <v>40</v>
          </cell>
          <cell r="K2849"/>
          <cell r="L2849" t="str">
            <v>SA312 TP317L</v>
          </cell>
          <cell r="M2849"/>
          <cell r="N2849"/>
        </row>
        <row r="2850">
          <cell r="A2850" t="str">
            <v>P14 SCH-60 [SA312 TP317L]</v>
          </cell>
          <cell r="B2850">
            <v>14</v>
          </cell>
          <cell r="C2850">
            <v>60</v>
          </cell>
          <cell r="D2850" t="str">
            <v>SA312 TP317L</v>
          </cell>
          <cell r="E2850"/>
          <cell r="F2850">
            <v>14</v>
          </cell>
          <cell r="G2850">
            <v>12.811999999999999</v>
          </cell>
          <cell r="H2850">
            <v>0.59399999999999997</v>
          </cell>
          <cell r="I2850"/>
          <cell r="J2850">
            <v>60</v>
          </cell>
          <cell r="K2850"/>
          <cell r="L2850" t="str">
            <v>SA312 TP317L</v>
          </cell>
          <cell r="M2850"/>
          <cell r="N2850"/>
        </row>
        <row r="2851">
          <cell r="A2851" t="str">
            <v>P14 SCH-80 [SA312 TP317L]</v>
          </cell>
          <cell r="B2851">
            <v>14</v>
          </cell>
          <cell r="C2851">
            <v>80</v>
          </cell>
          <cell r="D2851" t="str">
            <v>SA312 TP317L</v>
          </cell>
          <cell r="E2851"/>
          <cell r="F2851">
            <v>14</v>
          </cell>
          <cell r="G2851">
            <v>12.5</v>
          </cell>
          <cell r="H2851">
            <v>0.75</v>
          </cell>
          <cell r="I2851"/>
          <cell r="J2851">
            <v>80</v>
          </cell>
          <cell r="K2851"/>
          <cell r="L2851" t="str">
            <v>SA312 TP317L</v>
          </cell>
          <cell r="M2851"/>
          <cell r="N2851"/>
        </row>
        <row r="2852">
          <cell r="A2852" t="str">
            <v>P14 SCH-100 [SA312 TP317L]</v>
          </cell>
          <cell r="B2852">
            <v>14</v>
          </cell>
          <cell r="C2852">
            <v>100</v>
          </cell>
          <cell r="D2852" t="str">
            <v>SA312 TP317L</v>
          </cell>
          <cell r="E2852"/>
          <cell r="F2852">
            <v>14</v>
          </cell>
          <cell r="G2852">
            <v>12.125999999999999</v>
          </cell>
          <cell r="H2852">
            <v>0.93700000000000006</v>
          </cell>
          <cell r="I2852"/>
          <cell r="J2852">
            <v>100</v>
          </cell>
          <cell r="K2852"/>
          <cell r="L2852" t="str">
            <v>SA312 TP317L</v>
          </cell>
          <cell r="M2852"/>
          <cell r="N2852"/>
        </row>
        <row r="2853">
          <cell r="A2853" t="str">
            <v>P14 SCH-120 [SA312 TP317L]</v>
          </cell>
          <cell r="B2853">
            <v>14</v>
          </cell>
          <cell r="C2853">
            <v>120</v>
          </cell>
          <cell r="D2853" t="str">
            <v>SA312 TP317L</v>
          </cell>
          <cell r="E2853"/>
          <cell r="F2853">
            <v>14</v>
          </cell>
          <cell r="G2853">
            <v>11.814</v>
          </cell>
          <cell r="H2853">
            <v>1.093</v>
          </cell>
          <cell r="I2853"/>
          <cell r="J2853">
            <v>120</v>
          </cell>
          <cell r="K2853"/>
          <cell r="L2853" t="str">
            <v>SA312 TP317L</v>
          </cell>
          <cell r="M2853"/>
          <cell r="N2853"/>
        </row>
        <row r="2854">
          <cell r="A2854" t="str">
            <v>P14 SCH-140 [SA312 TP317L]</v>
          </cell>
          <cell r="B2854">
            <v>14</v>
          </cell>
          <cell r="C2854">
            <v>140</v>
          </cell>
          <cell r="D2854" t="str">
            <v>SA312 TP317L</v>
          </cell>
          <cell r="E2854"/>
          <cell r="F2854">
            <v>14</v>
          </cell>
          <cell r="G2854">
            <v>11.5</v>
          </cell>
          <cell r="H2854">
            <v>1.25</v>
          </cell>
          <cell r="I2854"/>
          <cell r="J2854">
            <v>140</v>
          </cell>
          <cell r="K2854"/>
          <cell r="L2854" t="str">
            <v>SA312 TP317L</v>
          </cell>
          <cell r="M2854"/>
          <cell r="N2854"/>
        </row>
        <row r="2855">
          <cell r="A2855" t="str">
            <v>P14 SCH-160 [SA312 TP317L]</v>
          </cell>
          <cell r="B2855">
            <v>14</v>
          </cell>
          <cell r="C2855">
            <v>160</v>
          </cell>
          <cell r="D2855" t="str">
            <v>SA312 TP317L</v>
          </cell>
          <cell r="E2855"/>
          <cell r="F2855">
            <v>14</v>
          </cell>
          <cell r="G2855">
            <v>11.188000000000001</v>
          </cell>
          <cell r="H2855">
            <v>1.4059999999999999</v>
          </cell>
          <cell r="I2855"/>
          <cell r="J2855">
            <v>160</v>
          </cell>
          <cell r="K2855"/>
          <cell r="L2855" t="str">
            <v>SA312 TP317L</v>
          </cell>
          <cell r="M2855"/>
          <cell r="N2855"/>
        </row>
        <row r="2856">
          <cell r="A2856" t="str">
            <v>P14 SCH-XH [SA312 TP317L]</v>
          </cell>
          <cell r="B2856">
            <v>14</v>
          </cell>
          <cell r="C2856" t="str">
            <v>XH</v>
          </cell>
          <cell r="D2856" t="str">
            <v>SA312 TP317L</v>
          </cell>
          <cell r="E2856"/>
          <cell r="F2856">
            <v>14</v>
          </cell>
          <cell r="G2856">
            <v>13</v>
          </cell>
          <cell r="H2856">
            <v>0.5</v>
          </cell>
          <cell r="I2856" t="str">
            <v>XH</v>
          </cell>
          <cell r="J2856">
            <v>2</v>
          </cell>
          <cell r="K2856"/>
          <cell r="L2856" t="str">
            <v>SA312 TP317L</v>
          </cell>
          <cell r="M2856"/>
          <cell r="N2856"/>
        </row>
        <row r="2857">
          <cell r="A2857" t="str">
            <v>P16 SCH-10 [SA312 TP317L]</v>
          </cell>
          <cell r="B2857">
            <v>16</v>
          </cell>
          <cell r="C2857">
            <v>10</v>
          </cell>
          <cell r="D2857" t="str">
            <v>SA312 TP317L</v>
          </cell>
          <cell r="E2857"/>
          <cell r="F2857">
            <v>16</v>
          </cell>
          <cell r="G2857">
            <v>15.5</v>
          </cell>
          <cell r="H2857">
            <v>0.25</v>
          </cell>
          <cell r="I2857"/>
          <cell r="J2857">
            <v>10</v>
          </cell>
          <cell r="K2857"/>
          <cell r="L2857" t="str">
            <v>SA312 TP317L</v>
          </cell>
          <cell r="M2857"/>
          <cell r="N2857"/>
        </row>
        <row r="2858">
          <cell r="A2858" t="str">
            <v>P16 SCH-20 [SA312 TP317L]</v>
          </cell>
          <cell r="B2858">
            <v>16</v>
          </cell>
          <cell r="C2858">
            <v>20</v>
          </cell>
          <cell r="D2858" t="str">
            <v>SA312 TP317L</v>
          </cell>
          <cell r="E2858"/>
          <cell r="F2858">
            <v>16</v>
          </cell>
          <cell r="G2858">
            <v>15.375999999999999</v>
          </cell>
          <cell r="H2858">
            <v>0.312</v>
          </cell>
          <cell r="I2858"/>
          <cell r="J2858">
            <v>20</v>
          </cell>
          <cell r="K2858"/>
          <cell r="L2858" t="str">
            <v>SA312 TP317L</v>
          </cell>
          <cell r="M2858"/>
          <cell r="N2858"/>
        </row>
        <row r="2859">
          <cell r="A2859" t="str">
            <v>P16 SCH-30 [SA312 TP317L]</v>
          </cell>
          <cell r="B2859">
            <v>16</v>
          </cell>
          <cell r="C2859">
            <v>30</v>
          </cell>
          <cell r="D2859" t="str">
            <v>SA312 TP317L</v>
          </cell>
          <cell r="E2859"/>
          <cell r="F2859">
            <v>16</v>
          </cell>
          <cell r="G2859">
            <v>15.25</v>
          </cell>
          <cell r="H2859">
            <v>0.375</v>
          </cell>
          <cell r="I2859"/>
          <cell r="J2859">
            <v>30</v>
          </cell>
          <cell r="K2859"/>
          <cell r="L2859" t="str">
            <v>SA312 TP317L</v>
          </cell>
          <cell r="M2859"/>
          <cell r="N2859"/>
        </row>
        <row r="2860">
          <cell r="A2860" t="str">
            <v>P16 SCH-40 [SA312 TP317L]</v>
          </cell>
          <cell r="B2860">
            <v>16</v>
          </cell>
          <cell r="C2860">
            <v>40</v>
          </cell>
          <cell r="D2860" t="str">
            <v>SA312 TP317L</v>
          </cell>
          <cell r="E2860"/>
          <cell r="F2860">
            <v>16</v>
          </cell>
          <cell r="G2860">
            <v>15</v>
          </cell>
          <cell r="H2860">
            <v>0.5</v>
          </cell>
          <cell r="I2860"/>
          <cell r="J2860">
            <v>40</v>
          </cell>
          <cell r="K2860"/>
          <cell r="L2860" t="str">
            <v>SA312 TP317L</v>
          </cell>
          <cell r="M2860"/>
          <cell r="N2860"/>
        </row>
        <row r="2861">
          <cell r="A2861" t="str">
            <v>P16 SCH-60 [SA312 TP317L]</v>
          </cell>
          <cell r="B2861">
            <v>16</v>
          </cell>
          <cell r="C2861">
            <v>60</v>
          </cell>
          <cell r="D2861" t="str">
            <v>SA312 TP317L</v>
          </cell>
          <cell r="E2861"/>
          <cell r="F2861">
            <v>16</v>
          </cell>
          <cell r="G2861">
            <v>14.688000000000001</v>
          </cell>
          <cell r="H2861">
            <v>0.65600000000000003</v>
          </cell>
          <cell r="I2861"/>
          <cell r="J2861">
            <v>60</v>
          </cell>
          <cell r="K2861"/>
          <cell r="L2861" t="str">
            <v>SA312 TP317L</v>
          </cell>
          <cell r="M2861"/>
          <cell r="N2861"/>
        </row>
        <row r="2862">
          <cell r="A2862" t="str">
            <v>P16 SCH-80 [SA312 TP317L]</v>
          </cell>
          <cell r="B2862">
            <v>16</v>
          </cell>
          <cell r="C2862">
            <v>80</v>
          </cell>
          <cell r="D2862" t="str">
            <v>SA312 TP317L</v>
          </cell>
          <cell r="E2862"/>
          <cell r="F2862">
            <v>16</v>
          </cell>
          <cell r="G2862">
            <v>14.314</v>
          </cell>
          <cell r="H2862">
            <v>0.84299999999999997</v>
          </cell>
          <cell r="I2862"/>
          <cell r="J2862">
            <v>80</v>
          </cell>
          <cell r="K2862"/>
          <cell r="L2862" t="str">
            <v>SA312 TP317L</v>
          </cell>
          <cell r="M2862"/>
          <cell r="N2862"/>
        </row>
        <row r="2863">
          <cell r="A2863" t="str">
            <v>P16 SCH-100 [SA312 TP317L]</v>
          </cell>
          <cell r="B2863">
            <v>16</v>
          </cell>
          <cell r="C2863">
            <v>100</v>
          </cell>
          <cell r="D2863" t="str">
            <v>SA312 TP317L</v>
          </cell>
          <cell r="E2863"/>
          <cell r="F2863">
            <v>16</v>
          </cell>
          <cell r="G2863">
            <v>13.938000000000001</v>
          </cell>
          <cell r="H2863">
            <v>1.0309999999999999</v>
          </cell>
          <cell r="I2863"/>
          <cell r="J2863">
            <v>100</v>
          </cell>
          <cell r="K2863"/>
          <cell r="L2863" t="str">
            <v>SA312 TP317L</v>
          </cell>
          <cell r="M2863"/>
          <cell r="N2863"/>
        </row>
        <row r="2864">
          <cell r="A2864" t="str">
            <v>P16 SCH-120 [SA312 TP317L]</v>
          </cell>
          <cell r="B2864">
            <v>16</v>
          </cell>
          <cell r="C2864">
            <v>120</v>
          </cell>
          <cell r="D2864" t="str">
            <v>SA312 TP317L</v>
          </cell>
          <cell r="E2864"/>
          <cell r="F2864">
            <v>16</v>
          </cell>
          <cell r="G2864">
            <v>13.564</v>
          </cell>
          <cell r="H2864">
            <v>1.218</v>
          </cell>
          <cell r="I2864"/>
          <cell r="J2864">
            <v>120</v>
          </cell>
          <cell r="K2864"/>
          <cell r="L2864" t="str">
            <v>SA312 TP317L</v>
          </cell>
          <cell r="M2864"/>
          <cell r="N2864"/>
        </row>
        <row r="2865">
          <cell r="A2865" t="str">
            <v>P16 SCH-140 [SA312 TP317L]</v>
          </cell>
          <cell r="B2865">
            <v>16</v>
          </cell>
          <cell r="C2865">
            <v>140</v>
          </cell>
          <cell r="D2865" t="str">
            <v>SA312 TP317L</v>
          </cell>
          <cell r="E2865"/>
          <cell r="F2865">
            <v>16</v>
          </cell>
          <cell r="G2865">
            <v>13.125999999999999</v>
          </cell>
          <cell r="H2865">
            <v>1.4370000000000001</v>
          </cell>
          <cell r="I2865"/>
          <cell r="J2865">
            <v>140</v>
          </cell>
          <cell r="K2865"/>
          <cell r="L2865" t="str">
            <v>SA312 TP317L</v>
          </cell>
          <cell r="M2865"/>
          <cell r="N2865"/>
        </row>
        <row r="2866">
          <cell r="A2866" t="str">
            <v>P16 SCH-160 [SA312 TP317L]</v>
          </cell>
          <cell r="B2866">
            <v>16</v>
          </cell>
          <cell r="C2866">
            <v>160</v>
          </cell>
          <cell r="D2866" t="str">
            <v>SA312 TP317L</v>
          </cell>
          <cell r="E2866"/>
          <cell r="F2866">
            <v>16</v>
          </cell>
          <cell r="G2866">
            <v>12.814</v>
          </cell>
          <cell r="H2866">
            <v>1.593</v>
          </cell>
          <cell r="I2866"/>
          <cell r="J2866">
            <v>160</v>
          </cell>
          <cell r="K2866"/>
          <cell r="L2866" t="str">
            <v>SA312 TP317L</v>
          </cell>
          <cell r="M2866"/>
          <cell r="N2866"/>
        </row>
        <row r="2867">
          <cell r="A2867" t="str">
            <v>P16 SCH-XH [SA312 TP317L]</v>
          </cell>
          <cell r="B2867">
            <v>16</v>
          </cell>
          <cell r="C2867" t="str">
            <v>XH</v>
          </cell>
          <cell r="D2867" t="str">
            <v>SA312 TP317L</v>
          </cell>
          <cell r="E2867"/>
          <cell r="F2867">
            <v>16</v>
          </cell>
          <cell r="G2867">
            <v>15</v>
          </cell>
          <cell r="H2867">
            <v>0.5</v>
          </cell>
          <cell r="I2867" t="str">
            <v>XH</v>
          </cell>
          <cell r="J2867">
            <v>2</v>
          </cell>
          <cell r="K2867"/>
          <cell r="L2867" t="str">
            <v>SA312 TP317L</v>
          </cell>
          <cell r="M2867"/>
          <cell r="N2867"/>
        </row>
        <row r="2868">
          <cell r="A2868" t="str">
            <v>P18 SCH-10 [SA312 TP317L]</v>
          </cell>
          <cell r="B2868">
            <v>18</v>
          </cell>
          <cell r="C2868">
            <v>10</v>
          </cell>
          <cell r="D2868" t="str">
            <v>SA312 TP317L</v>
          </cell>
          <cell r="E2868"/>
          <cell r="F2868">
            <v>18</v>
          </cell>
          <cell r="G2868">
            <v>17.5</v>
          </cell>
          <cell r="H2868">
            <v>0.25</v>
          </cell>
          <cell r="I2868"/>
          <cell r="J2868">
            <v>10</v>
          </cell>
          <cell r="K2868"/>
          <cell r="L2868" t="str">
            <v>SA312 TP317L</v>
          </cell>
          <cell r="M2868"/>
          <cell r="N2868"/>
        </row>
        <row r="2869">
          <cell r="A2869" t="str">
            <v>P18 SCH-20 [SA312 TP317L]</v>
          </cell>
          <cell r="B2869">
            <v>18</v>
          </cell>
          <cell r="C2869">
            <v>20</v>
          </cell>
          <cell r="D2869" t="str">
            <v>SA312 TP317L</v>
          </cell>
          <cell r="E2869"/>
          <cell r="F2869">
            <v>18</v>
          </cell>
          <cell r="G2869">
            <v>17.376000000000001</v>
          </cell>
          <cell r="H2869">
            <v>0.312</v>
          </cell>
          <cell r="I2869"/>
          <cell r="J2869">
            <v>20</v>
          </cell>
          <cell r="K2869"/>
          <cell r="L2869" t="str">
            <v>SA312 TP317L</v>
          </cell>
          <cell r="M2869"/>
          <cell r="N2869"/>
        </row>
        <row r="2870">
          <cell r="A2870" t="str">
            <v>P18 SCH-30 [SA312 TP317L]</v>
          </cell>
          <cell r="B2870">
            <v>18</v>
          </cell>
          <cell r="C2870">
            <v>30</v>
          </cell>
          <cell r="D2870" t="str">
            <v>SA312 TP317L</v>
          </cell>
          <cell r="E2870"/>
          <cell r="F2870">
            <v>18</v>
          </cell>
          <cell r="G2870">
            <v>17.123999999999999</v>
          </cell>
          <cell r="H2870">
            <v>0.438</v>
          </cell>
          <cell r="I2870"/>
          <cell r="J2870">
            <v>30</v>
          </cell>
          <cell r="K2870"/>
          <cell r="L2870" t="str">
            <v>SA312 TP317L</v>
          </cell>
          <cell r="M2870"/>
          <cell r="N2870"/>
        </row>
        <row r="2871">
          <cell r="A2871" t="str">
            <v>P18 SCH-40 [SA312 TP317L]</v>
          </cell>
          <cell r="B2871">
            <v>18</v>
          </cell>
          <cell r="C2871">
            <v>40</v>
          </cell>
          <cell r="D2871" t="str">
            <v>SA312 TP317L</v>
          </cell>
          <cell r="E2871"/>
          <cell r="F2871">
            <v>18</v>
          </cell>
          <cell r="G2871">
            <v>16.876000000000001</v>
          </cell>
          <cell r="H2871">
            <v>0.56200000000000006</v>
          </cell>
          <cell r="I2871"/>
          <cell r="J2871">
            <v>40</v>
          </cell>
          <cell r="K2871"/>
          <cell r="L2871" t="str">
            <v>SA312 TP317L</v>
          </cell>
          <cell r="M2871"/>
          <cell r="N2871"/>
        </row>
        <row r="2872">
          <cell r="A2872" t="str">
            <v>P18 SCH-60 [SA312 TP317L]</v>
          </cell>
          <cell r="B2872">
            <v>18</v>
          </cell>
          <cell r="C2872">
            <v>60</v>
          </cell>
          <cell r="D2872" t="str">
            <v>SA312 TP317L</v>
          </cell>
          <cell r="E2872"/>
          <cell r="F2872">
            <v>18</v>
          </cell>
          <cell r="G2872">
            <v>16.5</v>
          </cell>
          <cell r="H2872">
            <v>0.75</v>
          </cell>
          <cell r="I2872"/>
          <cell r="J2872">
            <v>60</v>
          </cell>
          <cell r="K2872"/>
          <cell r="L2872" t="str">
            <v>SA312 TP317L</v>
          </cell>
          <cell r="M2872"/>
          <cell r="N2872"/>
        </row>
        <row r="2873">
          <cell r="A2873" t="str">
            <v>P18 SCH-80 [SA312 TP317L]</v>
          </cell>
          <cell r="B2873">
            <v>18</v>
          </cell>
          <cell r="C2873">
            <v>80</v>
          </cell>
          <cell r="D2873" t="str">
            <v>SA312 TP317L</v>
          </cell>
          <cell r="E2873"/>
          <cell r="F2873">
            <v>18</v>
          </cell>
          <cell r="G2873">
            <v>16.126000000000001</v>
          </cell>
          <cell r="H2873">
            <v>0.93700000000000006</v>
          </cell>
          <cell r="I2873"/>
          <cell r="J2873">
            <v>80</v>
          </cell>
          <cell r="K2873"/>
          <cell r="L2873" t="str">
            <v>SA312 TP317L</v>
          </cell>
          <cell r="M2873"/>
          <cell r="N2873"/>
        </row>
        <row r="2874">
          <cell r="A2874" t="str">
            <v>P18 SCH-100 [SA312 TP317L]</v>
          </cell>
          <cell r="B2874">
            <v>18</v>
          </cell>
          <cell r="C2874">
            <v>100</v>
          </cell>
          <cell r="D2874" t="str">
            <v>SA312 TP317L</v>
          </cell>
          <cell r="E2874"/>
          <cell r="F2874">
            <v>18</v>
          </cell>
          <cell r="G2874">
            <v>15.688000000000001</v>
          </cell>
          <cell r="H2874">
            <v>1.1559999999999999</v>
          </cell>
          <cell r="I2874"/>
          <cell r="J2874">
            <v>100</v>
          </cell>
          <cell r="K2874"/>
          <cell r="L2874" t="str">
            <v>SA312 TP317L</v>
          </cell>
          <cell r="M2874"/>
          <cell r="N2874"/>
        </row>
        <row r="2875">
          <cell r="A2875" t="str">
            <v>P18 SCH-120 [SA312 TP317L]</v>
          </cell>
          <cell r="B2875">
            <v>18</v>
          </cell>
          <cell r="C2875">
            <v>120</v>
          </cell>
          <cell r="D2875" t="str">
            <v>SA312 TP317L</v>
          </cell>
          <cell r="E2875"/>
          <cell r="F2875">
            <v>18</v>
          </cell>
          <cell r="G2875">
            <v>15.25</v>
          </cell>
          <cell r="H2875">
            <v>1.375</v>
          </cell>
          <cell r="I2875"/>
          <cell r="J2875">
            <v>120</v>
          </cell>
          <cell r="K2875"/>
          <cell r="L2875" t="str">
            <v>SA312 TP317L</v>
          </cell>
          <cell r="M2875"/>
          <cell r="N2875"/>
        </row>
        <row r="2876">
          <cell r="A2876" t="str">
            <v>P18 SCH-140 [SA312 TP317L]</v>
          </cell>
          <cell r="B2876">
            <v>18</v>
          </cell>
          <cell r="C2876">
            <v>140</v>
          </cell>
          <cell r="D2876" t="str">
            <v>SA312 TP317L</v>
          </cell>
          <cell r="E2876"/>
          <cell r="F2876">
            <v>18</v>
          </cell>
          <cell r="G2876">
            <v>14.875999999999999</v>
          </cell>
          <cell r="H2876">
            <v>1.5620000000000001</v>
          </cell>
          <cell r="I2876"/>
          <cell r="J2876">
            <v>140</v>
          </cell>
          <cell r="K2876"/>
          <cell r="L2876" t="str">
            <v>SA312 TP317L</v>
          </cell>
          <cell r="M2876"/>
          <cell r="N2876"/>
        </row>
        <row r="2877">
          <cell r="A2877" t="str">
            <v>P18 SCH-160 [SA312 TP317L]</v>
          </cell>
          <cell r="B2877">
            <v>18</v>
          </cell>
          <cell r="C2877">
            <v>160</v>
          </cell>
          <cell r="D2877" t="str">
            <v>SA312 TP317L</v>
          </cell>
          <cell r="E2877"/>
          <cell r="F2877">
            <v>18</v>
          </cell>
          <cell r="G2877">
            <v>14.438000000000001</v>
          </cell>
          <cell r="H2877">
            <v>1.7809999999999999</v>
          </cell>
          <cell r="I2877"/>
          <cell r="J2877">
            <v>160</v>
          </cell>
          <cell r="K2877"/>
          <cell r="L2877" t="str">
            <v>SA312 TP317L</v>
          </cell>
          <cell r="M2877"/>
          <cell r="N2877"/>
        </row>
        <row r="2878">
          <cell r="A2878" t="str">
            <v>P18 SCH-XH [SA312 TP317L]</v>
          </cell>
          <cell r="B2878">
            <v>18</v>
          </cell>
          <cell r="C2878" t="str">
            <v>XH</v>
          </cell>
          <cell r="D2878" t="str">
            <v>SA312 TP317L</v>
          </cell>
          <cell r="E2878"/>
          <cell r="F2878">
            <v>18</v>
          </cell>
          <cell r="G2878">
            <v>17</v>
          </cell>
          <cell r="H2878">
            <v>0.5</v>
          </cell>
          <cell r="I2878" t="str">
            <v>XH</v>
          </cell>
          <cell r="J2878">
            <v>2</v>
          </cell>
          <cell r="K2878"/>
          <cell r="L2878" t="str">
            <v>SA312 TP317L</v>
          </cell>
          <cell r="M2878"/>
          <cell r="N2878"/>
        </row>
        <row r="2879">
          <cell r="A2879" t="str">
            <v>P20 SCH-10 [SA312 TP317L]</v>
          </cell>
          <cell r="B2879">
            <v>20</v>
          </cell>
          <cell r="C2879">
            <v>10</v>
          </cell>
          <cell r="D2879" t="str">
            <v>SA312 TP317L</v>
          </cell>
          <cell r="E2879"/>
          <cell r="F2879">
            <v>20</v>
          </cell>
          <cell r="G2879">
            <v>19.5</v>
          </cell>
          <cell r="H2879">
            <v>0.25</v>
          </cell>
          <cell r="I2879"/>
          <cell r="J2879">
            <v>10</v>
          </cell>
          <cell r="K2879"/>
          <cell r="L2879" t="str">
            <v>SA312 TP317L</v>
          </cell>
          <cell r="M2879"/>
          <cell r="N2879"/>
        </row>
        <row r="2880">
          <cell r="A2880" t="str">
            <v>P20 SCH-20 [SA312 TP317L]</v>
          </cell>
          <cell r="B2880">
            <v>20</v>
          </cell>
          <cell r="C2880">
            <v>20</v>
          </cell>
          <cell r="D2880" t="str">
            <v>SA312 TP317L</v>
          </cell>
          <cell r="E2880"/>
          <cell r="F2880">
            <v>20</v>
          </cell>
          <cell r="G2880">
            <v>19.25</v>
          </cell>
          <cell r="H2880">
            <v>0.375</v>
          </cell>
          <cell r="I2880"/>
          <cell r="J2880">
            <v>20</v>
          </cell>
          <cell r="K2880"/>
          <cell r="L2880" t="str">
            <v>SA312 TP317L</v>
          </cell>
          <cell r="M2880"/>
          <cell r="N2880"/>
        </row>
        <row r="2881">
          <cell r="A2881" t="str">
            <v>P20 SCH-30 [SA312 TP317L]</v>
          </cell>
          <cell r="B2881">
            <v>20</v>
          </cell>
          <cell r="C2881">
            <v>30</v>
          </cell>
          <cell r="D2881" t="str">
            <v>SA312 TP317L</v>
          </cell>
          <cell r="E2881"/>
          <cell r="F2881">
            <v>20</v>
          </cell>
          <cell r="G2881">
            <v>19</v>
          </cell>
          <cell r="H2881">
            <v>0.5</v>
          </cell>
          <cell r="I2881"/>
          <cell r="J2881">
            <v>30</v>
          </cell>
          <cell r="K2881"/>
          <cell r="L2881" t="str">
            <v>SA312 TP317L</v>
          </cell>
          <cell r="M2881"/>
          <cell r="N2881"/>
        </row>
        <row r="2882">
          <cell r="A2882" t="str">
            <v>P20 SCH-40 [SA312 TP317L]</v>
          </cell>
          <cell r="B2882">
            <v>20</v>
          </cell>
          <cell r="C2882">
            <v>40</v>
          </cell>
          <cell r="D2882" t="str">
            <v>SA312 TP317L</v>
          </cell>
          <cell r="E2882"/>
          <cell r="F2882">
            <v>20</v>
          </cell>
          <cell r="G2882">
            <v>18.814</v>
          </cell>
          <cell r="H2882">
            <v>0.59299999999999997</v>
          </cell>
          <cell r="I2882"/>
          <cell r="J2882">
            <v>40</v>
          </cell>
          <cell r="K2882"/>
          <cell r="L2882" t="str">
            <v>SA312 TP317L</v>
          </cell>
          <cell r="M2882"/>
          <cell r="N2882"/>
        </row>
        <row r="2883">
          <cell r="A2883" t="str">
            <v>P20 SCH-60 [SA312 TP317L]</v>
          </cell>
          <cell r="B2883">
            <v>20</v>
          </cell>
          <cell r="C2883">
            <v>60</v>
          </cell>
          <cell r="D2883" t="str">
            <v>SA312 TP317L</v>
          </cell>
          <cell r="E2883"/>
          <cell r="F2883">
            <v>20</v>
          </cell>
          <cell r="G2883">
            <v>18.376000000000001</v>
          </cell>
          <cell r="H2883">
            <v>0.81200000000000006</v>
          </cell>
          <cell r="I2883"/>
          <cell r="J2883">
            <v>60</v>
          </cell>
          <cell r="K2883"/>
          <cell r="L2883" t="str">
            <v>SA312 TP317L</v>
          </cell>
          <cell r="M2883"/>
          <cell r="N2883"/>
        </row>
        <row r="2884">
          <cell r="A2884" t="str">
            <v>P20 SCH-80 [SA312 TP317L]</v>
          </cell>
          <cell r="B2884">
            <v>20</v>
          </cell>
          <cell r="C2884">
            <v>80</v>
          </cell>
          <cell r="D2884" t="str">
            <v>SA312 TP317L</v>
          </cell>
          <cell r="E2884"/>
          <cell r="F2884">
            <v>20</v>
          </cell>
          <cell r="G2884">
            <v>17.937999999999999</v>
          </cell>
          <cell r="H2884">
            <v>1.0309999999999999</v>
          </cell>
          <cell r="I2884"/>
          <cell r="J2884">
            <v>80</v>
          </cell>
          <cell r="K2884"/>
          <cell r="L2884" t="str">
            <v>SA312 TP317L</v>
          </cell>
          <cell r="M2884"/>
          <cell r="N2884"/>
        </row>
        <row r="2885">
          <cell r="A2885" t="str">
            <v>P20 SCH-100 [SA312 TP317L]</v>
          </cell>
          <cell r="B2885">
            <v>20</v>
          </cell>
          <cell r="C2885">
            <v>100</v>
          </cell>
          <cell r="D2885" t="str">
            <v>SA312 TP317L</v>
          </cell>
          <cell r="E2885"/>
          <cell r="F2885">
            <v>20</v>
          </cell>
          <cell r="G2885">
            <v>17.440000000000001</v>
          </cell>
          <cell r="H2885">
            <v>1.28</v>
          </cell>
          <cell r="I2885"/>
          <cell r="J2885">
            <v>100</v>
          </cell>
          <cell r="K2885"/>
          <cell r="L2885" t="str">
            <v>SA312 TP317L</v>
          </cell>
          <cell r="M2885"/>
          <cell r="N2885"/>
        </row>
        <row r="2886">
          <cell r="A2886" t="str">
            <v>P20 SCH-120 [SA312 TP317L]</v>
          </cell>
          <cell r="B2886">
            <v>20</v>
          </cell>
          <cell r="C2886">
            <v>120</v>
          </cell>
          <cell r="D2886" t="str">
            <v>SA312 TP317L</v>
          </cell>
          <cell r="E2886"/>
          <cell r="F2886">
            <v>20</v>
          </cell>
          <cell r="G2886">
            <v>17</v>
          </cell>
          <cell r="H2886">
            <v>1.5</v>
          </cell>
          <cell r="I2886"/>
          <cell r="J2886">
            <v>120</v>
          </cell>
          <cell r="K2886"/>
          <cell r="L2886" t="str">
            <v>SA312 TP317L</v>
          </cell>
          <cell r="M2886"/>
          <cell r="N2886"/>
        </row>
        <row r="2887">
          <cell r="A2887" t="str">
            <v>P20 SCH-140 [SA312 TP317L]</v>
          </cell>
          <cell r="B2887">
            <v>20</v>
          </cell>
          <cell r="C2887">
            <v>140</v>
          </cell>
          <cell r="D2887" t="str">
            <v>SA312 TP317L</v>
          </cell>
          <cell r="E2887"/>
          <cell r="F2887">
            <v>20</v>
          </cell>
          <cell r="G2887">
            <v>16.5</v>
          </cell>
          <cell r="H2887">
            <v>1.75</v>
          </cell>
          <cell r="I2887"/>
          <cell r="J2887">
            <v>140</v>
          </cell>
          <cell r="K2887"/>
          <cell r="L2887" t="str">
            <v>SA312 TP317L</v>
          </cell>
          <cell r="M2887"/>
          <cell r="N2887"/>
        </row>
        <row r="2888">
          <cell r="A2888" t="str">
            <v>P20 SCH-160 [SA312 TP317L]</v>
          </cell>
          <cell r="B2888">
            <v>20</v>
          </cell>
          <cell r="C2888">
            <v>160</v>
          </cell>
          <cell r="D2888" t="str">
            <v>SA312 TP317L</v>
          </cell>
          <cell r="E2888"/>
          <cell r="F2888">
            <v>20</v>
          </cell>
          <cell r="G2888">
            <v>16.064</v>
          </cell>
          <cell r="H2888">
            <v>1.968</v>
          </cell>
          <cell r="I2888"/>
          <cell r="J2888">
            <v>160</v>
          </cell>
          <cell r="K2888"/>
          <cell r="L2888" t="str">
            <v>SA312 TP317L</v>
          </cell>
          <cell r="M2888"/>
          <cell r="N2888"/>
        </row>
        <row r="2889">
          <cell r="A2889" t="str">
            <v>P20 SCH-XH [SA312 TP317L]</v>
          </cell>
          <cell r="B2889">
            <v>20</v>
          </cell>
          <cell r="C2889" t="str">
            <v>XH</v>
          </cell>
          <cell r="D2889" t="str">
            <v>SA312 TP317L</v>
          </cell>
          <cell r="E2889"/>
          <cell r="F2889">
            <v>20</v>
          </cell>
          <cell r="G2889">
            <v>19</v>
          </cell>
          <cell r="H2889">
            <v>0.5</v>
          </cell>
          <cell r="I2889" t="str">
            <v>XH</v>
          </cell>
          <cell r="J2889">
            <v>2</v>
          </cell>
          <cell r="K2889"/>
          <cell r="L2889" t="str">
            <v>SA312 TP317L</v>
          </cell>
          <cell r="M2889"/>
          <cell r="N2889"/>
        </row>
        <row r="2890">
          <cell r="A2890" t="str">
            <v>P22 SCH-10 [SA312 TP317L]</v>
          </cell>
          <cell r="B2890">
            <v>22</v>
          </cell>
          <cell r="C2890">
            <v>10</v>
          </cell>
          <cell r="D2890" t="str">
            <v>SA312 TP317L</v>
          </cell>
          <cell r="E2890"/>
          <cell r="F2890">
            <v>22</v>
          </cell>
          <cell r="G2890">
            <v>21.5</v>
          </cell>
          <cell r="H2890">
            <v>0.25</v>
          </cell>
          <cell r="I2890"/>
          <cell r="J2890">
            <v>10</v>
          </cell>
          <cell r="K2890"/>
          <cell r="L2890" t="str">
            <v>SA312 TP317L</v>
          </cell>
          <cell r="M2890"/>
          <cell r="N2890"/>
        </row>
        <row r="2891">
          <cell r="A2891" t="str">
            <v>P22 SCH-20 [SA312 TP317L]</v>
          </cell>
          <cell r="B2891">
            <v>22</v>
          </cell>
          <cell r="C2891">
            <v>20</v>
          </cell>
          <cell r="D2891" t="str">
            <v>SA312 TP317L</v>
          </cell>
          <cell r="E2891"/>
          <cell r="F2891">
            <v>22</v>
          </cell>
          <cell r="G2891">
            <v>21.25</v>
          </cell>
          <cell r="H2891">
            <v>0.375</v>
          </cell>
          <cell r="I2891"/>
          <cell r="J2891">
            <v>20</v>
          </cell>
          <cell r="K2891"/>
          <cell r="L2891" t="str">
            <v>SA312 TP317L</v>
          </cell>
          <cell r="M2891"/>
          <cell r="N2891"/>
        </row>
        <row r="2892">
          <cell r="A2892" t="str">
            <v>P22 SCH-30 [SA312 TP317L]</v>
          </cell>
          <cell r="B2892">
            <v>22</v>
          </cell>
          <cell r="C2892">
            <v>30</v>
          </cell>
          <cell r="D2892" t="str">
            <v>SA312 TP317L</v>
          </cell>
          <cell r="E2892"/>
          <cell r="F2892">
            <v>22</v>
          </cell>
          <cell r="G2892">
            <v>21</v>
          </cell>
          <cell r="H2892">
            <v>0.5</v>
          </cell>
          <cell r="I2892"/>
          <cell r="J2892">
            <v>30</v>
          </cell>
          <cell r="K2892"/>
          <cell r="L2892" t="str">
            <v>SA312 TP317L</v>
          </cell>
          <cell r="M2892"/>
          <cell r="N2892"/>
        </row>
        <row r="2893">
          <cell r="A2893" t="str">
            <v>P22 SCH-60 [SA312 TP317L]</v>
          </cell>
          <cell r="B2893">
            <v>22</v>
          </cell>
          <cell r="C2893">
            <v>60</v>
          </cell>
          <cell r="D2893" t="str">
            <v>SA312 TP317L</v>
          </cell>
          <cell r="E2893"/>
          <cell r="F2893">
            <v>22</v>
          </cell>
          <cell r="G2893">
            <v>20.25</v>
          </cell>
          <cell r="H2893">
            <v>0.875</v>
          </cell>
          <cell r="I2893"/>
          <cell r="J2893">
            <v>60</v>
          </cell>
          <cell r="K2893"/>
          <cell r="L2893" t="str">
            <v>SA312 TP317L</v>
          </cell>
          <cell r="M2893"/>
          <cell r="N2893"/>
        </row>
        <row r="2894">
          <cell r="A2894" t="str">
            <v>P22 SCH-80 [SA312 TP317L]</v>
          </cell>
          <cell r="B2894">
            <v>22</v>
          </cell>
          <cell r="C2894">
            <v>80</v>
          </cell>
          <cell r="D2894" t="str">
            <v>SA312 TP317L</v>
          </cell>
          <cell r="E2894"/>
          <cell r="F2894">
            <v>22</v>
          </cell>
          <cell r="G2894">
            <v>19.75</v>
          </cell>
          <cell r="H2894">
            <v>1.125</v>
          </cell>
          <cell r="I2894"/>
          <cell r="J2894">
            <v>80</v>
          </cell>
          <cell r="K2894"/>
          <cell r="L2894" t="str">
            <v>SA312 TP317L</v>
          </cell>
          <cell r="M2894"/>
          <cell r="N2894"/>
        </row>
        <row r="2895">
          <cell r="A2895" t="str">
            <v>P22 SCH-100 [SA312 TP317L]</v>
          </cell>
          <cell r="B2895">
            <v>22</v>
          </cell>
          <cell r="C2895">
            <v>100</v>
          </cell>
          <cell r="D2895" t="str">
            <v>SA312 TP317L</v>
          </cell>
          <cell r="E2895"/>
          <cell r="F2895">
            <v>22</v>
          </cell>
          <cell r="G2895">
            <v>19.25</v>
          </cell>
          <cell r="H2895">
            <v>1.375</v>
          </cell>
          <cell r="I2895"/>
          <cell r="J2895">
            <v>100</v>
          </cell>
          <cell r="K2895"/>
          <cell r="L2895" t="str">
            <v>SA312 TP317L</v>
          </cell>
          <cell r="M2895"/>
          <cell r="N2895"/>
        </row>
        <row r="2896">
          <cell r="A2896" t="str">
            <v>P22 SCH-120 [SA312 TP317L]</v>
          </cell>
          <cell r="B2896">
            <v>22</v>
          </cell>
          <cell r="C2896">
            <v>120</v>
          </cell>
          <cell r="D2896" t="str">
            <v>SA312 TP317L</v>
          </cell>
          <cell r="E2896"/>
          <cell r="F2896">
            <v>22</v>
          </cell>
          <cell r="G2896">
            <v>18.75</v>
          </cell>
          <cell r="H2896">
            <v>1.625</v>
          </cell>
          <cell r="I2896"/>
          <cell r="J2896">
            <v>120</v>
          </cell>
          <cell r="K2896"/>
          <cell r="L2896" t="str">
            <v>SA312 TP317L</v>
          </cell>
          <cell r="M2896"/>
          <cell r="N2896"/>
        </row>
        <row r="2897">
          <cell r="A2897" t="str">
            <v>P22 SCH-140 [SA312 TP317L]</v>
          </cell>
          <cell r="B2897">
            <v>22</v>
          </cell>
          <cell r="C2897">
            <v>140</v>
          </cell>
          <cell r="D2897" t="str">
            <v>SA312 TP317L</v>
          </cell>
          <cell r="E2897"/>
          <cell r="F2897">
            <v>22</v>
          </cell>
          <cell r="G2897">
            <v>18.25</v>
          </cell>
          <cell r="H2897">
            <v>1.875</v>
          </cell>
          <cell r="I2897"/>
          <cell r="J2897">
            <v>140</v>
          </cell>
          <cell r="K2897"/>
          <cell r="L2897" t="str">
            <v>SA312 TP317L</v>
          </cell>
          <cell r="M2897"/>
          <cell r="N2897"/>
        </row>
        <row r="2898">
          <cell r="A2898" t="str">
            <v>P22 SCH-160 [SA312 TP317L]</v>
          </cell>
          <cell r="B2898">
            <v>22</v>
          </cell>
          <cell r="C2898">
            <v>160</v>
          </cell>
          <cell r="D2898" t="str">
            <v>SA312 TP317L</v>
          </cell>
          <cell r="E2898"/>
          <cell r="F2898">
            <v>22</v>
          </cell>
          <cell r="G2898">
            <v>17.75</v>
          </cell>
          <cell r="H2898">
            <v>2.125</v>
          </cell>
          <cell r="I2898"/>
          <cell r="J2898">
            <v>160</v>
          </cell>
          <cell r="K2898"/>
          <cell r="L2898" t="str">
            <v>SA312 TP317L</v>
          </cell>
          <cell r="M2898"/>
          <cell r="N2898"/>
        </row>
        <row r="2899">
          <cell r="A2899" t="str">
            <v>P22 SCH-XH [SA312 TP317L]</v>
          </cell>
          <cell r="B2899">
            <v>22</v>
          </cell>
          <cell r="C2899" t="str">
            <v>XH</v>
          </cell>
          <cell r="D2899" t="str">
            <v>SA312 TP317L</v>
          </cell>
          <cell r="E2899"/>
          <cell r="F2899">
            <v>22</v>
          </cell>
          <cell r="G2899">
            <v>21</v>
          </cell>
          <cell r="H2899">
            <v>0.5</v>
          </cell>
          <cell r="I2899" t="str">
            <v>XH</v>
          </cell>
          <cell r="J2899">
            <v>2</v>
          </cell>
          <cell r="K2899"/>
          <cell r="L2899" t="str">
            <v>SA312 TP317L</v>
          </cell>
          <cell r="M2899"/>
          <cell r="N2899"/>
        </row>
        <row r="2900">
          <cell r="A2900" t="str">
            <v>P24 SCH-10 [SA312 TP317L]</v>
          </cell>
          <cell r="B2900">
            <v>24.000000000000004</v>
          </cell>
          <cell r="C2900">
            <v>10</v>
          </cell>
          <cell r="D2900" t="str">
            <v>SA312 TP317L</v>
          </cell>
          <cell r="E2900"/>
          <cell r="F2900">
            <v>24.000000000000004</v>
          </cell>
          <cell r="G2900">
            <v>23.500000000000004</v>
          </cell>
          <cell r="H2900">
            <v>0.25</v>
          </cell>
          <cell r="I2900"/>
          <cell r="J2900">
            <v>10</v>
          </cell>
          <cell r="K2900"/>
          <cell r="L2900" t="str">
            <v>SA312 TP317L</v>
          </cell>
          <cell r="M2900"/>
          <cell r="N2900"/>
        </row>
        <row r="2901">
          <cell r="A2901" t="str">
            <v>P24 SCH-20 [SA312 TP317L]</v>
          </cell>
          <cell r="B2901">
            <v>24.000000000000004</v>
          </cell>
          <cell r="C2901">
            <v>20</v>
          </cell>
          <cell r="D2901" t="str">
            <v>SA312 TP317L</v>
          </cell>
          <cell r="E2901"/>
          <cell r="F2901">
            <v>24.000000000000004</v>
          </cell>
          <cell r="G2901">
            <v>23.250000000000004</v>
          </cell>
          <cell r="H2901">
            <v>0.375</v>
          </cell>
          <cell r="I2901"/>
          <cell r="J2901">
            <v>20</v>
          </cell>
          <cell r="K2901"/>
          <cell r="L2901" t="str">
            <v>SA312 TP317L</v>
          </cell>
          <cell r="M2901"/>
          <cell r="N2901"/>
        </row>
        <row r="2902">
          <cell r="A2902" t="str">
            <v>P24 SCH-30 [SA312 TP317L]</v>
          </cell>
          <cell r="B2902">
            <v>24.000000000000004</v>
          </cell>
          <cell r="C2902">
            <v>30</v>
          </cell>
          <cell r="D2902" t="str">
            <v>SA312 TP317L</v>
          </cell>
          <cell r="E2902"/>
          <cell r="F2902">
            <v>24.000000000000004</v>
          </cell>
          <cell r="G2902">
            <v>22.876000000000005</v>
          </cell>
          <cell r="H2902">
            <v>0.56200000000000006</v>
          </cell>
          <cell r="I2902"/>
          <cell r="J2902">
            <v>30</v>
          </cell>
          <cell r="K2902"/>
          <cell r="L2902" t="str">
            <v>SA312 TP317L</v>
          </cell>
          <cell r="M2902"/>
          <cell r="N2902"/>
        </row>
        <row r="2903">
          <cell r="A2903" t="str">
            <v>P24 SCH-40 [SA312 TP317L]</v>
          </cell>
          <cell r="B2903">
            <v>24.000000000000004</v>
          </cell>
          <cell r="C2903">
            <v>40</v>
          </cell>
          <cell r="D2903" t="str">
            <v>SA312 TP317L</v>
          </cell>
          <cell r="E2903"/>
          <cell r="F2903">
            <v>24.000000000000004</v>
          </cell>
          <cell r="G2903">
            <v>22.626000000000005</v>
          </cell>
          <cell r="H2903">
            <v>0.68700000000000006</v>
          </cell>
          <cell r="I2903"/>
          <cell r="J2903">
            <v>40</v>
          </cell>
          <cell r="K2903"/>
          <cell r="L2903" t="str">
            <v>SA312 TP317L</v>
          </cell>
          <cell r="M2903"/>
          <cell r="N2903"/>
        </row>
        <row r="2904">
          <cell r="A2904" t="str">
            <v>P24 SCH-60 [SA312 TP317L]</v>
          </cell>
          <cell r="B2904">
            <v>24.000000000000004</v>
          </cell>
          <cell r="C2904">
            <v>60</v>
          </cell>
          <cell r="D2904" t="str">
            <v>SA312 TP317L</v>
          </cell>
          <cell r="E2904"/>
          <cell r="F2904">
            <v>24.000000000000004</v>
          </cell>
          <cell r="G2904">
            <v>22.062000000000005</v>
          </cell>
          <cell r="H2904">
            <v>0.96899999999999997</v>
          </cell>
          <cell r="I2904"/>
          <cell r="J2904">
            <v>60</v>
          </cell>
          <cell r="K2904"/>
          <cell r="L2904" t="str">
            <v>SA312 TP317L</v>
          </cell>
          <cell r="M2904"/>
          <cell r="N2904"/>
        </row>
        <row r="2905">
          <cell r="A2905" t="str">
            <v>P24 SCH-80 [SA312 TP317L]</v>
          </cell>
          <cell r="B2905">
            <v>24.000000000000004</v>
          </cell>
          <cell r="C2905">
            <v>80</v>
          </cell>
          <cell r="D2905" t="str">
            <v>SA312 TP317L</v>
          </cell>
          <cell r="E2905"/>
          <cell r="F2905">
            <v>24.000000000000004</v>
          </cell>
          <cell r="G2905">
            <v>21.564000000000004</v>
          </cell>
          <cell r="H2905">
            <v>1.218</v>
          </cell>
          <cell r="I2905"/>
          <cell r="J2905">
            <v>80</v>
          </cell>
          <cell r="K2905"/>
          <cell r="L2905" t="str">
            <v>SA312 TP317L</v>
          </cell>
          <cell r="M2905"/>
          <cell r="N2905"/>
        </row>
        <row r="2906">
          <cell r="A2906" t="str">
            <v>P24 SCH-100 [SA312 TP317L]</v>
          </cell>
          <cell r="B2906">
            <v>24.000000000000004</v>
          </cell>
          <cell r="C2906">
            <v>100</v>
          </cell>
          <cell r="D2906" t="str">
            <v>SA312 TP317L</v>
          </cell>
          <cell r="E2906"/>
          <cell r="F2906">
            <v>24.000000000000004</v>
          </cell>
          <cell r="G2906">
            <v>20.938000000000002</v>
          </cell>
          <cell r="H2906">
            <v>1.5309999999999999</v>
          </cell>
          <cell r="I2906"/>
          <cell r="J2906">
            <v>100</v>
          </cell>
          <cell r="K2906"/>
          <cell r="L2906" t="str">
            <v>SA312 TP317L</v>
          </cell>
          <cell r="M2906"/>
          <cell r="N2906"/>
        </row>
        <row r="2907">
          <cell r="A2907" t="str">
            <v>P24 SCH-120 [SA312 TP317L]</v>
          </cell>
          <cell r="B2907">
            <v>24.000000000000004</v>
          </cell>
          <cell r="C2907">
            <v>120</v>
          </cell>
          <cell r="D2907" t="str">
            <v>SA312 TP317L</v>
          </cell>
          <cell r="E2907"/>
          <cell r="F2907">
            <v>24.000000000000004</v>
          </cell>
          <cell r="G2907">
            <v>20.376000000000005</v>
          </cell>
          <cell r="H2907">
            <v>1.8120000000000001</v>
          </cell>
          <cell r="I2907"/>
          <cell r="J2907">
            <v>120</v>
          </cell>
          <cell r="K2907"/>
          <cell r="L2907" t="str">
            <v>SA312 TP317L</v>
          </cell>
          <cell r="M2907"/>
          <cell r="N2907"/>
        </row>
        <row r="2908">
          <cell r="A2908" t="str">
            <v>P24 SCH-140 [SA312 TP317L]</v>
          </cell>
          <cell r="B2908">
            <v>24.000000000000004</v>
          </cell>
          <cell r="C2908">
            <v>140</v>
          </cell>
          <cell r="D2908" t="str">
            <v>SA312 TP317L</v>
          </cell>
          <cell r="E2908"/>
          <cell r="F2908">
            <v>24.000000000000004</v>
          </cell>
          <cell r="G2908">
            <v>19.876000000000005</v>
          </cell>
          <cell r="H2908">
            <v>2.0619999999999998</v>
          </cell>
          <cell r="I2908"/>
          <cell r="J2908">
            <v>140</v>
          </cell>
          <cell r="K2908"/>
          <cell r="L2908" t="str">
            <v>SA312 TP317L</v>
          </cell>
          <cell r="M2908"/>
          <cell r="N2908"/>
        </row>
        <row r="2909">
          <cell r="A2909" t="str">
            <v>P24 SCH-160 [SA312 TP317L]</v>
          </cell>
          <cell r="B2909">
            <v>24.000000000000004</v>
          </cell>
          <cell r="C2909">
            <v>160</v>
          </cell>
          <cell r="D2909" t="str">
            <v>SA312 TP317L</v>
          </cell>
          <cell r="E2909"/>
          <cell r="F2909">
            <v>24.000000000000004</v>
          </cell>
          <cell r="G2909">
            <v>19.314000000000004</v>
          </cell>
          <cell r="H2909">
            <v>2.343</v>
          </cell>
          <cell r="I2909"/>
          <cell r="J2909">
            <v>160</v>
          </cell>
          <cell r="K2909"/>
          <cell r="L2909" t="str">
            <v>SA312 TP317L</v>
          </cell>
          <cell r="M2909"/>
          <cell r="N2909"/>
        </row>
        <row r="2910">
          <cell r="A2910" t="str">
            <v>P24 SCH-XH [SA312 TP317L]</v>
          </cell>
          <cell r="B2910">
            <v>24.000000000000004</v>
          </cell>
          <cell r="C2910" t="str">
            <v>XH</v>
          </cell>
          <cell r="D2910" t="str">
            <v>SA312 TP317L</v>
          </cell>
          <cell r="E2910"/>
          <cell r="F2910">
            <v>24.000000000000004</v>
          </cell>
          <cell r="G2910">
            <v>23.000000000000004</v>
          </cell>
          <cell r="H2910">
            <v>0.5</v>
          </cell>
          <cell r="I2910" t="str">
            <v>XH</v>
          </cell>
          <cell r="J2910">
            <v>2</v>
          </cell>
          <cell r="K2910"/>
          <cell r="L2910" t="str">
            <v>SA312 TP317L</v>
          </cell>
          <cell r="M2910"/>
          <cell r="N2910"/>
        </row>
        <row r="2911">
          <cell r="A2911" t="str">
            <v>P26 SCH-10 [SA312 TP317L]</v>
          </cell>
          <cell r="B2911">
            <v>26</v>
          </cell>
          <cell r="C2911">
            <v>10</v>
          </cell>
          <cell r="D2911" t="str">
            <v>SA312 TP317L</v>
          </cell>
          <cell r="E2911"/>
          <cell r="F2911">
            <v>26</v>
          </cell>
          <cell r="G2911">
            <v>25.376000000000001</v>
          </cell>
          <cell r="H2911">
            <v>0.312</v>
          </cell>
          <cell r="I2911"/>
          <cell r="J2911">
            <v>10</v>
          </cell>
          <cell r="K2911"/>
          <cell r="L2911" t="str">
            <v>SA312 TP317L</v>
          </cell>
          <cell r="M2911"/>
          <cell r="N2911"/>
        </row>
        <row r="2912">
          <cell r="A2912" t="str">
            <v>P26 SCH-20 [SA312 TP317L]</v>
          </cell>
          <cell r="B2912">
            <v>26</v>
          </cell>
          <cell r="C2912">
            <v>20</v>
          </cell>
          <cell r="D2912" t="str">
            <v>SA312 TP317L</v>
          </cell>
          <cell r="E2912"/>
          <cell r="F2912">
            <v>26</v>
          </cell>
          <cell r="G2912">
            <v>25</v>
          </cell>
          <cell r="H2912">
            <v>0.5</v>
          </cell>
          <cell r="I2912"/>
          <cell r="J2912">
            <v>20</v>
          </cell>
          <cell r="K2912"/>
          <cell r="L2912" t="str">
            <v>SA312 TP317L</v>
          </cell>
          <cell r="M2912"/>
          <cell r="N2912"/>
        </row>
        <row r="2913">
          <cell r="A2913" t="str">
            <v>P26 SCH-XH [SA312 TP317L]</v>
          </cell>
          <cell r="B2913">
            <v>26</v>
          </cell>
          <cell r="C2913" t="str">
            <v>XH</v>
          </cell>
          <cell r="D2913" t="str">
            <v>SA312 TP317L</v>
          </cell>
          <cell r="E2913"/>
          <cell r="F2913">
            <v>26</v>
          </cell>
          <cell r="G2913">
            <v>25</v>
          </cell>
          <cell r="H2913">
            <v>0.5</v>
          </cell>
          <cell r="I2913" t="str">
            <v>XH</v>
          </cell>
          <cell r="J2913">
            <v>2</v>
          </cell>
          <cell r="K2913"/>
          <cell r="L2913" t="str">
            <v>SA312 TP317L</v>
          </cell>
          <cell r="M2913"/>
          <cell r="N2913"/>
        </row>
        <row r="2914">
          <cell r="A2914" t="str">
            <v>P28 SCH-10 [SA312 TP317L]</v>
          </cell>
          <cell r="B2914">
            <v>28</v>
          </cell>
          <cell r="C2914">
            <v>10</v>
          </cell>
          <cell r="D2914" t="str">
            <v>SA312 TP317L</v>
          </cell>
          <cell r="E2914"/>
          <cell r="F2914">
            <v>28</v>
          </cell>
          <cell r="G2914">
            <v>27.376000000000001</v>
          </cell>
          <cell r="H2914">
            <v>0.312</v>
          </cell>
          <cell r="I2914"/>
          <cell r="J2914">
            <v>10</v>
          </cell>
          <cell r="K2914"/>
          <cell r="L2914" t="str">
            <v>SA312 TP317L</v>
          </cell>
          <cell r="M2914"/>
          <cell r="N2914"/>
        </row>
        <row r="2915">
          <cell r="A2915" t="str">
            <v>P28 SCH-20 [SA312 TP317L]</v>
          </cell>
          <cell r="B2915">
            <v>28</v>
          </cell>
          <cell r="C2915">
            <v>20</v>
          </cell>
          <cell r="D2915" t="str">
            <v>SA312 TP317L</v>
          </cell>
          <cell r="E2915"/>
          <cell r="F2915">
            <v>28</v>
          </cell>
          <cell r="G2915">
            <v>27</v>
          </cell>
          <cell r="H2915">
            <v>0.5</v>
          </cell>
          <cell r="I2915"/>
          <cell r="J2915">
            <v>20</v>
          </cell>
          <cell r="K2915"/>
          <cell r="L2915" t="str">
            <v>SA312 TP317L</v>
          </cell>
          <cell r="M2915"/>
          <cell r="N2915"/>
        </row>
        <row r="2916">
          <cell r="A2916" t="str">
            <v>P28 SCH-30 [SA312 TP317L]</v>
          </cell>
          <cell r="B2916">
            <v>28</v>
          </cell>
          <cell r="C2916">
            <v>30</v>
          </cell>
          <cell r="D2916" t="str">
            <v>SA312 TP317L</v>
          </cell>
          <cell r="E2916"/>
          <cell r="F2916">
            <v>28</v>
          </cell>
          <cell r="G2916">
            <v>26.75</v>
          </cell>
          <cell r="H2916">
            <v>0.625</v>
          </cell>
          <cell r="I2916"/>
          <cell r="J2916">
            <v>30</v>
          </cell>
          <cell r="K2916"/>
          <cell r="L2916" t="str">
            <v>SA312 TP317L</v>
          </cell>
          <cell r="M2916"/>
          <cell r="N2916"/>
        </row>
        <row r="2917">
          <cell r="A2917" t="str">
            <v>P28 SCH-XH [SA312 TP317L]</v>
          </cell>
          <cell r="B2917">
            <v>28</v>
          </cell>
          <cell r="C2917" t="str">
            <v>XH</v>
          </cell>
          <cell r="D2917" t="str">
            <v>SA312 TP317L</v>
          </cell>
          <cell r="E2917"/>
          <cell r="F2917">
            <v>28</v>
          </cell>
          <cell r="G2917">
            <v>27</v>
          </cell>
          <cell r="H2917">
            <v>0.5</v>
          </cell>
          <cell r="I2917" t="str">
            <v>XH</v>
          </cell>
          <cell r="J2917">
            <v>2</v>
          </cell>
          <cell r="K2917"/>
          <cell r="L2917" t="str">
            <v>SA312 TP317L</v>
          </cell>
          <cell r="M2917"/>
          <cell r="N2917"/>
        </row>
        <row r="2918">
          <cell r="A2918" t="str">
            <v>P30 SCH-10 [SA312 TP317L]</v>
          </cell>
          <cell r="B2918">
            <v>30</v>
          </cell>
          <cell r="C2918">
            <v>10</v>
          </cell>
          <cell r="D2918" t="str">
            <v>SA312 TP317L</v>
          </cell>
          <cell r="E2918"/>
          <cell r="F2918">
            <v>30</v>
          </cell>
          <cell r="G2918">
            <v>29.376000000000001</v>
          </cell>
          <cell r="H2918">
            <v>0.312</v>
          </cell>
          <cell r="I2918"/>
          <cell r="J2918">
            <v>10</v>
          </cell>
          <cell r="K2918"/>
          <cell r="L2918" t="str">
            <v>SA312 TP317L</v>
          </cell>
          <cell r="M2918"/>
          <cell r="N2918"/>
        </row>
        <row r="2919">
          <cell r="A2919" t="str">
            <v>P30 SCH-20 [SA312 TP317L]</v>
          </cell>
          <cell r="B2919">
            <v>30</v>
          </cell>
          <cell r="C2919">
            <v>20</v>
          </cell>
          <cell r="D2919" t="str">
            <v>SA312 TP317L</v>
          </cell>
          <cell r="E2919"/>
          <cell r="F2919">
            <v>30</v>
          </cell>
          <cell r="G2919">
            <v>29</v>
          </cell>
          <cell r="H2919">
            <v>0.5</v>
          </cell>
          <cell r="I2919"/>
          <cell r="J2919">
            <v>20</v>
          </cell>
          <cell r="K2919"/>
          <cell r="L2919" t="str">
            <v>SA312 TP317L</v>
          </cell>
          <cell r="M2919"/>
          <cell r="N2919"/>
        </row>
        <row r="2920">
          <cell r="A2920" t="str">
            <v>P30 SCH-30 [SA312 TP317L]</v>
          </cell>
          <cell r="B2920">
            <v>30</v>
          </cell>
          <cell r="C2920">
            <v>30</v>
          </cell>
          <cell r="D2920" t="str">
            <v>SA312 TP317L</v>
          </cell>
          <cell r="E2920"/>
          <cell r="F2920">
            <v>30</v>
          </cell>
          <cell r="G2920">
            <v>28.75</v>
          </cell>
          <cell r="H2920">
            <v>0.625</v>
          </cell>
          <cell r="I2920"/>
          <cell r="J2920">
            <v>30</v>
          </cell>
          <cell r="K2920"/>
          <cell r="L2920" t="str">
            <v>SA312 TP317L</v>
          </cell>
          <cell r="M2920"/>
          <cell r="N2920"/>
        </row>
        <row r="2921">
          <cell r="A2921" t="str">
            <v>P30 SCH-XH [SA312 TP317L]</v>
          </cell>
          <cell r="B2921">
            <v>30</v>
          </cell>
          <cell r="C2921" t="str">
            <v>XH</v>
          </cell>
          <cell r="D2921" t="str">
            <v>SA312 TP317L</v>
          </cell>
          <cell r="E2921"/>
          <cell r="F2921">
            <v>30</v>
          </cell>
          <cell r="G2921">
            <v>29</v>
          </cell>
          <cell r="H2921">
            <v>0.5</v>
          </cell>
          <cell r="I2921" t="str">
            <v>XH</v>
          </cell>
          <cell r="J2921">
            <v>2</v>
          </cell>
          <cell r="K2921"/>
          <cell r="L2921" t="str">
            <v>SA312 TP317L</v>
          </cell>
          <cell r="M2921"/>
          <cell r="N2921"/>
        </row>
        <row r="2922">
          <cell r="A2922" t="str">
            <v>P32 SCH-10 [SA312 TP317L]</v>
          </cell>
          <cell r="B2922">
            <v>32</v>
          </cell>
          <cell r="C2922">
            <v>10</v>
          </cell>
          <cell r="D2922" t="str">
            <v>SA312 TP317L</v>
          </cell>
          <cell r="E2922"/>
          <cell r="F2922">
            <v>32</v>
          </cell>
          <cell r="G2922">
            <v>31.376000000000001</v>
          </cell>
          <cell r="H2922">
            <v>0.312</v>
          </cell>
          <cell r="I2922"/>
          <cell r="J2922">
            <v>10</v>
          </cell>
          <cell r="K2922"/>
          <cell r="L2922" t="str">
            <v>SA312 TP317L</v>
          </cell>
          <cell r="M2922"/>
          <cell r="N2922"/>
        </row>
        <row r="2923">
          <cell r="A2923" t="str">
            <v>P32 SCH-20 [SA312 TP317L]</v>
          </cell>
          <cell r="B2923">
            <v>32</v>
          </cell>
          <cell r="C2923">
            <v>20</v>
          </cell>
          <cell r="D2923" t="str">
            <v>SA312 TP317L</v>
          </cell>
          <cell r="E2923"/>
          <cell r="F2923">
            <v>32</v>
          </cell>
          <cell r="G2923">
            <v>31</v>
          </cell>
          <cell r="H2923">
            <v>0.5</v>
          </cell>
          <cell r="I2923"/>
          <cell r="J2923">
            <v>20</v>
          </cell>
          <cell r="K2923"/>
          <cell r="L2923" t="str">
            <v>SA312 TP317L</v>
          </cell>
          <cell r="M2923"/>
          <cell r="N2923"/>
        </row>
        <row r="2924">
          <cell r="A2924" t="str">
            <v>P32 SCH-30 [SA312 TP317L]</v>
          </cell>
          <cell r="B2924">
            <v>32</v>
          </cell>
          <cell r="C2924">
            <v>30</v>
          </cell>
          <cell r="D2924" t="str">
            <v>SA312 TP317L</v>
          </cell>
          <cell r="E2924"/>
          <cell r="F2924">
            <v>32</v>
          </cell>
          <cell r="G2924">
            <v>30.75</v>
          </cell>
          <cell r="H2924">
            <v>0.625</v>
          </cell>
          <cell r="I2924"/>
          <cell r="J2924">
            <v>30</v>
          </cell>
          <cell r="K2924"/>
          <cell r="L2924" t="str">
            <v>SA312 TP317L</v>
          </cell>
          <cell r="M2924"/>
          <cell r="N2924"/>
        </row>
        <row r="2925">
          <cell r="A2925" t="str">
            <v>P32 SCH-40 [SA312 TP317L]</v>
          </cell>
          <cell r="B2925">
            <v>32</v>
          </cell>
          <cell r="C2925">
            <v>40</v>
          </cell>
          <cell r="D2925" t="str">
            <v>SA312 TP317L</v>
          </cell>
          <cell r="E2925"/>
          <cell r="F2925">
            <v>32</v>
          </cell>
          <cell r="G2925">
            <v>30.623999999999999</v>
          </cell>
          <cell r="H2925">
            <v>0.68799999999999994</v>
          </cell>
          <cell r="I2925"/>
          <cell r="J2925">
            <v>40</v>
          </cell>
          <cell r="K2925"/>
          <cell r="L2925" t="str">
            <v>SA312 TP317L</v>
          </cell>
          <cell r="M2925"/>
          <cell r="N2925"/>
        </row>
        <row r="2926">
          <cell r="A2926" t="str">
            <v>P32 SCH-XH [SA312 TP317L]</v>
          </cell>
          <cell r="B2926">
            <v>32</v>
          </cell>
          <cell r="C2926" t="str">
            <v>XH</v>
          </cell>
          <cell r="D2926" t="str">
            <v>SA312 TP317L</v>
          </cell>
          <cell r="E2926"/>
          <cell r="F2926">
            <v>32</v>
          </cell>
          <cell r="G2926">
            <v>31</v>
          </cell>
          <cell r="H2926">
            <v>0.5</v>
          </cell>
          <cell r="I2926" t="str">
            <v>XH</v>
          </cell>
          <cell r="J2926">
            <v>2</v>
          </cell>
          <cell r="K2926"/>
          <cell r="L2926" t="str">
            <v>SA312 TP317L</v>
          </cell>
          <cell r="M2926"/>
          <cell r="N2926"/>
        </row>
        <row r="2927">
          <cell r="A2927" t="str">
            <v>P34 SCH-10 [SA312 TP317L]</v>
          </cell>
          <cell r="B2927">
            <v>34</v>
          </cell>
          <cell r="C2927">
            <v>10</v>
          </cell>
          <cell r="D2927" t="str">
            <v>SA312 TP317L</v>
          </cell>
          <cell r="E2927"/>
          <cell r="F2927">
            <v>34</v>
          </cell>
          <cell r="G2927">
            <v>33.375999999999998</v>
          </cell>
          <cell r="H2927">
            <v>0.312</v>
          </cell>
          <cell r="I2927"/>
          <cell r="J2927">
            <v>10</v>
          </cell>
          <cell r="K2927"/>
          <cell r="L2927" t="str">
            <v>SA312 TP317L</v>
          </cell>
          <cell r="M2927"/>
          <cell r="N2927"/>
        </row>
        <row r="2928">
          <cell r="A2928" t="str">
            <v>P34 SCH-20 [SA312 TP317L]</v>
          </cell>
          <cell r="B2928">
            <v>34</v>
          </cell>
          <cell r="C2928">
            <v>20</v>
          </cell>
          <cell r="D2928" t="str">
            <v>SA312 TP317L</v>
          </cell>
          <cell r="E2928"/>
          <cell r="F2928">
            <v>34</v>
          </cell>
          <cell r="G2928">
            <v>33</v>
          </cell>
          <cell r="H2928">
            <v>0.5</v>
          </cell>
          <cell r="I2928"/>
          <cell r="J2928">
            <v>20</v>
          </cell>
          <cell r="K2928"/>
          <cell r="L2928" t="str">
            <v>SA312 TP317L</v>
          </cell>
          <cell r="M2928"/>
          <cell r="N2928"/>
        </row>
        <row r="2929">
          <cell r="A2929" t="str">
            <v>P34 SCH-30 [SA312 TP317L]</v>
          </cell>
          <cell r="B2929">
            <v>34</v>
          </cell>
          <cell r="C2929">
            <v>30</v>
          </cell>
          <cell r="D2929" t="str">
            <v>SA312 TP317L</v>
          </cell>
          <cell r="E2929"/>
          <cell r="F2929">
            <v>34</v>
          </cell>
          <cell r="G2929">
            <v>32.75</v>
          </cell>
          <cell r="H2929">
            <v>0.625</v>
          </cell>
          <cell r="I2929"/>
          <cell r="J2929">
            <v>30</v>
          </cell>
          <cell r="K2929"/>
          <cell r="L2929" t="str">
            <v>SA312 TP317L</v>
          </cell>
          <cell r="M2929"/>
          <cell r="N2929"/>
        </row>
        <row r="2930">
          <cell r="A2930" t="str">
            <v>P34 SCH-40 [SA312 TP317L]</v>
          </cell>
          <cell r="B2930">
            <v>34</v>
          </cell>
          <cell r="C2930">
            <v>40</v>
          </cell>
          <cell r="D2930" t="str">
            <v>SA312 TP317L</v>
          </cell>
          <cell r="E2930"/>
          <cell r="F2930">
            <v>34</v>
          </cell>
          <cell r="G2930">
            <v>32.624000000000002</v>
          </cell>
          <cell r="H2930">
            <v>0.68799999999999994</v>
          </cell>
          <cell r="I2930"/>
          <cell r="J2930">
            <v>40</v>
          </cell>
          <cell r="K2930"/>
          <cell r="L2930" t="str">
            <v>SA312 TP317L</v>
          </cell>
          <cell r="M2930"/>
          <cell r="N2930"/>
        </row>
        <row r="2931">
          <cell r="A2931" t="str">
            <v>P34 SCH-XH [SA312 TP317L]</v>
          </cell>
          <cell r="B2931">
            <v>34</v>
          </cell>
          <cell r="C2931" t="str">
            <v>XH</v>
          </cell>
          <cell r="D2931" t="str">
            <v>SA312 TP317L</v>
          </cell>
          <cell r="E2931"/>
          <cell r="F2931">
            <v>34</v>
          </cell>
          <cell r="G2931">
            <v>33</v>
          </cell>
          <cell r="H2931">
            <v>0.5</v>
          </cell>
          <cell r="I2931" t="str">
            <v>XH</v>
          </cell>
          <cell r="J2931">
            <v>2</v>
          </cell>
          <cell r="K2931"/>
          <cell r="L2931" t="str">
            <v>SA312 TP317L</v>
          </cell>
          <cell r="M2931"/>
          <cell r="N2931"/>
        </row>
        <row r="2932">
          <cell r="A2932" t="str">
            <v>P36 SCH-10 [SA312 TP317L]</v>
          </cell>
          <cell r="B2932">
            <v>36</v>
          </cell>
          <cell r="C2932">
            <v>10</v>
          </cell>
          <cell r="D2932" t="str">
            <v>SA312 TP317L</v>
          </cell>
          <cell r="E2932"/>
          <cell r="F2932">
            <v>36</v>
          </cell>
          <cell r="G2932">
            <v>35.375999999999998</v>
          </cell>
          <cell r="H2932">
            <v>0.312</v>
          </cell>
          <cell r="I2932"/>
          <cell r="J2932">
            <v>10</v>
          </cell>
          <cell r="K2932"/>
          <cell r="L2932" t="str">
            <v>SA312 TP317L</v>
          </cell>
          <cell r="M2932"/>
          <cell r="N2932"/>
        </row>
        <row r="2933">
          <cell r="A2933" t="str">
            <v>P36 SCH-20 [SA312 TP317L]</v>
          </cell>
          <cell r="B2933">
            <v>36</v>
          </cell>
          <cell r="C2933">
            <v>20</v>
          </cell>
          <cell r="D2933" t="str">
            <v>SA312 TP317L</v>
          </cell>
          <cell r="E2933"/>
          <cell r="F2933">
            <v>36</v>
          </cell>
          <cell r="G2933">
            <v>35</v>
          </cell>
          <cell r="H2933">
            <v>0.5</v>
          </cell>
          <cell r="I2933"/>
          <cell r="J2933">
            <v>20</v>
          </cell>
          <cell r="K2933"/>
          <cell r="L2933" t="str">
            <v>SA312 TP317L</v>
          </cell>
          <cell r="M2933"/>
          <cell r="N2933"/>
        </row>
        <row r="2934">
          <cell r="A2934" t="str">
            <v>P36 SCH-30 [SA312 TP317L]</v>
          </cell>
          <cell r="B2934">
            <v>36</v>
          </cell>
          <cell r="C2934">
            <v>30</v>
          </cell>
          <cell r="D2934" t="str">
            <v>SA312 TP317L</v>
          </cell>
          <cell r="E2934"/>
          <cell r="F2934">
            <v>36</v>
          </cell>
          <cell r="G2934">
            <v>34.75</v>
          </cell>
          <cell r="H2934">
            <v>0.625</v>
          </cell>
          <cell r="I2934"/>
          <cell r="J2934">
            <v>30</v>
          </cell>
          <cell r="K2934"/>
          <cell r="L2934" t="str">
            <v>SA312 TP317L</v>
          </cell>
          <cell r="M2934"/>
          <cell r="N2934"/>
        </row>
        <row r="2935">
          <cell r="A2935" t="str">
            <v>P36 SCH-40 [SA312 TP317L]</v>
          </cell>
          <cell r="B2935">
            <v>36</v>
          </cell>
          <cell r="C2935">
            <v>40</v>
          </cell>
          <cell r="D2935" t="str">
            <v>SA312 TP317L</v>
          </cell>
          <cell r="E2935"/>
          <cell r="F2935">
            <v>36</v>
          </cell>
          <cell r="G2935">
            <v>34.5</v>
          </cell>
          <cell r="H2935">
            <v>0.75</v>
          </cell>
          <cell r="I2935"/>
          <cell r="J2935">
            <v>40</v>
          </cell>
          <cell r="K2935"/>
          <cell r="L2935" t="str">
            <v>SA312 TP317L</v>
          </cell>
          <cell r="M2935"/>
          <cell r="N2935"/>
        </row>
        <row r="2936">
          <cell r="A2936" t="str">
            <v>P36 SCH-XH [SA312 TP317L]</v>
          </cell>
          <cell r="B2936">
            <v>36</v>
          </cell>
          <cell r="C2936" t="str">
            <v>XH</v>
          </cell>
          <cell r="D2936" t="str">
            <v>SA312 TP317L</v>
          </cell>
          <cell r="E2936"/>
          <cell r="F2936">
            <v>36</v>
          </cell>
          <cell r="G2936">
            <v>35</v>
          </cell>
          <cell r="H2936">
            <v>0.5</v>
          </cell>
          <cell r="I2936" t="str">
            <v>XH</v>
          </cell>
          <cell r="J2936">
            <v>2</v>
          </cell>
          <cell r="K2936"/>
          <cell r="L2936" t="str">
            <v>SA312 TP317L</v>
          </cell>
          <cell r="M2936"/>
          <cell r="N2936"/>
        </row>
        <row r="2937">
          <cell r="A2937" t="str">
            <v>P42 SCH-30 [SA312 TP317L]</v>
          </cell>
          <cell r="B2937">
            <v>42</v>
          </cell>
          <cell r="C2937">
            <v>30</v>
          </cell>
          <cell r="D2937" t="str">
            <v>SA312 TP317L</v>
          </cell>
          <cell r="E2937"/>
          <cell r="F2937">
            <v>42</v>
          </cell>
          <cell r="G2937">
            <v>41.25</v>
          </cell>
          <cell r="H2937">
            <v>0.375</v>
          </cell>
          <cell r="I2937"/>
          <cell r="J2937">
            <v>30</v>
          </cell>
          <cell r="K2937"/>
          <cell r="L2937" t="str">
            <v>SA312 TP317L</v>
          </cell>
          <cell r="M2937"/>
          <cell r="N2937"/>
        </row>
        <row r="2938">
          <cell r="A2938" t="str">
            <v>P42 SCH-60 [SA312 TP317L]</v>
          </cell>
          <cell r="B2938">
            <v>42</v>
          </cell>
          <cell r="C2938">
            <v>60</v>
          </cell>
          <cell r="D2938" t="str">
            <v>SA312 TP317L</v>
          </cell>
          <cell r="E2938"/>
          <cell r="F2938">
            <v>42</v>
          </cell>
          <cell r="G2938">
            <v>41</v>
          </cell>
          <cell r="H2938">
            <v>0.5</v>
          </cell>
          <cell r="I2938"/>
          <cell r="J2938">
            <v>60</v>
          </cell>
          <cell r="K2938"/>
          <cell r="L2938" t="str">
            <v>SA312 TP317L</v>
          </cell>
          <cell r="M2938"/>
          <cell r="N2938"/>
        </row>
        <row r="2939">
          <cell r="A2939" t="str">
            <v>P42 SCH-XH [SA312 TP317L]</v>
          </cell>
          <cell r="B2939">
            <v>42</v>
          </cell>
          <cell r="C2939" t="str">
            <v>XH</v>
          </cell>
          <cell r="D2939" t="str">
            <v>SA312 TP317L</v>
          </cell>
          <cell r="E2939"/>
          <cell r="F2939">
            <v>42</v>
          </cell>
          <cell r="G2939">
            <v>41</v>
          </cell>
          <cell r="H2939">
            <v>0.5</v>
          </cell>
          <cell r="I2939" t="str">
            <v>XH</v>
          </cell>
          <cell r="J2939">
            <v>2</v>
          </cell>
          <cell r="K2939"/>
          <cell r="L2939" t="str">
            <v>SA312 TP317L</v>
          </cell>
          <cell r="M2939"/>
          <cell r="N2939"/>
        </row>
        <row r="2940">
          <cell r="A2940" t="str">
            <v>P48 SCH-30 [SA312 TP317L]</v>
          </cell>
          <cell r="B2940">
            <v>48.000000000000007</v>
          </cell>
          <cell r="C2940">
            <v>30</v>
          </cell>
          <cell r="D2940" t="str">
            <v>SA312 TP317L</v>
          </cell>
          <cell r="E2940"/>
          <cell r="F2940">
            <v>48.000000000000007</v>
          </cell>
          <cell r="G2940">
            <v>47.250000000000007</v>
          </cell>
          <cell r="H2940">
            <v>0.375</v>
          </cell>
          <cell r="I2940"/>
          <cell r="J2940">
            <v>30</v>
          </cell>
          <cell r="K2940"/>
          <cell r="L2940" t="str">
            <v>SA312 TP317L</v>
          </cell>
          <cell r="M2940"/>
          <cell r="N2940"/>
        </row>
        <row r="2941">
          <cell r="A2941" t="str">
            <v>P48 SCH-60 [SA312 TP317L]</v>
          </cell>
          <cell r="B2941">
            <v>48.000000000000007</v>
          </cell>
          <cell r="C2941">
            <v>60</v>
          </cell>
          <cell r="D2941" t="str">
            <v>SA312 TP317L</v>
          </cell>
          <cell r="E2941"/>
          <cell r="F2941">
            <v>48.000000000000007</v>
          </cell>
          <cell r="G2941">
            <v>47.000000000000007</v>
          </cell>
          <cell r="H2941">
            <v>0.5</v>
          </cell>
          <cell r="I2941"/>
          <cell r="J2941">
            <v>60</v>
          </cell>
          <cell r="K2941"/>
          <cell r="L2941" t="str">
            <v>SA312 TP317L</v>
          </cell>
          <cell r="M2941"/>
          <cell r="N2941"/>
        </row>
        <row r="2942">
          <cell r="A2942" t="str">
            <v>P48 SCH-XH [SA312 TP317L]</v>
          </cell>
          <cell r="B2942">
            <v>48.000000000000007</v>
          </cell>
          <cell r="C2942" t="str">
            <v>XH</v>
          </cell>
          <cell r="D2942" t="str">
            <v>SA312 TP317L</v>
          </cell>
          <cell r="E2942"/>
          <cell r="F2942">
            <v>48.000000000000007</v>
          </cell>
          <cell r="G2942">
            <v>47.000000000000007</v>
          </cell>
          <cell r="H2942">
            <v>0.5</v>
          </cell>
          <cell r="I2942" t="str">
            <v>XH</v>
          </cell>
          <cell r="J2942">
            <v>2</v>
          </cell>
          <cell r="K2942"/>
          <cell r="L2942" t="str">
            <v>SA312 TP317L</v>
          </cell>
          <cell r="M2942"/>
          <cell r="N2942"/>
        </row>
        <row r="2943">
          <cell r="A2943" t="str">
            <v>SA333 GR.6</v>
          </cell>
          <cell r="B2943">
            <v>0.125</v>
          </cell>
          <cell r="C2943">
            <v>5</v>
          </cell>
          <cell r="D2943" t="str">
            <v>SA333 GR.6</v>
          </cell>
          <cell r="E2943"/>
          <cell r="F2943">
            <v>0.40500000000000003</v>
          </cell>
          <cell r="G2943">
            <v>0.33500000000000002</v>
          </cell>
          <cell r="H2943">
            <v>3.5000000000000003E-2</v>
          </cell>
          <cell r="I2943"/>
          <cell r="J2943">
            <v>5</v>
          </cell>
          <cell r="K2943"/>
          <cell r="L2943"/>
          <cell r="M2943"/>
          <cell r="N2943"/>
        </row>
        <row r="2944">
          <cell r="A2944" t="str">
            <v>P0.125 SCH-5 [SA333 GR.6]</v>
          </cell>
          <cell r="B2944">
            <v>0.125</v>
          </cell>
          <cell r="C2944">
            <v>5</v>
          </cell>
          <cell r="D2944" t="str">
            <v>SA333 GR.6</v>
          </cell>
          <cell r="E2944"/>
          <cell r="F2944">
            <v>0.40500000000000003</v>
          </cell>
          <cell r="G2944">
            <v>0.33500000000000002</v>
          </cell>
          <cell r="H2944">
            <v>3.5000000000000003E-2</v>
          </cell>
          <cell r="I2944"/>
          <cell r="J2944">
            <v>5</v>
          </cell>
          <cell r="K2944"/>
          <cell r="L2944" t="str">
            <v>SA333 GR.6</v>
          </cell>
          <cell r="M2944"/>
          <cell r="N2944"/>
        </row>
        <row r="2945">
          <cell r="A2945" t="str">
            <v>P0.125 SCH-10 [SA333 GR.6]</v>
          </cell>
          <cell r="B2945">
            <v>0.125</v>
          </cell>
          <cell r="C2945">
            <v>10</v>
          </cell>
          <cell r="D2945" t="str">
            <v>SA333 GR.6</v>
          </cell>
          <cell r="E2945"/>
          <cell r="F2945">
            <v>0.40500000000000003</v>
          </cell>
          <cell r="G2945">
            <v>0.30700000000000005</v>
          </cell>
          <cell r="H2945">
            <v>4.9000000000000002E-2</v>
          </cell>
          <cell r="I2945"/>
          <cell r="J2945">
            <v>10</v>
          </cell>
          <cell r="K2945"/>
          <cell r="L2945" t="str">
            <v>SA333 GR.6</v>
          </cell>
          <cell r="M2945"/>
          <cell r="N2945"/>
        </row>
        <row r="2946">
          <cell r="A2946" t="str">
            <v>P0.125 SCH-40 [SA333 GR.6]</v>
          </cell>
          <cell r="B2946">
            <v>0.125</v>
          </cell>
          <cell r="C2946">
            <v>40</v>
          </cell>
          <cell r="D2946" t="str">
            <v>SA333 GR.6</v>
          </cell>
          <cell r="E2946"/>
          <cell r="F2946">
            <v>0.40500000000000003</v>
          </cell>
          <cell r="G2946">
            <v>0.26900000000000002</v>
          </cell>
          <cell r="H2946">
            <v>6.8000000000000005E-2</v>
          </cell>
          <cell r="I2946"/>
          <cell r="J2946">
            <v>40</v>
          </cell>
          <cell r="K2946"/>
          <cell r="L2946" t="str">
            <v>SA333 GR.6</v>
          </cell>
          <cell r="M2946"/>
          <cell r="N2946"/>
        </row>
        <row r="2947">
          <cell r="A2947" t="str">
            <v>P0.125 SCH-80 [SA333 GR.6]</v>
          </cell>
          <cell r="B2947">
            <v>0.125</v>
          </cell>
          <cell r="C2947">
            <v>80</v>
          </cell>
          <cell r="D2947" t="str">
            <v>SA333 GR.6</v>
          </cell>
          <cell r="E2947"/>
          <cell r="F2947">
            <v>0.40500000000000003</v>
          </cell>
          <cell r="G2947">
            <v>0.21500000000000002</v>
          </cell>
          <cell r="H2947">
            <v>9.5000000000000001E-2</v>
          </cell>
          <cell r="I2947"/>
          <cell r="J2947">
            <v>80</v>
          </cell>
          <cell r="K2947"/>
          <cell r="L2947" t="str">
            <v>SA333 GR.6</v>
          </cell>
          <cell r="M2947"/>
          <cell r="N2947"/>
        </row>
        <row r="2948">
          <cell r="A2948" t="str">
            <v>P0.125 SCH-XH [SA333 GR.6]</v>
          </cell>
          <cell r="B2948">
            <v>0.125</v>
          </cell>
          <cell r="C2948" t="str">
            <v>XH</v>
          </cell>
          <cell r="D2948" t="str">
            <v>SA333 GR.6</v>
          </cell>
          <cell r="E2948"/>
          <cell r="F2948">
            <v>0.40500000000000003</v>
          </cell>
          <cell r="G2948">
            <v>0.21500000000000002</v>
          </cell>
          <cell r="H2948">
            <v>9.5000000000000001E-2</v>
          </cell>
          <cell r="I2948" t="str">
            <v>XH</v>
          </cell>
          <cell r="J2948">
            <v>2</v>
          </cell>
          <cell r="K2948"/>
          <cell r="L2948" t="str">
            <v>SA333 GR.6</v>
          </cell>
          <cell r="M2948"/>
          <cell r="N2948"/>
        </row>
        <row r="2949">
          <cell r="A2949" t="str">
            <v>P0.25 SCH-5 [SA333 GR.6]</v>
          </cell>
          <cell r="B2949">
            <v>0.25</v>
          </cell>
          <cell r="C2949">
            <v>5</v>
          </cell>
          <cell r="D2949" t="str">
            <v>SA333 GR.6</v>
          </cell>
          <cell r="E2949"/>
          <cell r="F2949">
            <v>0.54</v>
          </cell>
          <cell r="G2949">
            <v>0.44200000000000006</v>
          </cell>
          <cell r="H2949">
            <v>4.9000000000000002E-2</v>
          </cell>
          <cell r="I2949"/>
          <cell r="J2949">
            <v>5</v>
          </cell>
          <cell r="K2949"/>
          <cell r="L2949" t="str">
            <v>SA333 GR.6</v>
          </cell>
          <cell r="M2949"/>
          <cell r="N2949"/>
        </row>
        <row r="2950">
          <cell r="A2950" t="str">
            <v>P0.25 SCH-10 [SA333 GR.6]</v>
          </cell>
          <cell r="B2950">
            <v>0.25</v>
          </cell>
          <cell r="C2950">
            <v>10</v>
          </cell>
          <cell r="D2950" t="str">
            <v>SA333 GR.6</v>
          </cell>
          <cell r="E2950"/>
          <cell r="F2950">
            <v>0.54</v>
          </cell>
          <cell r="G2950">
            <v>0.41000000000000003</v>
          </cell>
          <cell r="H2950">
            <v>6.5000000000000002E-2</v>
          </cell>
          <cell r="I2950"/>
          <cell r="J2950">
            <v>10</v>
          </cell>
          <cell r="K2950"/>
          <cell r="L2950" t="str">
            <v>SA333 GR.6</v>
          </cell>
          <cell r="M2950"/>
          <cell r="N2950"/>
        </row>
        <row r="2951">
          <cell r="A2951" t="str">
            <v>P0.25 SCH-40 [SA333 GR.6]</v>
          </cell>
          <cell r="B2951">
            <v>0.25</v>
          </cell>
          <cell r="C2951">
            <v>40</v>
          </cell>
          <cell r="D2951" t="str">
            <v>SA333 GR.6</v>
          </cell>
          <cell r="E2951"/>
          <cell r="F2951">
            <v>0.54</v>
          </cell>
          <cell r="G2951">
            <v>0.36400000000000005</v>
          </cell>
          <cell r="H2951">
            <v>8.7999999999999995E-2</v>
          </cell>
          <cell r="I2951"/>
          <cell r="J2951">
            <v>40</v>
          </cell>
          <cell r="K2951"/>
          <cell r="L2951" t="str">
            <v>SA333 GR.6</v>
          </cell>
          <cell r="M2951"/>
          <cell r="N2951"/>
        </row>
        <row r="2952">
          <cell r="A2952" t="str">
            <v>P0.25 SCH-80 [SA333 GR.6]</v>
          </cell>
          <cell r="B2952">
            <v>0.25</v>
          </cell>
          <cell r="C2952">
            <v>80</v>
          </cell>
          <cell r="D2952" t="str">
            <v>SA333 GR.6</v>
          </cell>
          <cell r="E2952"/>
          <cell r="F2952">
            <v>0.54</v>
          </cell>
          <cell r="G2952">
            <v>0.30200000000000005</v>
          </cell>
          <cell r="H2952">
            <v>0.11899999999999999</v>
          </cell>
          <cell r="I2952"/>
          <cell r="J2952">
            <v>80</v>
          </cell>
          <cell r="K2952"/>
          <cell r="L2952" t="str">
            <v>SA333 GR.6</v>
          </cell>
          <cell r="M2952"/>
          <cell r="N2952"/>
        </row>
        <row r="2953">
          <cell r="A2953" t="str">
            <v>P0.25 SCH-XH [SA333 GR.6]</v>
          </cell>
          <cell r="B2953">
            <v>0.25</v>
          </cell>
          <cell r="C2953" t="str">
            <v>XH</v>
          </cell>
          <cell r="D2953" t="str">
            <v>SA333 GR.6</v>
          </cell>
          <cell r="E2953"/>
          <cell r="F2953">
            <v>0.54</v>
          </cell>
          <cell r="G2953">
            <v>0.30200000000000005</v>
          </cell>
          <cell r="H2953">
            <v>0.11899999999999999</v>
          </cell>
          <cell r="I2953" t="str">
            <v>XH</v>
          </cell>
          <cell r="J2953">
            <v>2</v>
          </cell>
          <cell r="K2953"/>
          <cell r="L2953" t="str">
            <v>SA333 GR.6</v>
          </cell>
          <cell r="M2953"/>
          <cell r="N2953"/>
        </row>
        <row r="2954">
          <cell r="A2954" t="str">
            <v>P0.375 SCH-5 [SA333 GR.6]</v>
          </cell>
          <cell r="B2954">
            <v>0.37500000000000006</v>
          </cell>
          <cell r="C2954">
            <v>5</v>
          </cell>
          <cell r="D2954" t="str">
            <v>SA333 GR.6</v>
          </cell>
          <cell r="E2954"/>
          <cell r="F2954">
            <v>0.67500000000000004</v>
          </cell>
          <cell r="G2954">
            <v>0.57700000000000007</v>
          </cell>
          <cell r="H2954">
            <v>4.9000000000000002E-2</v>
          </cell>
          <cell r="I2954"/>
          <cell r="J2954">
            <v>5</v>
          </cell>
          <cell r="K2954"/>
          <cell r="L2954" t="str">
            <v>SA333 GR.6</v>
          </cell>
          <cell r="M2954"/>
          <cell r="N2954"/>
        </row>
        <row r="2955">
          <cell r="A2955" t="str">
            <v>P0.375 SCH-10 [SA333 GR.6]</v>
          </cell>
          <cell r="B2955">
            <v>0.37500000000000006</v>
          </cell>
          <cell r="C2955">
            <v>10</v>
          </cell>
          <cell r="D2955" t="str">
            <v>SA333 GR.6</v>
          </cell>
          <cell r="E2955"/>
          <cell r="F2955">
            <v>0.67500000000000004</v>
          </cell>
          <cell r="G2955">
            <v>0.54500000000000004</v>
          </cell>
          <cell r="H2955">
            <v>6.5000000000000002E-2</v>
          </cell>
          <cell r="I2955"/>
          <cell r="J2955">
            <v>10</v>
          </cell>
          <cell r="K2955"/>
          <cell r="L2955" t="str">
            <v>SA333 GR.6</v>
          </cell>
          <cell r="M2955"/>
          <cell r="N2955"/>
        </row>
        <row r="2956">
          <cell r="A2956" t="str">
            <v>P0.375 SCH-40 [SA333 GR.6]</v>
          </cell>
          <cell r="B2956">
            <v>0.37500000000000006</v>
          </cell>
          <cell r="C2956">
            <v>40</v>
          </cell>
          <cell r="D2956" t="str">
            <v>SA333 GR.6</v>
          </cell>
          <cell r="E2956"/>
          <cell r="F2956">
            <v>0.67500000000000004</v>
          </cell>
          <cell r="G2956">
            <v>0.49300000000000005</v>
          </cell>
          <cell r="H2956">
            <v>9.0999999999999998E-2</v>
          </cell>
          <cell r="I2956"/>
          <cell r="J2956">
            <v>40</v>
          </cell>
          <cell r="K2956"/>
          <cell r="L2956" t="str">
            <v>SA333 GR.6</v>
          </cell>
          <cell r="M2956"/>
          <cell r="N2956"/>
        </row>
        <row r="2957">
          <cell r="A2957" t="str">
            <v>P0.375 SCH-80 [SA333 GR.6]</v>
          </cell>
          <cell r="B2957">
            <v>0.37500000000000006</v>
          </cell>
          <cell r="C2957">
            <v>80</v>
          </cell>
          <cell r="D2957" t="str">
            <v>SA333 GR.6</v>
          </cell>
          <cell r="E2957"/>
          <cell r="F2957">
            <v>0.67500000000000004</v>
          </cell>
          <cell r="G2957">
            <v>0.42300000000000004</v>
          </cell>
          <cell r="H2957">
            <v>0.126</v>
          </cell>
          <cell r="I2957"/>
          <cell r="J2957">
            <v>80</v>
          </cell>
          <cell r="K2957"/>
          <cell r="L2957" t="str">
            <v>SA333 GR.6</v>
          </cell>
          <cell r="M2957"/>
          <cell r="N2957"/>
        </row>
        <row r="2958">
          <cell r="A2958" t="str">
            <v>P0.375 SCH-XH [SA333 GR.6]</v>
          </cell>
          <cell r="B2958">
            <v>0.37500000000000006</v>
          </cell>
          <cell r="C2958" t="str">
            <v>XH</v>
          </cell>
          <cell r="D2958" t="str">
            <v>SA333 GR.6</v>
          </cell>
          <cell r="E2958"/>
          <cell r="F2958">
            <v>0.67500000000000004</v>
          </cell>
          <cell r="G2958">
            <v>0.42300000000000004</v>
          </cell>
          <cell r="H2958">
            <v>0.126</v>
          </cell>
          <cell r="I2958" t="str">
            <v>XH</v>
          </cell>
          <cell r="J2958">
            <v>2</v>
          </cell>
          <cell r="K2958"/>
          <cell r="L2958" t="str">
            <v>SA333 GR.6</v>
          </cell>
          <cell r="M2958"/>
          <cell r="N2958"/>
        </row>
        <row r="2959">
          <cell r="A2959" t="str">
            <v>P0.5 SCH-5 [SA333 GR.6]</v>
          </cell>
          <cell r="B2959">
            <v>0.5</v>
          </cell>
          <cell r="C2959">
            <v>5</v>
          </cell>
          <cell r="D2959" t="str">
            <v>SA333 GR.6</v>
          </cell>
          <cell r="E2959"/>
          <cell r="F2959">
            <v>0.84</v>
          </cell>
          <cell r="G2959">
            <v>0.71</v>
          </cell>
          <cell r="H2959">
            <v>6.5000000000000002E-2</v>
          </cell>
          <cell r="I2959"/>
          <cell r="J2959">
            <v>5</v>
          </cell>
          <cell r="K2959"/>
          <cell r="L2959" t="str">
            <v>SA333 GR.6</v>
          </cell>
          <cell r="M2959"/>
          <cell r="N2959"/>
        </row>
        <row r="2960">
          <cell r="A2960" t="str">
            <v>P0.5 SCH-10 [SA333 GR.6]</v>
          </cell>
          <cell r="B2960">
            <v>0.5</v>
          </cell>
          <cell r="C2960">
            <v>10</v>
          </cell>
          <cell r="D2960" t="str">
            <v>SA333 GR.6</v>
          </cell>
          <cell r="E2960"/>
          <cell r="F2960">
            <v>0.84</v>
          </cell>
          <cell r="G2960">
            <v>0.67399999999999993</v>
          </cell>
          <cell r="H2960">
            <v>8.3000000000000004E-2</v>
          </cell>
          <cell r="I2960"/>
          <cell r="J2960">
            <v>10</v>
          </cell>
          <cell r="K2960"/>
          <cell r="L2960" t="str">
            <v>SA333 GR.6</v>
          </cell>
          <cell r="M2960"/>
          <cell r="N2960"/>
        </row>
        <row r="2961">
          <cell r="A2961" t="str">
            <v>P0.5 SCH-40 [SA333 GR.6]</v>
          </cell>
          <cell r="B2961">
            <v>0.5</v>
          </cell>
          <cell r="C2961">
            <v>40</v>
          </cell>
          <cell r="D2961" t="str">
            <v>SA333 GR.6</v>
          </cell>
          <cell r="E2961"/>
          <cell r="F2961">
            <v>0.84</v>
          </cell>
          <cell r="G2961">
            <v>0.622</v>
          </cell>
          <cell r="H2961">
            <v>0.109</v>
          </cell>
          <cell r="I2961"/>
          <cell r="J2961">
            <v>40</v>
          </cell>
          <cell r="K2961"/>
          <cell r="L2961" t="str">
            <v>SA333 GR.6</v>
          </cell>
          <cell r="M2961"/>
          <cell r="N2961"/>
        </row>
        <row r="2962">
          <cell r="A2962" t="str">
            <v>P0.5 SCH-80 [SA333 GR.6]</v>
          </cell>
          <cell r="B2962">
            <v>0.5</v>
          </cell>
          <cell r="C2962">
            <v>80</v>
          </cell>
          <cell r="D2962" t="str">
            <v>SA333 GR.6</v>
          </cell>
          <cell r="E2962"/>
          <cell r="F2962">
            <v>0.84</v>
          </cell>
          <cell r="G2962">
            <v>0.54600000000000004</v>
          </cell>
          <cell r="H2962">
            <v>0.14699999999999999</v>
          </cell>
          <cell r="I2962"/>
          <cell r="J2962">
            <v>80</v>
          </cell>
          <cell r="K2962"/>
          <cell r="L2962" t="str">
            <v>SA333 GR.6</v>
          </cell>
          <cell r="M2962"/>
          <cell r="N2962"/>
        </row>
        <row r="2963">
          <cell r="A2963" t="str">
            <v>P0.5 SCH-160 [SA333 GR.6]</v>
          </cell>
          <cell r="B2963">
            <v>0.5</v>
          </cell>
          <cell r="C2963">
            <v>160</v>
          </cell>
          <cell r="D2963" t="str">
            <v>SA333 GR.6</v>
          </cell>
          <cell r="E2963"/>
          <cell r="F2963">
            <v>0.84</v>
          </cell>
          <cell r="G2963">
            <v>0.46599999999999997</v>
          </cell>
          <cell r="H2963">
            <v>0.187</v>
          </cell>
          <cell r="I2963"/>
          <cell r="J2963">
            <v>160</v>
          </cell>
          <cell r="K2963"/>
          <cell r="L2963" t="str">
            <v>SA333 GR.6</v>
          </cell>
          <cell r="M2963"/>
          <cell r="N2963"/>
        </row>
        <row r="2964">
          <cell r="A2964" t="str">
            <v>P0.5 SCH-XH [SA333 GR.6]</v>
          </cell>
          <cell r="B2964">
            <v>0.5</v>
          </cell>
          <cell r="C2964" t="str">
            <v>XH</v>
          </cell>
          <cell r="D2964" t="str">
            <v>SA333 GR.6</v>
          </cell>
          <cell r="E2964"/>
          <cell r="F2964">
            <v>0.84</v>
          </cell>
          <cell r="G2964">
            <v>0.54600000000000004</v>
          </cell>
          <cell r="H2964">
            <v>0.14699999999999999</v>
          </cell>
          <cell r="I2964" t="str">
            <v>XH</v>
          </cell>
          <cell r="J2964">
            <v>2</v>
          </cell>
          <cell r="K2964"/>
          <cell r="L2964" t="str">
            <v>SA333 GR.6</v>
          </cell>
          <cell r="M2964"/>
          <cell r="N2964"/>
        </row>
        <row r="2965">
          <cell r="A2965" t="str">
            <v>P0.5 SCH-XXH [SA333 GR.6]</v>
          </cell>
          <cell r="B2965">
            <v>0.5</v>
          </cell>
          <cell r="C2965" t="str">
            <v>XXH</v>
          </cell>
          <cell r="D2965" t="str">
            <v>SA333 GR.6</v>
          </cell>
          <cell r="E2965"/>
          <cell r="F2965">
            <v>0.84</v>
          </cell>
          <cell r="G2965">
            <v>0.252</v>
          </cell>
          <cell r="H2965">
            <v>0.29399999999999998</v>
          </cell>
          <cell r="I2965" t="str">
            <v>XXH</v>
          </cell>
          <cell r="J2965">
            <v>4</v>
          </cell>
          <cell r="K2965"/>
          <cell r="L2965" t="str">
            <v>SA333 GR.6</v>
          </cell>
          <cell r="M2965"/>
          <cell r="N2965"/>
        </row>
        <row r="2966">
          <cell r="A2966" t="str">
            <v>P0.75 SCH-5 [SA333 GR.6]</v>
          </cell>
          <cell r="B2966">
            <v>0.75000000000000011</v>
          </cell>
          <cell r="C2966">
            <v>5</v>
          </cell>
          <cell r="D2966" t="str">
            <v>SA333 GR.6</v>
          </cell>
          <cell r="E2966"/>
          <cell r="F2966">
            <v>1.05</v>
          </cell>
          <cell r="G2966">
            <v>0.92</v>
          </cell>
          <cell r="H2966">
            <v>6.5000000000000002E-2</v>
          </cell>
          <cell r="I2966"/>
          <cell r="J2966">
            <v>5</v>
          </cell>
          <cell r="K2966"/>
          <cell r="L2966" t="str">
            <v>SA333 GR.6</v>
          </cell>
          <cell r="M2966"/>
          <cell r="N2966"/>
        </row>
        <row r="2967">
          <cell r="A2967" t="str">
            <v>P0.75 SCH-10 [SA333 GR.6]</v>
          </cell>
          <cell r="B2967">
            <v>0.75000000000000011</v>
          </cell>
          <cell r="C2967">
            <v>10</v>
          </cell>
          <cell r="D2967" t="str">
            <v>SA333 GR.6</v>
          </cell>
          <cell r="E2967"/>
          <cell r="F2967">
            <v>1.05</v>
          </cell>
          <cell r="G2967">
            <v>0.88400000000000001</v>
          </cell>
          <cell r="H2967">
            <v>8.3000000000000004E-2</v>
          </cell>
          <cell r="I2967"/>
          <cell r="J2967">
            <v>10</v>
          </cell>
          <cell r="K2967"/>
          <cell r="L2967" t="str">
            <v>SA333 GR.6</v>
          </cell>
          <cell r="M2967"/>
          <cell r="N2967"/>
        </row>
        <row r="2968">
          <cell r="A2968" t="str">
            <v>P0.75 SCH-40 [SA333 GR.6]</v>
          </cell>
          <cell r="B2968">
            <v>0.75000000000000011</v>
          </cell>
          <cell r="C2968">
            <v>40</v>
          </cell>
          <cell r="D2968" t="str">
            <v>SA333 GR.6</v>
          </cell>
          <cell r="E2968"/>
          <cell r="F2968">
            <v>1.05</v>
          </cell>
          <cell r="G2968">
            <v>0.82400000000000007</v>
          </cell>
          <cell r="H2968">
            <v>0.113</v>
          </cell>
          <cell r="I2968"/>
          <cell r="J2968">
            <v>40</v>
          </cell>
          <cell r="K2968"/>
          <cell r="L2968" t="str">
            <v>SA333 GR.6</v>
          </cell>
          <cell r="M2968"/>
          <cell r="N2968"/>
        </row>
        <row r="2969">
          <cell r="A2969" t="str">
            <v>P0.75 SCH-80 [SA333 GR.6]</v>
          </cell>
          <cell r="B2969">
            <v>0.75000000000000011</v>
          </cell>
          <cell r="C2969">
            <v>80</v>
          </cell>
          <cell r="D2969" t="str">
            <v>SA333 GR.6</v>
          </cell>
          <cell r="E2969"/>
          <cell r="F2969">
            <v>1.05</v>
          </cell>
          <cell r="G2969">
            <v>0.74199999999999999</v>
          </cell>
          <cell r="H2969">
            <v>0.154</v>
          </cell>
          <cell r="I2969"/>
          <cell r="J2969">
            <v>80</v>
          </cell>
          <cell r="K2969"/>
          <cell r="L2969" t="str">
            <v>SA333 GR.6</v>
          </cell>
          <cell r="M2969"/>
          <cell r="N2969"/>
        </row>
        <row r="2970">
          <cell r="A2970" t="str">
            <v>P0.75 SCH-160 [SA333 GR.6]</v>
          </cell>
          <cell r="B2970">
            <v>0.75000000000000011</v>
          </cell>
          <cell r="C2970">
            <v>160</v>
          </cell>
          <cell r="D2970" t="str">
            <v>SA333 GR.6</v>
          </cell>
          <cell r="E2970"/>
          <cell r="F2970">
            <v>1.05</v>
          </cell>
          <cell r="G2970">
            <v>0.6140000000000001</v>
          </cell>
          <cell r="H2970">
            <v>0.218</v>
          </cell>
          <cell r="I2970"/>
          <cell r="J2970">
            <v>160</v>
          </cell>
          <cell r="K2970"/>
          <cell r="L2970" t="str">
            <v>SA333 GR.6</v>
          </cell>
          <cell r="M2970"/>
          <cell r="N2970"/>
        </row>
        <row r="2971">
          <cell r="A2971" t="str">
            <v>P0.75 SCH-XH [SA333 GR.6]</v>
          </cell>
          <cell r="B2971">
            <v>0.75000000000000011</v>
          </cell>
          <cell r="C2971" t="str">
            <v>XH</v>
          </cell>
          <cell r="D2971" t="str">
            <v>SA333 GR.6</v>
          </cell>
          <cell r="E2971"/>
          <cell r="F2971">
            <v>1.05</v>
          </cell>
          <cell r="G2971">
            <v>0.74199999999999999</v>
          </cell>
          <cell r="H2971">
            <v>0.154</v>
          </cell>
          <cell r="I2971" t="str">
            <v>XH</v>
          </cell>
          <cell r="J2971">
            <v>2</v>
          </cell>
          <cell r="K2971"/>
          <cell r="L2971" t="str">
            <v>SA333 GR.6</v>
          </cell>
          <cell r="M2971"/>
          <cell r="N2971"/>
        </row>
        <row r="2972">
          <cell r="A2972" t="str">
            <v>P0.75 SCH-XXH [SA333 GR.6]</v>
          </cell>
          <cell r="B2972">
            <v>0.75000000000000011</v>
          </cell>
          <cell r="C2972" t="str">
            <v>XXH</v>
          </cell>
          <cell r="D2972" t="str">
            <v>SA333 GR.6</v>
          </cell>
          <cell r="E2972"/>
          <cell r="F2972">
            <v>1.05</v>
          </cell>
          <cell r="G2972">
            <v>0.43400000000000005</v>
          </cell>
          <cell r="H2972">
            <v>0.308</v>
          </cell>
          <cell r="I2972" t="str">
            <v>XXH</v>
          </cell>
          <cell r="J2972">
            <v>4</v>
          </cell>
          <cell r="K2972"/>
          <cell r="L2972" t="str">
            <v>SA333 GR.6</v>
          </cell>
          <cell r="M2972"/>
          <cell r="N2972"/>
        </row>
        <row r="2973">
          <cell r="A2973" t="str">
            <v>P1 SCH-5 [SA333 GR.6]</v>
          </cell>
          <cell r="B2973">
            <v>1</v>
          </cell>
          <cell r="C2973">
            <v>5</v>
          </cell>
          <cell r="D2973" t="str">
            <v>SA333 GR.6</v>
          </cell>
          <cell r="E2973"/>
          <cell r="F2973">
            <v>1.3149999999999999</v>
          </cell>
          <cell r="G2973">
            <v>1.1850000000000001</v>
          </cell>
          <cell r="H2973">
            <v>6.5000000000000002E-2</v>
          </cell>
          <cell r="I2973"/>
          <cell r="J2973">
            <v>5</v>
          </cell>
          <cell r="K2973"/>
          <cell r="L2973" t="str">
            <v>SA333 GR.6</v>
          </cell>
          <cell r="M2973"/>
          <cell r="N2973"/>
        </row>
        <row r="2974">
          <cell r="A2974" t="str">
            <v>P1 SCH-10 [SA333 GR.6]</v>
          </cell>
          <cell r="B2974">
            <v>1</v>
          </cell>
          <cell r="C2974">
            <v>10</v>
          </cell>
          <cell r="D2974" t="str">
            <v>SA333 GR.6</v>
          </cell>
          <cell r="E2974"/>
          <cell r="F2974">
            <v>1.3149999999999999</v>
          </cell>
          <cell r="G2974">
            <v>1.097</v>
          </cell>
          <cell r="H2974">
            <v>0.109</v>
          </cell>
          <cell r="I2974"/>
          <cell r="J2974">
            <v>10</v>
          </cell>
          <cell r="K2974"/>
          <cell r="L2974" t="str">
            <v>SA333 GR.6</v>
          </cell>
          <cell r="M2974"/>
          <cell r="N2974"/>
        </row>
        <row r="2975">
          <cell r="A2975" t="str">
            <v>P1 SCH-40 [SA333 GR.6]</v>
          </cell>
          <cell r="B2975">
            <v>1</v>
          </cell>
          <cell r="C2975">
            <v>40</v>
          </cell>
          <cell r="D2975" t="str">
            <v>SA333 GR.6</v>
          </cell>
          <cell r="E2975"/>
          <cell r="F2975">
            <v>1.3149999999999999</v>
          </cell>
          <cell r="G2975">
            <v>1.0489999999999999</v>
          </cell>
          <cell r="H2975">
            <v>0.13300000000000001</v>
          </cell>
          <cell r="I2975"/>
          <cell r="J2975">
            <v>40</v>
          </cell>
          <cell r="K2975"/>
          <cell r="L2975" t="str">
            <v>SA333 GR.6</v>
          </cell>
          <cell r="M2975"/>
          <cell r="N2975"/>
        </row>
        <row r="2976">
          <cell r="A2976" t="str">
            <v>P1 SCH-80 [SA333 GR.6]</v>
          </cell>
          <cell r="B2976">
            <v>1</v>
          </cell>
          <cell r="C2976">
            <v>80</v>
          </cell>
          <cell r="D2976" t="str">
            <v>SA333 GR.6</v>
          </cell>
          <cell r="E2976" t="str">
            <v>PI1047</v>
          </cell>
          <cell r="F2976">
            <v>1.3149999999999999</v>
          </cell>
          <cell r="G2976">
            <v>0.95699999999999996</v>
          </cell>
          <cell r="H2976">
            <v>0.17899999999999999</v>
          </cell>
          <cell r="I2976"/>
          <cell r="J2976">
            <v>80</v>
          </cell>
          <cell r="K2976"/>
          <cell r="L2976" t="str">
            <v>SA333 GR.6</v>
          </cell>
          <cell r="M2976"/>
          <cell r="N2976"/>
        </row>
        <row r="2977">
          <cell r="A2977" t="str">
            <v>P1 SCH-160 [SA333 GR.6]</v>
          </cell>
          <cell r="B2977">
            <v>1</v>
          </cell>
          <cell r="C2977">
            <v>160</v>
          </cell>
          <cell r="D2977" t="str">
            <v>SA333 GR.6</v>
          </cell>
          <cell r="E2977" t="str">
            <v>PI1044</v>
          </cell>
          <cell r="F2977">
            <v>1.3149999999999999</v>
          </cell>
          <cell r="G2977">
            <v>0.81499999999999995</v>
          </cell>
          <cell r="H2977">
            <v>0.25</v>
          </cell>
          <cell r="I2977"/>
          <cell r="J2977">
            <v>160</v>
          </cell>
          <cell r="K2977"/>
          <cell r="L2977" t="str">
            <v>SA333 GR.6</v>
          </cell>
          <cell r="M2977"/>
          <cell r="N2977"/>
        </row>
        <row r="2978">
          <cell r="A2978" t="str">
            <v>P1 SCH-XH [SA333 GR.6]</v>
          </cell>
          <cell r="B2978">
            <v>1</v>
          </cell>
          <cell r="C2978" t="str">
            <v>XH</v>
          </cell>
          <cell r="D2978" t="str">
            <v>SA333 GR.6</v>
          </cell>
          <cell r="E2978"/>
          <cell r="F2978">
            <v>1.3149999999999999</v>
          </cell>
          <cell r="G2978">
            <v>0.95699999999999996</v>
          </cell>
          <cell r="H2978">
            <v>0.17899999999999999</v>
          </cell>
          <cell r="I2978" t="str">
            <v>XH</v>
          </cell>
          <cell r="J2978">
            <v>2</v>
          </cell>
          <cell r="K2978"/>
          <cell r="L2978" t="str">
            <v>SA333 GR.6</v>
          </cell>
          <cell r="M2978"/>
          <cell r="N2978"/>
        </row>
        <row r="2979">
          <cell r="A2979" t="str">
            <v>P1 SCH-XXH [SA333 GR.6]</v>
          </cell>
          <cell r="B2979">
            <v>1</v>
          </cell>
          <cell r="C2979" t="str">
            <v>XXH</v>
          </cell>
          <cell r="D2979" t="str">
            <v>SA333 GR.6</v>
          </cell>
          <cell r="E2979" t="str">
            <v>PI1001</v>
          </cell>
          <cell r="F2979">
            <v>1.3149999999999999</v>
          </cell>
          <cell r="G2979">
            <v>0.59899999999999998</v>
          </cell>
          <cell r="H2979">
            <v>0.35799999999999998</v>
          </cell>
          <cell r="I2979" t="str">
            <v>XXH</v>
          </cell>
          <cell r="J2979">
            <v>4</v>
          </cell>
          <cell r="K2979"/>
          <cell r="L2979" t="str">
            <v>SA333 GR.6</v>
          </cell>
          <cell r="M2979"/>
          <cell r="N2979"/>
        </row>
        <row r="2980">
          <cell r="A2980" t="str">
            <v>P1.25 SCH-5 [SA333 GR.6]</v>
          </cell>
          <cell r="B2980">
            <v>1.25</v>
          </cell>
          <cell r="C2980">
            <v>5</v>
          </cell>
          <cell r="D2980" t="str">
            <v>SA333 GR.6</v>
          </cell>
          <cell r="E2980"/>
          <cell r="F2980">
            <v>1.6600000000000001</v>
          </cell>
          <cell r="G2980">
            <v>1.5300000000000002</v>
          </cell>
          <cell r="H2980">
            <v>6.5000000000000002E-2</v>
          </cell>
          <cell r="I2980"/>
          <cell r="J2980">
            <v>5</v>
          </cell>
          <cell r="K2980"/>
          <cell r="L2980" t="str">
            <v>SA333 GR.6</v>
          </cell>
          <cell r="M2980"/>
          <cell r="N2980"/>
        </row>
        <row r="2981">
          <cell r="A2981" t="str">
            <v>P1.25 SCH-10 [SA333 GR.6]</v>
          </cell>
          <cell r="B2981">
            <v>1.25</v>
          </cell>
          <cell r="C2981">
            <v>10</v>
          </cell>
          <cell r="D2981" t="str">
            <v>SA333 GR.6</v>
          </cell>
          <cell r="E2981"/>
          <cell r="F2981">
            <v>1.6600000000000001</v>
          </cell>
          <cell r="G2981">
            <v>1.4420000000000002</v>
          </cell>
          <cell r="H2981">
            <v>0.109</v>
          </cell>
          <cell r="I2981"/>
          <cell r="J2981">
            <v>10</v>
          </cell>
          <cell r="K2981"/>
          <cell r="L2981" t="str">
            <v>SA333 GR.6</v>
          </cell>
          <cell r="M2981"/>
          <cell r="N2981"/>
        </row>
        <row r="2982">
          <cell r="A2982" t="str">
            <v>P1.25 SCH-40 [SA333 GR.6]</v>
          </cell>
          <cell r="B2982">
            <v>1.25</v>
          </cell>
          <cell r="C2982">
            <v>40</v>
          </cell>
          <cell r="D2982" t="str">
            <v>SA333 GR.6</v>
          </cell>
          <cell r="E2982"/>
          <cell r="F2982">
            <v>1.6600000000000001</v>
          </cell>
          <cell r="G2982">
            <v>1.3800000000000001</v>
          </cell>
          <cell r="H2982">
            <v>0.14000000000000001</v>
          </cell>
          <cell r="I2982"/>
          <cell r="J2982">
            <v>40</v>
          </cell>
          <cell r="K2982"/>
          <cell r="L2982" t="str">
            <v>SA333 GR.6</v>
          </cell>
          <cell r="M2982"/>
          <cell r="N2982"/>
        </row>
        <row r="2983">
          <cell r="A2983" t="str">
            <v>P1.25 SCH-80 [SA333 GR.6]</v>
          </cell>
          <cell r="B2983">
            <v>1.25</v>
          </cell>
          <cell r="C2983">
            <v>80</v>
          </cell>
          <cell r="D2983" t="str">
            <v>SA333 GR.6</v>
          </cell>
          <cell r="E2983"/>
          <cell r="F2983">
            <v>1.6600000000000001</v>
          </cell>
          <cell r="G2983">
            <v>1.278</v>
          </cell>
          <cell r="H2983">
            <v>0.191</v>
          </cell>
          <cell r="I2983"/>
          <cell r="J2983">
            <v>80</v>
          </cell>
          <cell r="K2983"/>
          <cell r="L2983" t="str">
            <v>SA333 GR.6</v>
          </cell>
          <cell r="M2983"/>
          <cell r="N2983"/>
        </row>
        <row r="2984">
          <cell r="A2984" t="str">
            <v>P1.25 SCH-160 [SA333 GR.6]</v>
          </cell>
          <cell r="B2984">
            <v>1.25</v>
          </cell>
          <cell r="C2984">
            <v>160</v>
          </cell>
          <cell r="D2984" t="str">
            <v>SA333 GR.6</v>
          </cell>
          <cell r="E2984"/>
          <cell r="F2984">
            <v>1.6600000000000001</v>
          </cell>
          <cell r="G2984">
            <v>1.1600000000000001</v>
          </cell>
          <cell r="H2984">
            <v>0.25</v>
          </cell>
          <cell r="I2984"/>
          <cell r="J2984">
            <v>160</v>
          </cell>
          <cell r="K2984"/>
          <cell r="L2984" t="str">
            <v>SA333 GR.6</v>
          </cell>
          <cell r="M2984"/>
          <cell r="N2984"/>
        </row>
        <row r="2985">
          <cell r="A2985" t="str">
            <v>P1.25 SCH-XH [SA333 GR.6]</v>
          </cell>
          <cell r="B2985">
            <v>1.25</v>
          </cell>
          <cell r="C2985" t="str">
            <v>XH</v>
          </cell>
          <cell r="D2985" t="str">
            <v>SA333 GR.6</v>
          </cell>
          <cell r="E2985"/>
          <cell r="F2985">
            <v>1.6600000000000001</v>
          </cell>
          <cell r="G2985">
            <v>1.278</v>
          </cell>
          <cell r="H2985">
            <v>0.191</v>
          </cell>
          <cell r="I2985" t="str">
            <v>XH</v>
          </cell>
          <cell r="J2985">
            <v>2</v>
          </cell>
          <cell r="K2985"/>
          <cell r="L2985" t="str">
            <v>SA333 GR.6</v>
          </cell>
          <cell r="M2985"/>
          <cell r="N2985"/>
        </row>
        <row r="2986">
          <cell r="A2986" t="str">
            <v>P1.25 SCH-XXH [SA333 GR.6]</v>
          </cell>
          <cell r="B2986">
            <v>1.25</v>
          </cell>
          <cell r="C2986" t="str">
            <v>XXH</v>
          </cell>
          <cell r="D2986" t="str">
            <v>SA333 GR.6</v>
          </cell>
          <cell r="E2986"/>
          <cell r="F2986">
            <v>1.6600000000000001</v>
          </cell>
          <cell r="G2986">
            <v>0.89600000000000013</v>
          </cell>
          <cell r="H2986">
            <v>0.38200000000000001</v>
          </cell>
          <cell r="I2986" t="str">
            <v>XXH</v>
          </cell>
          <cell r="J2986">
            <v>4</v>
          </cell>
          <cell r="K2986"/>
          <cell r="L2986" t="str">
            <v>SA333 GR.6</v>
          </cell>
          <cell r="M2986"/>
          <cell r="N2986"/>
        </row>
        <row r="2987">
          <cell r="A2987" t="str">
            <v>P1.5 SCH-5 [SA333 GR.6]</v>
          </cell>
          <cell r="B2987">
            <v>1.5000000000000002</v>
          </cell>
          <cell r="C2987">
            <v>5</v>
          </cell>
          <cell r="D2987" t="str">
            <v>SA333 GR.6</v>
          </cell>
          <cell r="E2987"/>
          <cell r="F2987">
            <v>1.9</v>
          </cell>
          <cell r="G2987">
            <v>1.77</v>
          </cell>
          <cell r="H2987">
            <v>6.5000000000000002E-2</v>
          </cell>
          <cell r="I2987"/>
          <cell r="J2987">
            <v>5</v>
          </cell>
          <cell r="K2987"/>
          <cell r="L2987" t="str">
            <v>SA333 GR.6</v>
          </cell>
          <cell r="M2987"/>
          <cell r="N2987"/>
        </row>
        <row r="2988">
          <cell r="A2988" t="str">
            <v>P1.5 SCH-10 [SA333 GR.6]</v>
          </cell>
          <cell r="B2988">
            <v>1.5000000000000002</v>
          </cell>
          <cell r="C2988">
            <v>10</v>
          </cell>
          <cell r="D2988" t="str">
            <v>SA333 GR.6</v>
          </cell>
          <cell r="E2988"/>
          <cell r="F2988">
            <v>1.9</v>
          </cell>
          <cell r="G2988">
            <v>1.6819999999999999</v>
          </cell>
          <cell r="H2988">
            <v>0.109</v>
          </cell>
          <cell r="I2988"/>
          <cell r="J2988">
            <v>10</v>
          </cell>
          <cell r="K2988"/>
          <cell r="L2988" t="str">
            <v>SA333 GR.6</v>
          </cell>
          <cell r="M2988"/>
          <cell r="N2988"/>
        </row>
        <row r="2989">
          <cell r="A2989" t="str">
            <v>P1.5 SCH-40 [SA333 GR.6]</v>
          </cell>
          <cell r="B2989">
            <v>1.5000000000000002</v>
          </cell>
          <cell r="C2989">
            <v>40</v>
          </cell>
          <cell r="D2989" t="str">
            <v>SA333 GR.6</v>
          </cell>
          <cell r="E2989"/>
          <cell r="F2989">
            <v>1.9</v>
          </cell>
          <cell r="G2989">
            <v>1.6099999999999999</v>
          </cell>
          <cell r="H2989">
            <v>0.14499999999999999</v>
          </cell>
          <cell r="I2989"/>
          <cell r="J2989">
            <v>40</v>
          </cell>
          <cell r="K2989"/>
          <cell r="L2989" t="str">
            <v>SA333 GR.6</v>
          </cell>
          <cell r="M2989"/>
          <cell r="N2989"/>
        </row>
        <row r="2990">
          <cell r="A2990" t="str">
            <v>P1.5 SCH-80 [SA333 GR.6]</v>
          </cell>
          <cell r="B2990">
            <v>1.5000000000000002</v>
          </cell>
          <cell r="C2990">
            <v>80</v>
          </cell>
          <cell r="D2990" t="str">
            <v>SA333 GR.6</v>
          </cell>
          <cell r="E2990" t="str">
            <v>PI1039</v>
          </cell>
          <cell r="F2990">
            <v>1.9</v>
          </cell>
          <cell r="G2990">
            <v>1.5</v>
          </cell>
          <cell r="H2990">
            <v>0.2</v>
          </cell>
          <cell r="I2990"/>
          <cell r="J2990">
            <v>80</v>
          </cell>
          <cell r="K2990"/>
          <cell r="L2990" t="str">
            <v>SA333 GR.6</v>
          </cell>
          <cell r="M2990"/>
          <cell r="N2990"/>
        </row>
        <row r="2991">
          <cell r="A2991" t="str">
            <v>P1.5 SCH-160 [SA333 GR.6]</v>
          </cell>
          <cell r="B2991">
            <v>1.5000000000000002</v>
          </cell>
          <cell r="C2991">
            <v>160</v>
          </cell>
          <cell r="D2991" t="str">
            <v>SA333 GR.6</v>
          </cell>
          <cell r="E2991" t="str">
            <v>PI1241</v>
          </cell>
          <cell r="F2991">
            <v>1.9</v>
          </cell>
          <cell r="G2991">
            <v>1.3379999999999999</v>
          </cell>
          <cell r="H2991">
            <v>0.28100000000000003</v>
          </cell>
          <cell r="I2991"/>
          <cell r="J2991">
            <v>160</v>
          </cell>
          <cell r="K2991"/>
          <cell r="L2991" t="str">
            <v>SA333 GR.6</v>
          </cell>
          <cell r="M2991"/>
          <cell r="N2991"/>
        </row>
        <row r="2992">
          <cell r="A2992" t="str">
            <v>P1.5 SCH-XH [SA333 GR.6]</v>
          </cell>
          <cell r="B2992">
            <v>1.5000000000000002</v>
          </cell>
          <cell r="C2992" t="str">
            <v>XH</v>
          </cell>
          <cell r="D2992" t="str">
            <v>SA333 GR.6</v>
          </cell>
          <cell r="E2992"/>
          <cell r="F2992">
            <v>1.9</v>
          </cell>
          <cell r="G2992">
            <v>1.5</v>
          </cell>
          <cell r="H2992">
            <v>0.2</v>
          </cell>
          <cell r="I2992" t="str">
            <v>XH</v>
          </cell>
          <cell r="J2992">
            <v>2</v>
          </cell>
          <cell r="K2992"/>
          <cell r="L2992" t="str">
            <v>SA333 GR.6</v>
          </cell>
          <cell r="M2992"/>
          <cell r="N2992"/>
        </row>
        <row r="2993">
          <cell r="A2993" t="str">
            <v>P1.5 SCH-XXH [SA333 GR.6]</v>
          </cell>
          <cell r="B2993">
            <v>1.5000000000000002</v>
          </cell>
          <cell r="C2993" t="str">
            <v>XXH</v>
          </cell>
          <cell r="D2993" t="str">
            <v>SA333 GR.6</v>
          </cell>
          <cell r="E2993" t="str">
            <v>PI1026</v>
          </cell>
          <cell r="F2993">
            <v>1.9</v>
          </cell>
          <cell r="G2993">
            <v>1.0999999999999999</v>
          </cell>
          <cell r="H2993">
            <v>0.4</v>
          </cell>
          <cell r="I2993" t="str">
            <v>XXH</v>
          </cell>
          <cell r="J2993">
            <v>4</v>
          </cell>
          <cell r="K2993"/>
          <cell r="L2993" t="str">
            <v>SA333 GR.6</v>
          </cell>
          <cell r="M2993"/>
          <cell r="N2993"/>
        </row>
        <row r="2994">
          <cell r="A2994" t="str">
            <v>P2 SCH-5 [SA333 GR.6]</v>
          </cell>
          <cell r="B2994">
            <v>2</v>
          </cell>
          <cell r="C2994">
            <v>5</v>
          </cell>
          <cell r="D2994" t="str">
            <v>SA333 GR.6</v>
          </cell>
          <cell r="E2994"/>
          <cell r="F2994">
            <v>2.375</v>
          </cell>
          <cell r="G2994">
            <v>2.2450000000000001</v>
          </cell>
          <cell r="H2994">
            <v>6.5000000000000002E-2</v>
          </cell>
          <cell r="I2994"/>
          <cell r="J2994">
            <v>5</v>
          </cell>
          <cell r="K2994"/>
          <cell r="L2994" t="str">
            <v>SA333 GR.6</v>
          </cell>
          <cell r="M2994"/>
          <cell r="N2994"/>
        </row>
        <row r="2995">
          <cell r="A2995" t="str">
            <v>P2 SCH-10 [SA333 GR.6]</v>
          </cell>
          <cell r="B2995">
            <v>2</v>
          </cell>
          <cell r="C2995">
            <v>10</v>
          </cell>
          <cell r="D2995" t="str">
            <v>SA333 GR.6</v>
          </cell>
          <cell r="E2995"/>
          <cell r="F2995">
            <v>2.375</v>
          </cell>
          <cell r="G2995">
            <v>2.157</v>
          </cell>
          <cell r="H2995">
            <v>0.109</v>
          </cell>
          <cell r="I2995"/>
          <cell r="J2995">
            <v>10</v>
          </cell>
          <cell r="K2995"/>
          <cell r="L2995" t="str">
            <v>SA333 GR.6</v>
          </cell>
          <cell r="M2995"/>
          <cell r="N2995"/>
        </row>
        <row r="2996">
          <cell r="A2996" t="str">
            <v>P2 SCH-40 [SA333 GR.6]</v>
          </cell>
          <cell r="B2996">
            <v>2</v>
          </cell>
          <cell r="C2996">
            <v>40</v>
          </cell>
          <cell r="D2996" t="str">
            <v>SA333 GR.6</v>
          </cell>
          <cell r="E2996"/>
          <cell r="F2996">
            <v>2.375</v>
          </cell>
          <cell r="G2996">
            <v>2.0670000000000002</v>
          </cell>
          <cell r="H2996">
            <v>0.154</v>
          </cell>
          <cell r="I2996"/>
          <cell r="J2996">
            <v>40</v>
          </cell>
          <cell r="K2996"/>
          <cell r="L2996" t="str">
            <v>SA333 GR.6</v>
          </cell>
          <cell r="M2996"/>
          <cell r="N2996"/>
        </row>
        <row r="2997">
          <cell r="A2997" t="str">
            <v>P2 SCH-80 [SA333 GR.6]</v>
          </cell>
          <cell r="B2997">
            <v>2</v>
          </cell>
          <cell r="C2997">
            <v>80</v>
          </cell>
          <cell r="D2997" t="str">
            <v>SA333 GR.6</v>
          </cell>
          <cell r="E2997" t="str">
            <v>PI1021</v>
          </cell>
          <cell r="F2997">
            <v>2.375</v>
          </cell>
          <cell r="G2997">
            <v>1.9390000000000001</v>
          </cell>
          <cell r="H2997">
            <v>0.218</v>
          </cell>
          <cell r="I2997"/>
          <cell r="J2997">
            <v>80</v>
          </cell>
          <cell r="K2997"/>
          <cell r="L2997" t="str">
            <v>SA333 GR.6</v>
          </cell>
          <cell r="M2997"/>
          <cell r="N2997"/>
        </row>
        <row r="2998">
          <cell r="A2998" t="str">
            <v>P2 SCH-160 [SA333 GR.6]</v>
          </cell>
          <cell r="B2998">
            <v>2</v>
          </cell>
          <cell r="C2998">
            <v>160</v>
          </cell>
          <cell r="D2998" t="str">
            <v>SA333 GR.6</v>
          </cell>
          <cell r="E2998" t="str">
            <v>PI1028</v>
          </cell>
          <cell r="F2998">
            <v>2.375</v>
          </cell>
          <cell r="G2998">
            <v>1.6890000000000001</v>
          </cell>
          <cell r="H2998">
            <v>0.34300000000000003</v>
          </cell>
          <cell r="I2998"/>
          <cell r="J2998">
            <v>160</v>
          </cell>
          <cell r="K2998"/>
          <cell r="L2998" t="str">
            <v>SA333 GR.6</v>
          </cell>
          <cell r="M2998"/>
          <cell r="N2998"/>
        </row>
        <row r="2999">
          <cell r="A2999" t="str">
            <v>P2 SCH-XH [SA333 GR.6]</v>
          </cell>
          <cell r="B2999">
            <v>2</v>
          </cell>
          <cell r="C2999" t="str">
            <v>XH</v>
          </cell>
          <cell r="D2999" t="str">
            <v>SA333 GR.6</v>
          </cell>
          <cell r="E2999"/>
          <cell r="F2999">
            <v>2.375</v>
          </cell>
          <cell r="G2999">
            <v>1.9390000000000001</v>
          </cell>
          <cell r="H2999">
            <v>0.218</v>
          </cell>
          <cell r="I2999" t="str">
            <v>XH</v>
          </cell>
          <cell r="J2999">
            <v>2</v>
          </cell>
          <cell r="K2999"/>
          <cell r="L2999" t="str">
            <v>SA333 GR.6</v>
          </cell>
          <cell r="M2999"/>
          <cell r="N2999"/>
        </row>
        <row r="3000">
          <cell r="A3000" t="str">
            <v>P2 SCH-XXH [SA333 GR.6]</v>
          </cell>
          <cell r="B3000">
            <v>2</v>
          </cell>
          <cell r="C3000" t="str">
            <v>XXH</v>
          </cell>
          <cell r="D3000" t="str">
            <v>SA333 GR.6</v>
          </cell>
          <cell r="E3000" t="str">
            <v>PI1031</v>
          </cell>
          <cell r="F3000">
            <v>2.375</v>
          </cell>
          <cell r="G3000">
            <v>1.5030000000000001</v>
          </cell>
          <cell r="H3000">
            <v>0.436</v>
          </cell>
          <cell r="I3000" t="str">
            <v>XXH</v>
          </cell>
          <cell r="J3000">
            <v>4</v>
          </cell>
          <cell r="K3000"/>
          <cell r="L3000" t="str">
            <v>SA333 GR.6</v>
          </cell>
          <cell r="M3000"/>
          <cell r="N3000"/>
        </row>
        <row r="3001">
          <cell r="A3001" t="str">
            <v>P2.5 SCH-5 [SA333 GR.6]</v>
          </cell>
          <cell r="B3001">
            <v>2.5</v>
          </cell>
          <cell r="C3001">
            <v>5</v>
          </cell>
          <cell r="D3001" t="str">
            <v>SA333 GR.6</v>
          </cell>
          <cell r="E3001"/>
          <cell r="F3001">
            <v>2.875</v>
          </cell>
          <cell r="G3001">
            <v>2.7090000000000001</v>
          </cell>
          <cell r="H3001">
            <v>8.3000000000000004E-2</v>
          </cell>
          <cell r="I3001"/>
          <cell r="J3001">
            <v>5</v>
          </cell>
          <cell r="K3001"/>
          <cell r="L3001" t="str">
            <v>SA333 GR.6</v>
          </cell>
          <cell r="M3001"/>
          <cell r="N3001"/>
        </row>
        <row r="3002">
          <cell r="A3002" t="str">
            <v>P2.5 SCH-10 [SA333 GR.6]</v>
          </cell>
          <cell r="B3002">
            <v>2.5</v>
          </cell>
          <cell r="C3002">
            <v>10</v>
          </cell>
          <cell r="D3002" t="str">
            <v>SA333 GR.6</v>
          </cell>
          <cell r="E3002"/>
          <cell r="F3002">
            <v>2.875</v>
          </cell>
          <cell r="G3002">
            <v>2.6349999999999998</v>
          </cell>
          <cell r="H3002">
            <v>0.12</v>
          </cell>
          <cell r="I3002"/>
          <cell r="J3002">
            <v>10</v>
          </cell>
          <cell r="K3002"/>
          <cell r="L3002" t="str">
            <v>SA333 GR.6</v>
          </cell>
          <cell r="M3002"/>
          <cell r="N3002"/>
        </row>
        <row r="3003">
          <cell r="A3003" t="str">
            <v>P2.5 SCH-40 [SA333 GR.6]</v>
          </cell>
          <cell r="B3003">
            <v>2.5</v>
          </cell>
          <cell r="C3003">
            <v>40</v>
          </cell>
          <cell r="D3003" t="str">
            <v>SA333 GR.6</v>
          </cell>
          <cell r="E3003"/>
          <cell r="F3003">
            <v>2.875</v>
          </cell>
          <cell r="G3003">
            <v>2.4689999999999999</v>
          </cell>
          <cell r="H3003">
            <v>0.20300000000000001</v>
          </cell>
          <cell r="I3003"/>
          <cell r="J3003">
            <v>40</v>
          </cell>
          <cell r="K3003"/>
          <cell r="L3003" t="str">
            <v>SA333 GR.6</v>
          </cell>
          <cell r="M3003"/>
          <cell r="N3003"/>
        </row>
        <row r="3004">
          <cell r="A3004" t="str">
            <v>P2.5 SCH-80 [SA333 GR.6]</v>
          </cell>
          <cell r="B3004">
            <v>2.5</v>
          </cell>
          <cell r="C3004">
            <v>80</v>
          </cell>
          <cell r="D3004" t="str">
            <v>SA333 GR.6</v>
          </cell>
          <cell r="E3004"/>
          <cell r="F3004">
            <v>2.875</v>
          </cell>
          <cell r="G3004">
            <v>2.323</v>
          </cell>
          <cell r="H3004">
            <v>0.27600000000000002</v>
          </cell>
          <cell r="I3004"/>
          <cell r="J3004">
            <v>80</v>
          </cell>
          <cell r="K3004"/>
          <cell r="L3004" t="str">
            <v>SA333 GR.6</v>
          </cell>
          <cell r="M3004"/>
          <cell r="N3004"/>
        </row>
        <row r="3005">
          <cell r="A3005" t="str">
            <v>P2.5 SCH-160 [SA333 GR.6]</v>
          </cell>
          <cell r="B3005">
            <v>2.5</v>
          </cell>
          <cell r="C3005">
            <v>160</v>
          </cell>
          <cell r="D3005" t="str">
            <v>SA333 GR.6</v>
          </cell>
          <cell r="E3005" t="str">
            <v>PI1041</v>
          </cell>
          <cell r="F3005">
            <v>2.875</v>
          </cell>
          <cell r="G3005">
            <v>2.125</v>
          </cell>
          <cell r="H3005">
            <v>0.375</v>
          </cell>
          <cell r="I3005"/>
          <cell r="J3005">
            <v>160</v>
          </cell>
          <cell r="K3005"/>
          <cell r="L3005" t="str">
            <v>SA333 GR.6</v>
          </cell>
          <cell r="M3005"/>
          <cell r="N3005"/>
        </row>
        <row r="3006">
          <cell r="A3006" t="str">
            <v>P2.5 SCH-XH [SA333 GR.6]</v>
          </cell>
          <cell r="B3006">
            <v>2.5</v>
          </cell>
          <cell r="C3006" t="str">
            <v>XH</v>
          </cell>
          <cell r="D3006" t="str">
            <v>SA333 GR.6</v>
          </cell>
          <cell r="E3006"/>
          <cell r="F3006">
            <v>2.875</v>
          </cell>
          <cell r="G3006">
            <v>2.323</v>
          </cell>
          <cell r="H3006">
            <v>0.27600000000000002</v>
          </cell>
          <cell r="I3006" t="str">
            <v>XH</v>
          </cell>
          <cell r="J3006">
            <v>2</v>
          </cell>
          <cell r="K3006"/>
          <cell r="L3006" t="str">
            <v>SA333 GR.6</v>
          </cell>
          <cell r="M3006"/>
          <cell r="N3006"/>
        </row>
        <row r="3007">
          <cell r="A3007" t="str">
            <v>P2.5 SCH-XXH [SA333 GR.6]</v>
          </cell>
          <cell r="B3007">
            <v>2.5</v>
          </cell>
          <cell r="C3007" t="str">
            <v>XXH</v>
          </cell>
          <cell r="D3007" t="str">
            <v>SA333 GR.6</v>
          </cell>
          <cell r="E3007"/>
          <cell r="F3007">
            <v>2.875</v>
          </cell>
          <cell r="G3007">
            <v>1.7709999999999999</v>
          </cell>
          <cell r="H3007">
            <v>0.55200000000000005</v>
          </cell>
          <cell r="I3007" t="str">
            <v>XXH</v>
          </cell>
          <cell r="J3007">
            <v>4</v>
          </cell>
          <cell r="K3007"/>
          <cell r="L3007" t="str">
            <v>SA333 GR.6</v>
          </cell>
          <cell r="M3007"/>
          <cell r="N3007"/>
        </row>
        <row r="3008">
          <cell r="A3008" t="str">
            <v>P3 SCH-5 [SA333 GR.6]</v>
          </cell>
          <cell r="B3008">
            <v>3.0000000000000004</v>
          </cell>
          <cell r="C3008">
            <v>5</v>
          </cell>
          <cell r="D3008" t="str">
            <v>SA333 GR.6</v>
          </cell>
          <cell r="E3008"/>
          <cell r="F3008">
            <v>3.5</v>
          </cell>
          <cell r="G3008">
            <v>3.3340000000000001</v>
          </cell>
          <cell r="H3008">
            <v>8.3000000000000004E-2</v>
          </cell>
          <cell r="I3008"/>
          <cell r="J3008">
            <v>5</v>
          </cell>
          <cell r="K3008"/>
          <cell r="L3008" t="str">
            <v>SA333 GR.6</v>
          </cell>
          <cell r="M3008"/>
          <cell r="N3008"/>
        </row>
        <row r="3009">
          <cell r="A3009" t="str">
            <v>P3 SCH-10 [SA333 GR.6]</v>
          </cell>
          <cell r="B3009">
            <v>3.0000000000000004</v>
          </cell>
          <cell r="C3009">
            <v>10</v>
          </cell>
          <cell r="D3009" t="str">
            <v>SA333 GR.6</v>
          </cell>
          <cell r="E3009"/>
          <cell r="F3009">
            <v>3.5</v>
          </cell>
          <cell r="G3009">
            <v>3.26</v>
          </cell>
          <cell r="H3009">
            <v>0.12</v>
          </cell>
          <cell r="I3009"/>
          <cell r="J3009">
            <v>10</v>
          </cell>
          <cell r="K3009"/>
          <cell r="L3009" t="str">
            <v>SA333 GR.6</v>
          </cell>
          <cell r="M3009"/>
          <cell r="N3009"/>
        </row>
        <row r="3010">
          <cell r="A3010" t="str">
            <v>P3 SCH-40 [SA333 GR.6]</v>
          </cell>
          <cell r="B3010">
            <v>3.0000000000000004</v>
          </cell>
          <cell r="C3010">
            <v>40</v>
          </cell>
          <cell r="D3010" t="str">
            <v>SA333 GR.6</v>
          </cell>
          <cell r="E3010" t="str">
            <v>PI1058</v>
          </cell>
          <cell r="F3010">
            <v>3.5</v>
          </cell>
          <cell r="G3010">
            <v>3.0680000000000001</v>
          </cell>
          <cell r="H3010">
            <v>0.216</v>
          </cell>
          <cell r="I3010"/>
          <cell r="J3010">
            <v>40</v>
          </cell>
          <cell r="K3010"/>
          <cell r="L3010" t="str">
            <v>SA333 GR.6</v>
          </cell>
          <cell r="M3010"/>
          <cell r="N3010"/>
        </row>
        <row r="3011">
          <cell r="A3011" t="str">
            <v>P3 SCH-80 [SA333 GR.6]</v>
          </cell>
          <cell r="B3011">
            <v>3.0000000000000004</v>
          </cell>
          <cell r="C3011">
            <v>80</v>
          </cell>
          <cell r="D3011" t="str">
            <v>SA333 GR.6</v>
          </cell>
          <cell r="E3011" t="str">
            <v>PI1056</v>
          </cell>
          <cell r="F3011">
            <v>3.5</v>
          </cell>
          <cell r="G3011">
            <v>2.9</v>
          </cell>
          <cell r="H3011">
            <v>0.3</v>
          </cell>
          <cell r="I3011"/>
          <cell r="J3011">
            <v>80</v>
          </cell>
          <cell r="K3011"/>
          <cell r="L3011" t="str">
            <v>SA333 GR.6</v>
          </cell>
          <cell r="M3011"/>
          <cell r="N3011"/>
        </row>
        <row r="3012">
          <cell r="A3012" t="str">
            <v>P3 SCH-160 [SA333 GR.6]</v>
          </cell>
          <cell r="B3012">
            <v>3.0000000000000004</v>
          </cell>
          <cell r="C3012">
            <v>160</v>
          </cell>
          <cell r="D3012" t="str">
            <v>SA333 GR.6</v>
          </cell>
          <cell r="E3012" t="str">
            <v>PI1061</v>
          </cell>
          <cell r="F3012">
            <v>3.5</v>
          </cell>
          <cell r="G3012">
            <v>2.6259999999999999</v>
          </cell>
          <cell r="H3012">
            <v>0.437</v>
          </cell>
          <cell r="I3012"/>
          <cell r="J3012">
            <v>160</v>
          </cell>
          <cell r="K3012"/>
          <cell r="L3012" t="str">
            <v>SA333 GR.6</v>
          </cell>
          <cell r="M3012"/>
          <cell r="N3012"/>
        </row>
        <row r="3013">
          <cell r="A3013" t="str">
            <v>P3 SCH-XH [SA333 GR.6]</v>
          </cell>
          <cell r="B3013">
            <v>3.0000000000000004</v>
          </cell>
          <cell r="C3013" t="str">
            <v>XH</v>
          </cell>
          <cell r="D3013" t="str">
            <v>SA333 GR.6</v>
          </cell>
          <cell r="E3013"/>
          <cell r="F3013">
            <v>3.5</v>
          </cell>
          <cell r="G3013">
            <v>2.9</v>
          </cell>
          <cell r="H3013">
            <v>0.3</v>
          </cell>
          <cell r="I3013" t="str">
            <v>XH</v>
          </cell>
          <cell r="J3013">
            <v>2</v>
          </cell>
          <cell r="K3013"/>
          <cell r="L3013" t="str">
            <v>SA333 GR.6</v>
          </cell>
          <cell r="M3013"/>
          <cell r="N3013"/>
        </row>
        <row r="3014">
          <cell r="A3014" t="str">
            <v>P3 SCH-XXH [SA333 GR.6]</v>
          </cell>
          <cell r="B3014">
            <v>3.0000000000000004</v>
          </cell>
          <cell r="C3014" t="str">
            <v>XXH</v>
          </cell>
          <cell r="D3014" t="str">
            <v>SA333 GR.6</v>
          </cell>
          <cell r="E3014" t="str">
            <v>PI1055</v>
          </cell>
          <cell r="F3014">
            <v>3.5</v>
          </cell>
          <cell r="G3014">
            <v>2.2999999999999998</v>
          </cell>
          <cell r="H3014">
            <v>0.6</v>
          </cell>
          <cell r="I3014" t="str">
            <v>XXH</v>
          </cell>
          <cell r="J3014">
            <v>4</v>
          </cell>
          <cell r="K3014"/>
          <cell r="L3014" t="str">
            <v>SA333 GR.6</v>
          </cell>
          <cell r="M3014"/>
          <cell r="N3014"/>
        </row>
        <row r="3015">
          <cell r="A3015" t="str">
            <v>P3.5 SCH-5 [SA333 GR.6]</v>
          </cell>
          <cell r="B3015">
            <v>3.5</v>
          </cell>
          <cell r="C3015">
            <v>5</v>
          </cell>
          <cell r="D3015" t="str">
            <v>SA333 GR.6</v>
          </cell>
          <cell r="E3015"/>
          <cell r="F3015">
            <v>4</v>
          </cell>
          <cell r="G3015">
            <v>3.8340000000000001</v>
          </cell>
          <cell r="H3015">
            <v>8.3000000000000004E-2</v>
          </cell>
          <cell r="I3015"/>
          <cell r="J3015">
            <v>5</v>
          </cell>
          <cell r="K3015"/>
          <cell r="L3015" t="str">
            <v>SA333 GR.6</v>
          </cell>
          <cell r="M3015"/>
          <cell r="N3015"/>
        </row>
        <row r="3016">
          <cell r="A3016" t="str">
            <v>P3.5 SCH-10 [SA333 GR.6]</v>
          </cell>
          <cell r="B3016">
            <v>3.5</v>
          </cell>
          <cell r="C3016">
            <v>10</v>
          </cell>
          <cell r="D3016" t="str">
            <v>SA333 GR.6</v>
          </cell>
          <cell r="E3016"/>
          <cell r="F3016">
            <v>4</v>
          </cell>
          <cell r="G3016">
            <v>3.76</v>
          </cell>
          <cell r="H3016">
            <v>0.12</v>
          </cell>
          <cell r="I3016"/>
          <cell r="J3016">
            <v>10</v>
          </cell>
          <cell r="K3016"/>
          <cell r="L3016" t="str">
            <v>SA333 GR.6</v>
          </cell>
          <cell r="M3016"/>
          <cell r="N3016"/>
        </row>
        <row r="3017">
          <cell r="A3017" t="str">
            <v>P3.5 SCH-40 [SA333 GR.6]</v>
          </cell>
          <cell r="B3017">
            <v>3.5</v>
          </cell>
          <cell r="C3017">
            <v>40</v>
          </cell>
          <cell r="D3017" t="str">
            <v>SA333 GR.6</v>
          </cell>
          <cell r="E3017"/>
          <cell r="F3017">
            <v>4</v>
          </cell>
          <cell r="G3017">
            <v>3.548</v>
          </cell>
          <cell r="H3017">
            <v>0.22600000000000001</v>
          </cell>
          <cell r="I3017"/>
          <cell r="J3017">
            <v>40</v>
          </cell>
          <cell r="K3017"/>
          <cell r="L3017" t="str">
            <v>SA333 GR.6</v>
          </cell>
          <cell r="M3017"/>
          <cell r="N3017"/>
        </row>
        <row r="3018">
          <cell r="A3018" t="str">
            <v>P3.5 SCH-80 [SA333 GR.6]</v>
          </cell>
          <cell r="B3018">
            <v>3.5</v>
          </cell>
          <cell r="C3018">
            <v>80</v>
          </cell>
          <cell r="D3018" t="str">
            <v>SA333 GR.6</v>
          </cell>
          <cell r="E3018"/>
          <cell r="F3018">
            <v>4</v>
          </cell>
          <cell r="G3018">
            <v>3.3639999999999999</v>
          </cell>
          <cell r="H3018">
            <v>0.318</v>
          </cell>
          <cell r="I3018"/>
          <cell r="J3018">
            <v>80</v>
          </cell>
          <cell r="K3018"/>
          <cell r="L3018" t="str">
            <v>SA333 GR.6</v>
          </cell>
          <cell r="M3018"/>
          <cell r="N3018"/>
        </row>
        <row r="3019">
          <cell r="A3019" t="str">
            <v>P3.5 SCH-XH [SA333 GR.6]</v>
          </cell>
          <cell r="B3019">
            <v>3.5</v>
          </cell>
          <cell r="C3019" t="str">
            <v>XH</v>
          </cell>
          <cell r="D3019" t="str">
            <v>SA333 GR.6</v>
          </cell>
          <cell r="E3019"/>
          <cell r="F3019">
            <v>4</v>
          </cell>
          <cell r="G3019">
            <v>3.3639999999999999</v>
          </cell>
          <cell r="H3019">
            <v>0.318</v>
          </cell>
          <cell r="I3019" t="str">
            <v>XH</v>
          </cell>
          <cell r="J3019">
            <v>2</v>
          </cell>
          <cell r="K3019"/>
          <cell r="L3019" t="str">
            <v>SA333 GR.6</v>
          </cell>
          <cell r="M3019"/>
          <cell r="N3019"/>
        </row>
        <row r="3020">
          <cell r="A3020" t="str">
            <v>P3.5 SCH-XXH [SA333 GR.6]</v>
          </cell>
          <cell r="B3020">
            <v>3.5</v>
          </cell>
          <cell r="C3020" t="str">
            <v>XXH</v>
          </cell>
          <cell r="D3020" t="str">
            <v>SA333 GR.6</v>
          </cell>
          <cell r="E3020"/>
          <cell r="F3020">
            <v>4</v>
          </cell>
          <cell r="G3020">
            <v>2.7279999999999998</v>
          </cell>
          <cell r="H3020">
            <v>0.63600000000000001</v>
          </cell>
          <cell r="I3020" t="str">
            <v>XXH</v>
          </cell>
          <cell r="J3020">
            <v>4</v>
          </cell>
          <cell r="K3020"/>
          <cell r="L3020" t="str">
            <v>SA333 GR.6</v>
          </cell>
          <cell r="M3020"/>
          <cell r="N3020"/>
        </row>
        <row r="3021">
          <cell r="A3021" t="str">
            <v>P4 SCH-5 [SA333 GR.6]</v>
          </cell>
          <cell r="B3021">
            <v>4</v>
          </cell>
          <cell r="C3021">
            <v>5</v>
          </cell>
          <cell r="D3021" t="str">
            <v>SA333 GR.6</v>
          </cell>
          <cell r="E3021"/>
          <cell r="F3021">
            <v>4.5</v>
          </cell>
          <cell r="G3021">
            <v>4.3339999999999996</v>
          </cell>
          <cell r="H3021">
            <v>8.3000000000000004E-2</v>
          </cell>
          <cell r="I3021"/>
          <cell r="J3021">
            <v>5</v>
          </cell>
          <cell r="K3021"/>
          <cell r="L3021" t="str">
            <v>SA333 GR.6</v>
          </cell>
          <cell r="M3021"/>
          <cell r="N3021"/>
        </row>
        <row r="3022">
          <cell r="A3022" t="str">
            <v>P4 SCH-10 [SA333 GR.6]</v>
          </cell>
          <cell r="B3022">
            <v>4</v>
          </cell>
          <cell r="C3022">
            <v>10</v>
          </cell>
          <cell r="D3022" t="str">
            <v>SA333 GR.6</v>
          </cell>
          <cell r="E3022"/>
          <cell r="F3022">
            <v>4.5</v>
          </cell>
          <cell r="G3022">
            <v>4.26</v>
          </cell>
          <cell r="H3022">
            <v>0.12</v>
          </cell>
          <cell r="I3022"/>
          <cell r="J3022">
            <v>10</v>
          </cell>
          <cell r="K3022"/>
          <cell r="L3022" t="str">
            <v>SA333 GR.6</v>
          </cell>
          <cell r="M3022"/>
          <cell r="N3022"/>
        </row>
        <row r="3023">
          <cell r="A3023" t="str">
            <v>P4 SCH-40 [SA333 GR.6]</v>
          </cell>
          <cell r="B3023">
            <v>4</v>
          </cell>
          <cell r="C3023">
            <v>40</v>
          </cell>
          <cell r="D3023" t="str">
            <v>SA333 GR.6</v>
          </cell>
          <cell r="E3023" t="str">
            <v>PI1076</v>
          </cell>
          <cell r="F3023">
            <v>4.5</v>
          </cell>
          <cell r="G3023">
            <v>4.0259999999999998</v>
          </cell>
          <cell r="H3023">
            <v>0.23699999999999999</v>
          </cell>
          <cell r="I3023"/>
          <cell r="J3023">
            <v>40</v>
          </cell>
          <cell r="K3023"/>
          <cell r="L3023" t="str">
            <v>SA333 GR.6</v>
          </cell>
          <cell r="M3023"/>
          <cell r="N3023"/>
        </row>
        <row r="3024">
          <cell r="A3024" t="str">
            <v>P4 SCH-60 [SA333 GR.6]</v>
          </cell>
          <cell r="B3024">
            <v>4</v>
          </cell>
          <cell r="C3024">
            <v>60</v>
          </cell>
          <cell r="D3024" t="str">
            <v>SA333 GR.6</v>
          </cell>
          <cell r="E3024"/>
          <cell r="F3024">
            <v>4.5</v>
          </cell>
          <cell r="G3024">
            <v>3.9379999999999997</v>
          </cell>
          <cell r="H3024">
            <v>0.28100000000000003</v>
          </cell>
          <cell r="I3024"/>
          <cell r="J3024">
            <v>60</v>
          </cell>
          <cell r="K3024"/>
          <cell r="L3024" t="str">
            <v>SA333 GR.6</v>
          </cell>
          <cell r="M3024"/>
          <cell r="N3024"/>
        </row>
        <row r="3025">
          <cell r="A3025" t="str">
            <v>P4 SCH-80 [SA333 GR.6]</v>
          </cell>
          <cell r="B3025">
            <v>4</v>
          </cell>
          <cell r="C3025">
            <v>80</v>
          </cell>
          <cell r="D3025" t="str">
            <v>SA333 GR.6</v>
          </cell>
          <cell r="E3025" t="str">
            <v>PI1081</v>
          </cell>
          <cell r="F3025">
            <v>4.5</v>
          </cell>
          <cell r="G3025">
            <v>3.8260000000000001</v>
          </cell>
          <cell r="H3025">
            <v>0.33700000000000002</v>
          </cell>
          <cell r="I3025"/>
          <cell r="J3025">
            <v>80</v>
          </cell>
          <cell r="K3025"/>
          <cell r="L3025" t="str">
            <v>SA333 GR.6</v>
          </cell>
          <cell r="M3025"/>
          <cell r="N3025"/>
        </row>
        <row r="3026">
          <cell r="A3026" t="str">
            <v>P4 SCH-120 [SA333 GR.6]</v>
          </cell>
          <cell r="B3026">
            <v>4</v>
          </cell>
          <cell r="C3026">
            <v>120</v>
          </cell>
          <cell r="D3026" t="str">
            <v>SA333 GR.6</v>
          </cell>
          <cell r="E3026"/>
          <cell r="F3026">
            <v>4.5</v>
          </cell>
          <cell r="G3026">
            <v>3.6259999999999999</v>
          </cell>
          <cell r="H3026">
            <v>0.437</v>
          </cell>
          <cell r="I3026"/>
          <cell r="J3026">
            <v>120</v>
          </cell>
          <cell r="K3026"/>
          <cell r="L3026" t="str">
            <v>SA333 GR.6</v>
          </cell>
          <cell r="M3026"/>
          <cell r="N3026"/>
        </row>
        <row r="3027">
          <cell r="A3027" t="str">
            <v>P4 SCH-160 [SA333 GR.6]</v>
          </cell>
          <cell r="B3027">
            <v>4</v>
          </cell>
          <cell r="C3027">
            <v>160</v>
          </cell>
          <cell r="D3027" t="str">
            <v>SA333 GR.6</v>
          </cell>
          <cell r="E3027" t="str">
            <v>PI1087</v>
          </cell>
          <cell r="F3027">
            <v>4.5</v>
          </cell>
          <cell r="G3027">
            <v>3.4379999999999997</v>
          </cell>
          <cell r="H3027">
            <v>0.53100000000000003</v>
          </cell>
          <cell r="I3027"/>
          <cell r="J3027">
            <v>160</v>
          </cell>
          <cell r="K3027"/>
          <cell r="L3027" t="str">
            <v>SA333 GR.6</v>
          </cell>
          <cell r="M3027"/>
          <cell r="N3027"/>
        </row>
        <row r="3028">
          <cell r="A3028" t="str">
            <v>P4 SCH-XH [SA333 GR.6]</v>
          </cell>
          <cell r="B3028">
            <v>4</v>
          </cell>
          <cell r="C3028" t="str">
            <v>XH</v>
          </cell>
          <cell r="D3028" t="str">
            <v>SA333 GR.6</v>
          </cell>
          <cell r="E3028"/>
          <cell r="F3028">
            <v>4.5</v>
          </cell>
          <cell r="G3028">
            <v>3.8260000000000001</v>
          </cell>
          <cell r="H3028">
            <v>0.33700000000000002</v>
          </cell>
          <cell r="I3028" t="str">
            <v>XH</v>
          </cell>
          <cell r="J3028">
            <v>2</v>
          </cell>
          <cell r="K3028"/>
          <cell r="L3028" t="str">
            <v>SA333 GR.6</v>
          </cell>
          <cell r="M3028"/>
          <cell r="N3028"/>
        </row>
        <row r="3029">
          <cell r="A3029" t="str">
            <v>P4 SCH-XXH [SA333 GR.6]</v>
          </cell>
          <cell r="B3029">
            <v>4</v>
          </cell>
          <cell r="C3029" t="str">
            <v>XXH</v>
          </cell>
          <cell r="D3029" t="str">
            <v>SA333 GR.6</v>
          </cell>
          <cell r="E3029" t="str">
            <v>PI1089</v>
          </cell>
          <cell r="F3029">
            <v>4.5</v>
          </cell>
          <cell r="G3029">
            <v>3.1520000000000001</v>
          </cell>
          <cell r="H3029">
            <v>0.67400000000000004</v>
          </cell>
          <cell r="I3029" t="str">
            <v>XXH</v>
          </cell>
          <cell r="J3029">
            <v>4</v>
          </cell>
          <cell r="K3029"/>
          <cell r="L3029" t="str">
            <v>SA333 GR.6</v>
          </cell>
          <cell r="M3029"/>
          <cell r="N3029"/>
        </row>
        <row r="3030">
          <cell r="A3030" t="str">
            <v>P4.5 SCH-XH [SA333 GR.6]</v>
          </cell>
          <cell r="B3030">
            <v>4.5</v>
          </cell>
          <cell r="C3030" t="str">
            <v>XH</v>
          </cell>
          <cell r="D3030" t="str">
            <v>SA333 GR.6</v>
          </cell>
          <cell r="E3030"/>
          <cell r="F3030">
            <v>5</v>
          </cell>
          <cell r="G3030">
            <v>4.29</v>
          </cell>
          <cell r="H3030">
            <v>0.35499999999999998</v>
          </cell>
          <cell r="I3030" t="str">
            <v>XH</v>
          </cell>
          <cell r="J3030">
            <v>2</v>
          </cell>
          <cell r="K3030"/>
          <cell r="L3030" t="str">
            <v>SA333 GR.6</v>
          </cell>
          <cell r="M3030"/>
          <cell r="N3030"/>
        </row>
        <row r="3031">
          <cell r="A3031" t="str">
            <v>P4.5 SCH-XXH [SA333 GR.6]</v>
          </cell>
          <cell r="B3031">
            <v>4.5</v>
          </cell>
          <cell r="C3031" t="str">
            <v>XXH</v>
          </cell>
          <cell r="D3031" t="str">
            <v>SA333 GR.6</v>
          </cell>
          <cell r="E3031"/>
          <cell r="F3031">
            <v>5</v>
          </cell>
          <cell r="G3031">
            <v>3.58</v>
          </cell>
          <cell r="H3031">
            <v>0.71</v>
          </cell>
          <cell r="I3031" t="str">
            <v>XXH</v>
          </cell>
          <cell r="J3031">
            <v>4</v>
          </cell>
          <cell r="K3031"/>
          <cell r="L3031" t="str">
            <v>SA333 GR.6</v>
          </cell>
          <cell r="M3031"/>
          <cell r="N3031"/>
        </row>
        <row r="3032">
          <cell r="A3032" t="str">
            <v>P5 SCH-5 [SA333 GR.6]</v>
          </cell>
          <cell r="B3032">
            <v>5</v>
          </cell>
          <cell r="C3032">
            <v>5</v>
          </cell>
          <cell r="D3032" t="str">
            <v>SA333 GR.6</v>
          </cell>
          <cell r="E3032"/>
          <cell r="F3032">
            <v>5.5629999999999997</v>
          </cell>
          <cell r="G3032">
            <v>5.3449999999999998</v>
          </cell>
          <cell r="H3032">
            <v>0.109</v>
          </cell>
          <cell r="I3032"/>
          <cell r="J3032">
            <v>5</v>
          </cell>
          <cell r="K3032"/>
          <cell r="L3032" t="str">
            <v>SA333 GR.6</v>
          </cell>
          <cell r="M3032"/>
          <cell r="N3032"/>
        </row>
        <row r="3033">
          <cell r="A3033" t="str">
            <v>P5 SCH-10 [SA333 GR.6]</v>
          </cell>
          <cell r="B3033">
            <v>5</v>
          </cell>
          <cell r="C3033">
            <v>10</v>
          </cell>
          <cell r="D3033" t="str">
            <v>SA333 GR.6</v>
          </cell>
          <cell r="E3033"/>
          <cell r="F3033">
            <v>5.5629999999999997</v>
          </cell>
          <cell r="G3033">
            <v>5.2949999999999999</v>
          </cell>
          <cell r="H3033">
            <v>0.13400000000000001</v>
          </cell>
          <cell r="I3033"/>
          <cell r="J3033">
            <v>10</v>
          </cell>
          <cell r="K3033"/>
          <cell r="L3033" t="str">
            <v>SA333 GR.6</v>
          </cell>
          <cell r="M3033"/>
          <cell r="N3033"/>
        </row>
        <row r="3034">
          <cell r="A3034" t="str">
            <v>P5 SCH-20 [SA333 GR.6]</v>
          </cell>
          <cell r="B3034">
            <v>5</v>
          </cell>
          <cell r="C3034">
            <v>20</v>
          </cell>
          <cell r="D3034" t="str">
            <v>SA333 GR.6</v>
          </cell>
          <cell r="E3034"/>
          <cell r="F3034">
            <v>5.5629999999999997</v>
          </cell>
          <cell r="G3034">
            <v>5.157</v>
          </cell>
          <cell r="H3034">
            <v>0.20300000000000001</v>
          </cell>
          <cell r="I3034"/>
          <cell r="J3034">
            <v>20</v>
          </cell>
          <cell r="K3034"/>
          <cell r="L3034" t="str">
            <v>SA333 GR.6</v>
          </cell>
          <cell r="M3034"/>
          <cell r="N3034"/>
        </row>
        <row r="3035">
          <cell r="A3035" t="str">
            <v>P5 SCH-40 [SA333 GR.6]</v>
          </cell>
          <cell r="B3035">
            <v>5</v>
          </cell>
          <cell r="C3035">
            <v>40</v>
          </cell>
          <cell r="D3035" t="str">
            <v>SA333 GR.6</v>
          </cell>
          <cell r="E3035" t="str">
            <v>PI0055</v>
          </cell>
          <cell r="F3035">
            <v>5.5629999999999997</v>
          </cell>
          <cell r="G3035">
            <v>5.0469999999999997</v>
          </cell>
          <cell r="H3035">
            <v>0.25800000000000001</v>
          </cell>
          <cell r="I3035"/>
          <cell r="J3035">
            <v>40</v>
          </cell>
          <cell r="K3035"/>
          <cell r="L3035" t="str">
            <v>SA333 GR.6</v>
          </cell>
          <cell r="M3035"/>
          <cell r="N3035"/>
        </row>
        <row r="3036">
          <cell r="A3036" t="str">
            <v>P5 SCH-80 [SA333 GR.6]</v>
          </cell>
          <cell r="B3036">
            <v>5</v>
          </cell>
          <cell r="C3036">
            <v>80</v>
          </cell>
          <cell r="D3036" t="str">
            <v>SA333 GR.6</v>
          </cell>
          <cell r="E3036"/>
          <cell r="F3036">
            <v>5.5629999999999997</v>
          </cell>
          <cell r="G3036">
            <v>4.8129999999999997</v>
          </cell>
          <cell r="H3036">
            <v>0.375</v>
          </cell>
          <cell r="I3036"/>
          <cell r="J3036">
            <v>80</v>
          </cell>
          <cell r="K3036"/>
          <cell r="L3036" t="str">
            <v>SA333 GR.6</v>
          </cell>
          <cell r="M3036"/>
          <cell r="N3036"/>
        </row>
        <row r="3037">
          <cell r="A3037" t="str">
            <v>P5 SCH-120 [SA333 GR.6]</v>
          </cell>
          <cell r="B3037">
            <v>5</v>
          </cell>
          <cell r="C3037">
            <v>120</v>
          </cell>
          <cell r="D3037" t="str">
            <v>SA333 GR.6</v>
          </cell>
          <cell r="E3037"/>
          <cell r="F3037">
            <v>5.5629999999999997</v>
          </cell>
          <cell r="G3037">
            <v>4.5629999999999997</v>
          </cell>
          <cell r="H3037">
            <v>0.5</v>
          </cell>
          <cell r="I3037"/>
          <cell r="J3037">
            <v>120</v>
          </cell>
          <cell r="K3037"/>
          <cell r="L3037" t="str">
            <v>SA333 GR.6</v>
          </cell>
          <cell r="M3037"/>
          <cell r="N3037"/>
        </row>
        <row r="3038">
          <cell r="A3038" t="str">
            <v>P5 SCH-160 [SA333 GR.6]</v>
          </cell>
          <cell r="B3038">
            <v>5</v>
          </cell>
          <cell r="C3038">
            <v>160</v>
          </cell>
          <cell r="D3038" t="str">
            <v>SA333 GR.6</v>
          </cell>
          <cell r="E3038"/>
          <cell r="F3038">
            <v>5.5629999999999997</v>
          </cell>
          <cell r="G3038">
            <v>4.3129999999999997</v>
          </cell>
          <cell r="H3038">
            <v>0.625</v>
          </cell>
          <cell r="I3038"/>
          <cell r="J3038">
            <v>160</v>
          </cell>
          <cell r="K3038"/>
          <cell r="L3038" t="str">
            <v>SA333 GR.6</v>
          </cell>
          <cell r="M3038"/>
          <cell r="N3038"/>
        </row>
        <row r="3039">
          <cell r="A3039" t="str">
            <v>P5 SCH-XH [SA333 GR.6]</v>
          </cell>
          <cell r="B3039">
            <v>5</v>
          </cell>
          <cell r="C3039" t="str">
            <v>XH</v>
          </cell>
          <cell r="D3039" t="str">
            <v>SA333 GR.6</v>
          </cell>
          <cell r="E3039"/>
          <cell r="F3039">
            <v>5.5629999999999997</v>
          </cell>
          <cell r="G3039">
            <v>4.8129999999999997</v>
          </cell>
          <cell r="H3039">
            <v>0.375</v>
          </cell>
          <cell r="I3039" t="str">
            <v>XH</v>
          </cell>
          <cell r="J3039">
            <v>2</v>
          </cell>
          <cell r="K3039"/>
          <cell r="L3039" t="str">
            <v>SA333 GR.6</v>
          </cell>
          <cell r="M3039"/>
          <cell r="N3039"/>
        </row>
        <row r="3040">
          <cell r="A3040" t="str">
            <v>P5 SCH-XXH [SA333 GR.6]</v>
          </cell>
          <cell r="B3040">
            <v>5</v>
          </cell>
          <cell r="C3040" t="str">
            <v>XXH</v>
          </cell>
          <cell r="D3040" t="str">
            <v>SA333 GR.6</v>
          </cell>
          <cell r="E3040"/>
          <cell r="F3040">
            <v>5.5629999999999997</v>
          </cell>
          <cell r="G3040">
            <v>4.0629999999999997</v>
          </cell>
          <cell r="H3040">
            <v>0.75</v>
          </cell>
          <cell r="I3040" t="str">
            <v>XXH</v>
          </cell>
          <cell r="J3040">
            <v>4</v>
          </cell>
          <cell r="K3040"/>
          <cell r="L3040" t="str">
            <v>SA333 GR.6</v>
          </cell>
          <cell r="M3040"/>
          <cell r="N3040"/>
        </row>
        <row r="3041">
          <cell r="A3041" t="str">
            <v>P6 SCH-5 [SA333 GR.6]</v>
          </cell>
          <cell r="B3041">
            <v>6.0000000000000009</v>
          </cell>
          <cell r="C3041">
            <v>5</v>
          </cell>
          <cell r="D3041" t="str">
            <v>SA333 GR.6</v>
          </cell>
          <cell r="E3041"/>
          <cell r="F3041">
            <v>6.6250000000000009</v>
          </cell>
          <cell r="G3041">
            <v>6.4070000000000009</v>
          </cell>
          <cell r="H3041">
            <v>0.109</v>
          </cell>
          <cell r="I3041"/>
          <cell r="J3041">
            <v>5</v>
          </cell>
          <cell r="K3041"/>
          <cell r="L3041" t="str">
            <v>SA333 GR.6</v>
          </cell>
          <cell r="M3041"/>
          <cell r="N3041"/>
        </row>
        <row r="3042">
          <cell r="A3042" t="str">
            <v>P6 SCH-10 [SA333 GR.6]</v>
          </cell>
          <cell r="B3042">
            <v>6.0000000000000009</v>
          </cell>
          <cell r="C3042">
            <v>10</v>
          </cell>
          <cell r="D3042" t="str">
            <v>SA333 GR.6</v>
          </cell>
          <cell r="E3042"/>
          <cell r="F3042">
            <v>6.6250000000000009</v>
          </cell>
          <cell r="G3042">
            <v>6.3570000000000011</v>
          </cell>
          <cell r="H3042">
            <v>0.13400000000000001</v>
          </cell>
          <cell r="I3042"/>
          <cell r="J3042">
            <v>10</v>
          </cell>
          <cell r="K3042"/>
          <cell r="L3042" t="str">
            <v>SA333 GR.6</v>
          </cell>
          <cell r="M3042"/>
          <cell r="N3042"/>
        </row>
        <row r="3043">
          <cell r="A3043" t="str">
            <v>P6 SCH-20 [SA333 GR.6]</v>
          </cell>
          <cell r="B3043">
            <v>6.0000000000000009</v>
          </cell>
          <cell r="C3043">
            <v>20</v>
          </cell>
          <cell r="D3043" t="str">
            <v>SA333 GR.6</v>
          </cell>
          <cell r="E3043"/>
          <cell r="F3043">
            <v>6.6250000000000009</v>
          </cell>
          <cell r="G3043">
            <v>6.2190000000000012</v>
          </cell>
          <cell r="H3043">
            <v>0.20300000000000001</v>
          </cell>
          <cell r="I3043"/>
          <cell r="J3043">
            <v>20</v>
          </cell>
          <cell r="K3043"/>
          <cell r="L3043" t="str">
            <v>SA333 GR.6</v>
          </cell>
          <cell r="M3043"/>
          <cell r="N3043"/>
        </row>
        <row r="3044">
          <cell r="A3044" t="str">
            <v>P6 SCH-40 [SA333 GR.6]</v>
          </cell>
          <cell r="B3044">
            <v>6.0000000000000009</v>
          </cell>
          <cell r="C3044">
            <v>40</v>
          </cell>
          <cell r="D3044" t="str">
            <v>SA333 GR.6</v>
          </cell>
          <cell r="E3044" t="str">
            <v>PI1091</v>
          </cell>
          <cell r="F3044">
            <v>6.6250000000000009</v>
          </cell>
          <cell r="G3044">
            <v>6.0650000000000013</v>
          </cell>
          <cell r="H3044">
            <v>0.28000000000000003</v>
          </cell>
          <cell r="I3044"/>
          <cell r="J3044">
            <v>40</v>
          </cell>
          <cell r="K3044"/>
          <cell r="L3044" t="str">
            <v>SA333 GR.6</v>
          </cell>
          <cell r="M3044"/>
          <cell r="N3044"/>
        </row>
        <row r="3045">
          <cell r="A3045" t="str">
            <v>P6 SCH-80 [SA333 GR.6]</v>
          </cell>
          <cell r="B3045">
            <v>6.0000000000000009</v>
          </cell>
          <cell r="C3045">
            <v>80</v>
          </cell>
          <cell r="D3045" t="str">
            <v>SA333 GR.6</v>
          </cell>
          <cell r="E3045" t="str">
            <v>PI1220</v>
          </cell>
          <cell r="F3045">
            <v>6.6250000000000009</v>
          </cell>
          <cell r="G3045">
            <v>5.761000000000001</v>
          </cell>
          <cell r="H3045">
            <v>0.432</v>
          </cell>
          <cell r="I3045"/>
          <cell r="J3045">
            <v>80</v>
          </cell>
          <cell r="K3045"/>
          <cell r="L3045" t="str">
            <v>SA333 GR.6</v>
          </cell>
          <cell r="M3045"/>
          <cell r="N3045"/>
        </row>
        <row r="3046">
          <cell r="A3046" t="str">
            <v>P6 SCH-120 [SA333 GR.6]</v>
          </cell>
          <cell r="B3046">
            <v>6.0000000000000009</v>
          </cell>
          <cell r="C3046">
            <v>120</v>
          </cell>
          <cell r="D3046" t="str">
            <v>SA333 GR.6</v>
          </cell>
          <cell r="E3046"/>
          <cell r="F3046">
            <v>6.6250000000000009</v>
          </cell>
          <cell r="G3046">
            <v>5.5010000000000012</v>
          </cell>
          <cell r="H3046">
            <v>0.56200000000000006</v>
          </cell>
          <cell r="I3046"/>
          <cell r="J3046">
            <v>120</v>
          </cell>
          <cell r="K3046"/>
          <cell r="L3046" t="str">
            <v>SA333 GR.6</v>
          </cell>
          <cell r="M3046"/>
          <cell r="N3046"/>
        </row>
        <row r="3047">
          <cell r="A3047" t="str">
            <v>P6 SCH-160 [SA333 GR.6]</v>
          </cell>
          <cell r="B3047">
            <v>6.0000000000000009</v>
          </cell>
          <cell r="C3047">
            <v>160</v>
          </cell>
          <cell r="D3047" t="str">
            <v>SA333 GR.6</v>
          </cell>
          <cell r="E3047" t="str">
            <v>PI1230</v>
          </cell>
          <cell r="F3047">
            <v>6.6250000000000009</v>
          </cell>
          <cell r="G3047">
            <v>5.1890000000000009</v>
          </cell>
          <cell r="H3047">
            <v>0.71799999999999997</v>
          </cell>
          <cell r="I3047"/>
          <cell r="J3047">
            <v>160</v>
          </cell>
          <cell r="K3047"/>
          <cell r="L3047" t="str">
            <v>SA333 GR.6</v>
          </cell>
          <cell r="M3047"/>
          <cell r="N3047"/>
        </row>
        <row r="3048">
          <cell r="A3048" t="str">
            <v>P6 SCH-XH [SA333 GR.6]</v>
          </cell>
          <cell r="B3048">
            <v>6.0000000000000009</v>
          </cell>
          <cell r="C3048" t="str">
            <v>XH</v>
          </cell>
          <cell r="D3048" t="str">
            <v>SA333 GR.6</v>
          </cell>
          <cell r="E3048"/>
          <cell r="F3048">
            <v>6.6250000000000009</v>
          </cell>
          <cell r="G3048">
            <v>5.761000000000001</v>
          </cell>
          <cell r="H3048">
            <v>0.432</v>
          </cell>
          <cell r="I3048" t="str">
            <v>XH</v>
          </cell>
          <cell r="J3048">
            <v>2</v>
          </cell>
          <cell r="K3048"/>
          <cell r="L3048" t="str">
            <v>SA333 GR.6</v>
          </cell>
          <cell r="M3048"/>
          <cell r="N3048"/>
        </row>
        <row r="3049">
          <cell r="A3049" t="str">
            <v>P6 SCH-XXH [SA333 GR.6]</v>
          </cell>
          <cell r="B3049">
            <v>6.0000000000000009</v>
          </cell>
          <cell r="C3049" t="str">
            <v>XXH</v>
          </cell>
          <cell r="D3049" t="str">
            <v>SA333 GR.6</v>
          </cell>
          <cell r="E3049" t="str">
            <v>PI1098</v>
          </cell>
          <cell r="F3049">
            <v>6.6250000000000009</v>
          </cell>
          <cell r="G3049">
            <v>4.8970000000000011</v>
          </cell>
          <cell r="H3049">
            <v>0.86399999999999999</v>
          </cell>
          <cell r="I3049" t="str">
            <v>XXH</v>
          </cell>
          <cell r="J3049">
            <v>4</v>
          </cell>
          <cell r="K3049"/>
          <cell r="L3049" t="str">
            <v>SA333 GR.6</v>
          </cell>
          <cell r="M3049"/>
          <cell r="N3049"/>
        </row>
        <row r="3050">
          <cell r="A3050" t="str">
            <v>P7 SCH-XH [SA333 GR.6]</v>
          </cell>
          <cell r="B3050">
            <v>7</v>
          </cell>
          <cell r="C3050" t="str">
            <v>XH</v>
          </cell>
          <cell r="D3050" t="str">
            <v>SA333 GR.6</v>
          </cell>
          <cell r="E3050"/>
          <cell r="F3050">
            <v>7.625</v>
          </cell>
          <cell r="G3050">
            <v>6.625</v>
          </cell>
          <cell r="H3050">
            <v>0.5</v>
          </cell>
          <cell r="I3050" t="str">
            <v>XH</v>
          </cell>
          <cell r="J3050">
            <v>2</v>
          </cell>
          <cell r="K3050"/>
          <cell r="L3050" t="str">
            <v>SA333 GR.6</v>
          </cell>
          <cell r="M3050"/>
          <cell r="N3050"/>
        </row>
        <row r="3051">
          <cell r="A3051" t="str">
            <v>P7 SCH-XXH [SA333 GR.6]</v>
          </cell>
          <cell r="B3051">
            <v>7</v>
          </cell>
          <cell r="C3051" t="str">
            <v>XXH</v>
          </cell>
          <cell r="D3051" t="str">
            <v>SA333 GR.6</v>
          </cell>
          <cell r="E3051"/>
          <cell r="F3051">
            <v>7.625</v>
          </cell>
          <cell r="G3051">
            <v>5.875</v>
          </cell>
          <cell r="H3051">
            <v>0.875</v>
          </cell>
          <cell r="I3051" t="str">
            <v>XXH</v>
          </cell>
          <cell r="J3051">
            <v>4</v>
          </cell>
          <cell r="K3051"/>
          <cell r="L3051" t="str">
            <v>SA333 GR.6</v>
          </cell>
          <cell r="M3051"/>
          <cell r="N3051"/>
        </row>
        <row r="3052">
          <cell r="A3052" t="str">
            <v>P8 SCH-5 [SA333 GR.6]</v>
          </cell>
          <cell r="B3052">
            <v>8</v>
          </cell>
          <cell r="C3052">
            <v>5</v>
          </cell>
          <cell r="D3052" t="str">
            <v>SA333 GR.6</v>
          </cell>
          <cell r="E3052"/>
          <cell r="F3052">
            <v>8.625</v>
          </cell>
          <cell r="G3052">
            <v>8.407</v>
          </cell>
          <cell r="H3052">
            <v>0.109</v>
          </cell>
          <cell r="I3052"/>
          <cell r="J3052">
            <v>5</v>
          </cell>
          <cell r="K3052"/>
          <cell r="L3052" t="str">
            <v>SA333 GR.6</v>
          </cell>
          <cell r="M3052"/>
          <cell r="N3052"/>
        </row>
        <row r="3053">
          <cell r="A3053" t="str">
            <v>P8 SCH-10 [SA333 GR.6]</v>
          </cell>
          <cell r="B3053">
            <v>8</v>
          </cell>
          <cell r="C3053">
            <v>10</v>
          </cell>
          <cell r="D3053" t="str">
            <v>SA333 GR.6</v>
          </cell>
          <cell r="E3053"/>
          <cell r="F3053">
            <v>8.625</v>
          </cell>
          <cell r="G3053">
            <v>8.3290000000000006</v>
          </cell>
          <cell r="H3053">
            <v>0.14799999999999999</v>
          </cell>
          <cell r="I3053"/>
          <cell r="J3053">
            <v>10</v>
          </cell>
          <cell r="K3053"/>
          <cell r="L3053" t="str">
            <v>SA333 GR.6</v>
          </cell>
          <cell r="M3053"/>
          <cell r="N3053"/>
        </row>
        <row r="3054">
          <cell r="A3054" t="str">
            <v>P8 SCH-20 [SA333 GR.6]</v>
          </cell>
          <cell r="B3054">
            <v>8</v>
          </cell>
          <cell r="C3054">
            <v>20</v>
          </cell>
          <cell r="D3054" t="str">
            <v>SA333 GR.6</v>
          </cell>
          <cell r="E3054"/>
          <cell r="F3054">
            <v>8.625</v>
          </cell>
          <cell r="G3054">
            <v>8.125</v>
          </cell>
          <cell r="H3054">
            <v>0.25</v>
          </cell>
          <cell r="I3054"/>
          <cell r="J3054">
            <v>20</v>
          </cell>
          <cell r="K3054"/>
          <cell r="L3054" t="str">
            <v>SA333 GR.6</v>
          </cell>
          <cell r="M3054"/>
          <cell r="N3054"/>
        </row>
        <row r="3055">
          <cell r="A3055" t="str">
            <v>P8 SCH-30 [SA333 GR.6]</v>
          </cell>
          <cell r="B3055">
            <v>8</v>
          </cell>
          <cell r="C3055">
            <v>30</v>
          </cell>
          <cell r="D3055" t="str">
            <v>SA333 GR.6</v>
          </cell>
          <cell r="E3055"/>
          <cell r="F3055">
            <v>8.625</v>
          </cell>
          <cell r="G3055">
            <v>8.0709999999999997</v>
          </cell>
          <cell r="H3055">
            <v>0.27700000000000002</v>
          </cell>
          <cell r="I3055"/>
          <cell r="J3055">
            <v>30</v>
          </cell>
          <cell r="K3055"/>
          <cell r="L3055" t="str">
            <v>SA333 GR.6</v>
          </cell>
          <cell r="M3055"/>
          <cell r="N3055"/>
        </row>
        <row r="3056">
          <cell r="A3056" t="str">
            <v>P8 SCH-40 [SA333 GR.6]</v>
          </cell>
          <cell r="B3056">
            <v>8</v>
          </cell>
          <cell r="C3056">
            <v>40</v>
          </cell>
          <cell r="D3056" t="str">
            <v>SA333 GR.6</v>
          </cell>
          <cell r="E3056" t="str">
            <v>PI0128</v>
          </cell>
          <cell r="F3056">
            <v>8.625</v>
          </cell>
          <cell r="G3056">
            <v>7.9809999999999999</v>
          </cell>
          <cell r="H3056">
            <v>0.32200000000000001</v>
          </cell>
          <cell r="I3056"/>
          <cell r="J3056">
            <v>40</v>
          </cell>
          <cell r="K3056"/>
          <cell r="L3056" t="str">
            <v>SA333 GR.6</v>
          </cell>
          <cell r="M3056"/>
          <cell r="N3056"/>
        </row>
        <row r="3057">
          <cell r="A3057" t="str">
            <v>P8 SCH-60 [SA333 GR.6]</v>
          </cell>
          <cell r="B3057">
            <v>8</v>
          </cell>
          <cell r="C3057">
            <v>60</v>
          </cell>
          <cell r="D3057" t="str">
            <v>SA333 GR.6</v>
          </cell>
          <cell r="E3057"/>
          <cell r="F3057">
            <v>8.625</v>
          </cell>
          <cell r="G3057">
            <v>7.8129999999999997</v>
          </cell>
          <cell r="H3057">
            <v>0.40600000000000003</v>
          </cell>
          <cell r="I3057"/>
          <cell r="J3057">
            <v>60</v>
          </cell>
          <cell r="K3057"/>
          <cell r="L3057" t="str">
            <v>SA333 GR.6</v>
          </cell>
          <cell r="M3057"/>
          <cell r="N3057"/>
        </row>
        <row r="3058">
          <cell r="A3058" t="str">
            <v>P8 SCH-80 [SA333 GR.6]</v>
          </cell>
          <cell r="B3058">
            <v>8</v>
          </cell>
          <cell r="C3058">
            <v>80</v>
          </cell>
          <cell r="D3058" t="str">
            <v>SA333 GR.6</v>
          </cell>
          <cell r="E3058" t="str">
            <v>PI1204</v>
          </cell>
          <cell r="F3058">
            <v>8.625</v>
          </cell>
          <cell r="G3058">
            <v>7.625</v>
          </cell>
          <cell r="H3058">
            <v>0.5</v>
          </cell>
          <cell r="I3058"/>
          <cell r="J3058">
            <v>80</v>
          </cell>
          <cell r="K3058"/>
          <cell r="L3058" t="str">
            <v>SA333 GR.6</v>
          </cell>
          <cell r="M3058"/>
          <cell r="N3058"/>
        </row>
        <row r="3059">
          <cell r="A3059" t="str">
            <v>P8 SCH-100 [SA333 GR.6]</v>
          </cell>
          <cell r="B3059">
            <v>8</v>
          </cell>
          <cell r="C3059">
            <v>100</v>
          </cell>
          <cell r="D3059" t="str">
            <v>SA333 GR.6</v>
          </cell>
          <cell r="E3059"/>
          <cell r="F3059">
            <v>8.625</v>
          </cell>
          <cell r="G3059">
            <v>7.4390000000000001</v>
          </cell>
          <cell r="H3059">
            <v>0.59299999999999997</v>
          </cell>
          <cell r="I3059"/>
          <cell r="J3059">
            <v>100</v>
          </cell>
          <cell r="K3059"/>
          <cell r="L3059" t="str">
            <v>SA333 GR.6</v>
          </cell>
          <cell r="M3059"/>
          <cell r="N3059"/>
        </row>
        <row r="3060">
          <cell r="A3060" t="str">
            <v>P8 SCH-120 [SA333 GR.6]</v>
          </cell>
          <cell r="B3060">
            <v>8</v>
          </cell>
          <cell r="C3060">
            <v>120</v>
          </cell>
          <cell r="D3060" t="str">
            <v>SA333 GR.6</v>
          </cell>
          <cell r="E3060"/>
          <cell r="F3060">
            <v>8.625</v>
          </cell>
          <cell r="G3060">
            <v>7.1890000000000001</v>
          </cell>
          <cell r="H3060">
            <v>0.71799999999999997</v>
          </cell>
          <cell r="I3060"/>
          <cell r="J3060">
            <v>120</v>
          </cell>
          <cell r="K3060"/>
          <cell r="L3060" t="str">
            <v>SA333 GR.6</v>
          </cell>
          <cell r="M3060"/>
          <cell r="N3060"/>
        </row>
        <row r="3061">
          <cell r="A3061" t="str">
            <v>P8 SCH-140 [SA333 GR.6]</v>
          </cell>
          <cell r="B3061">
            <v>8</v>
          </cell>
          <cell r="C3061">
            <v>140</v>
          </cell>
          <cell r="D3061" t="str">
            <v>SA333 GR.6</v>
          </cell>
          <cell r="E3061"/>
          <cell r="F3061">
            <v>8.625</v>
          </cell>
          <cell r="G3061">
            <v>7.0009999999999994</v>
          </cell>
          <cell r="H3061">
            <v>0.81200000000000006</v>
          </cell>
          <cell r="I3061"/>
          <cell r="J3061">
            <v>140</v>
          </cell>
          <cell r="K3061"/>
          <cell r="L3061" t="str">
            <v>SA333 GR.6</v>
          </cell>
          <cell r="M3061"/>
          <cell r="N3061"/>
        </row>
        <row r="3062">
          <cell r="A3062" t="str">
            <v>P8 SCH-160 [SA333 GR.6]</v>
          </cell>
          <cell r="B3062">
            <v>8</v>
          </cell>
          <cell r="C3062">
            <v>160</v>
          </cell>
          <cell r="D3062" t="str">
            <v>SA333 GR.6</v>
          </cell>
          <cell r="E3062" t="str">
            <v>PI1206</v>
          </cell>
          <cell r="F3062">
            <v>8.625</v>
          </cell>
          <cell r="G3062">
            <v>6.8129999999999997</v>
          </cell>
          <cell r="H3062">
            <v>0.90600000000000003</v>
          </cell>
          <cell r="I3062"/>
          <cell r="J3062">
            <v>160</v>
          </cell>
          <cell r="K3062"/>
          <cell r="L3062" t="str">
            <v>SA333 GR.6</v>
          </cell>
          <cell r="M3062"/>
          <cell r="N3062"/>
        </row>
        <row r="3063">
          <cell r="A3063" t="str">
            <v>P8 SCH-XH [SA333 GR.6]</v>
          </cell>
          <cell r="B3063">
            <v>8</v>
          </cell>
          <cell r="C3063" t="str">
            <v>XH</v>
          </cell>
          <cell r="D3063" t="str">
            <v>SA333 GR.6</v>
          </cell>
          <cell r="E3063"/>
          <cell r="F3063">
            <v>8.625</v>
          </cell>
          <cell r="G3063">
            <v>7.625</v>
          </cell>
          <cell r="H3063">
            <v>0.5</v>
          </cell>
          <cell r="I3063" t="str">
            <v>XH</v>
          </cell>
          <cell r="J3063">
            <v>2</v>
          </cell>
          <cell r="K3063"/>
          <cell r="L3063" t="str">
            <v>SA333 GR.6</v>
          </cell>
          <cell r="M3063"/>
          <cell r="N3063"/>
        </row>
        <row r="3064">
          <cell r="A3064" t="str">
            <v>P8 SCH-XXH [SA333 GR.6]</v>
          </cell>
          <cell r="B3064">
            <v>8</v>
          </cell>
          <cell r="C3064" t="str">
            <v>XXH</v>
          </cell>
          <cell r="D3064" t="str">
            <v>SA333 GR.6</v>
          </cell>
          <cell r="E3064" t="str">
            <v>PI1242</v>
          </cell>
          <cell r="F3064">
            <v>8.625</v>
          </cell>
          <cell r="G3064">
            <v>6.875</v>
          </cell>
          <cell r="H3064">
            <v>0.875</v>
          </cell>
          <cell r="I3064" t="str">
            <v>XXH</v>
          </cell>
          <cell r="J3064">
            <v>4</v>
          </cell>
          <cell r="K3064"/>
          <cell r="L3064" t="str">
            <v>SA333 GR.6</v>
          </cell>
          <cell r="M3064"/>
          <cell r="N3064"/>
        </row>
        <row r="3065">
          <cell r="A3065" t="str">
            <v>P9 SCH-XH [SA333 GR.6]</v>
          </cell>
          <cell r="B3065">
            <v>9</v>
          </cell>
          <cell r="C3065" t="str">
            <v>XH</v>
          </cell>
          <cell r="D3065" t="str">
            <v>SA333 GR.6</v>
          </cell>
          <cell r="E3065"/>
          <cell r="F3065">
            <v>9.625</v>
          </cell>
          <cell r="G3065">
            <v>8.625</v>
          </cell>
          <cell r="H3065">
            <v>0.5</v>
          </cell>
          <cell r="I3065" t="str">
            <v>XH</v>
          </cell>
          <cell r="J3065">
            <v>2</v>
          </cell>
          <cell r="K3065"/>
          <cell r="L3065" t="str">
            <v>SA333 GR.6</v>
          </cell>
          <cell r="M3065"/>
          <cell r="N3065"/>
        </row>
        <row r="3066">
          <cell r="A3066" t="str">
            <v>P10 SCH-5 [SA333 GR.6]</v>
          </cell>
          <cell r="B3066">
            <v>10</v>
          </cell>
          <cell r="C3066">
            <v>5</v>
          </cell>
          <cell r="D3066" t="str">
            <v>SA333 GR.6</v>
          </cell>
          <cell r="E3066"/>
          <cell r="F3066">
            <v>10.750000000000002</v>
          </cell>
          <cell r="G3066">
            <v>10.482000000000001</v>
          </cell>
          <cell r="H3066">
            <v>0.13400000000000001</v>
          </cell>
          <cell r="I3066"/>
          <cell r="J3066">
            <v>5</v>
          </cell>
          <cell r="K3066"/>
          <cell r="L3066" t="str">
            <v>SA333 GR.6</v>
          </cell>
          <cell r="M3066"/>
          <cell r="N3066"/>
        </row>
        <row r="3067">
          <cell r="A3067" t="str">
            <v>P10 SCH-10 [SA333 GR.6]</v>
          </cell>
          <cell r="B3067">
            <v>10</v>
          </cell>
          <cell r="C3067">
            <v>10</v>
          </cell>
          <cell r="D3067" t="str">
            <v>SA333 GR.6</v>
          </cell>
          <cell r="E3067"/>
          <cell r="F3067">
            <v>10.750000000000002</v>
          </cell>
          <cell r="G3067">
            <v>10.420000000000002</v>
          </cell>
          <cell r="H3067">
            <v>0.16500000000000001</v>
          </cell>
          <cell r="I3067"/>
          <cell r="J3067">
            <v>10</v>
          </cell>
          <cell r="K3067"/>
          <cell r="L3067" t="str">
            <v>SA333 GR.6</v>
          </cell>
          <cell r="M3067"/>
          <cell r="N3067"/>
        </row>
        <row r="3068">
          <cell r="A3068" t="str">
            <v>P10 SCH-20 [SA333 GR.6]</v>
          </cell>
          <cell r="B3068">
            <v>10</v>
          </cell>
          <cell r="C3068">
            <v>20</v>
          </cell>
          <cell r="D3068" t="str">
            <v>SA333 GR.6</v>
          </cell>
          <cell r="E3068"/>
          <cell r="F3068">
            <v>10.750000000000002</v>
          </cell>
          <cell r="G3068">
            <v>10.250000000000002</v>
          </cell>
          <cell r="H3068">
            <v>0.25</v>
          </cell>
          <cell r="I3068"/>
          <cell r="J3068">
            <v>20</v>
          </cell>
          <cell r="K3068"/>
          <cell r="L3068" t="str">
            <v>SA333 GR.6</v>
          </cell>
          <cell r="M3068"/>
          <cell r="N3068"/>
        </row>
        <row r="3069">
          <cell r="A3069" t="str">
            <v>P10 SCH-30 [SA333 GR.6]</v>
          </cell>
          <cell r="B3069">
            <v>10</v>
          </cell>
          <cell r="C3069">
            <v>30</v>
          </cell>
          <cell r="D3069" t="str">
            <v>SA333 GR.6</v>
          </cell>
          <cell r="E3069"/>
          <cell r="F3069">
            <v>10.750000000000002</v>
          </cell>
          <cell r="G3069">
            <v>10.136000000000001</v>
          </cell>
          <cell r="H3069">
            <v>0.307</v>
          </cell>
          <cell r="I3069"/>
          <cell r="J3069">
            <v>30</v>
          </cell>
          <cell r="K3069"/>
          <cell r="L3069" t="str">
            <v>SA333 GR.6</v>
          </cell>
          <cell r="M3069"/>
          <cell r="N3069"/>
        </row>
        <row r="3070">
          <cell r="A3070" t="str">
            <v>P10 SCH-40 [SA333 GR.6]</v>
          </cell>
          <cell r="B3070">
            <v>10</v>
          </cell>
          <cell r="C3070">
            <v>40</v>
          </cell>
          <cell r="D3070" t="str">
            <v>SA333 GR.6</v>
          </cell>
          <cell r="E3070" t="str">
            <v>PI0025</v>
          </cell>
          <cell r="F3070">
            <v>10.750000000000002</v>
          </cell>
          <cell r="G3070">
            <v>10.020000000000001</v>
          </cell>
          <cell r="H3070">
            <v>0.36499999999999999</v>
          </cell>
          <cell r="I3070"/>
          <cell r="J3070">
            <v>40</v>
          </cell>
          <cell r="K3070"/>
          <cell r="L3070" t="str">
            <v>SA333 GR.6</v>
          </cell>
          <cell r="M3070"/>
          <cell r="N3070"/>
        </row>
        <row r="3071">
          <cell r="A3071" t="str">
            <v>P10 SCH-60 [SA333 GR.6]</v>
          </cell>
          <cell r="B3071">
            <v>10</v>
          </cell>
          <cell r="C3071">
            <v>60</v>
          </cell>
          <cell r="D3071" t="str">
            <v>SA333 GR.6</v>
          </cell>
          <cell r="E3071"/>
          <cell r="F3071">
            <v>10.750000000000002</v>
          </cell>
          <cell r="G3071">
            <v>9.7500000000000018</v>
          </cell>
          <cell r="H3071">
            <v>0.5</v>
          </cell>
          <cell r="I3071"/>
          <cell r="J3071">
            <v>60</v>
          </cell>
          <cell r="K3071"/>
          <cell r="L3071" t="str">
            <v>SA333 GR.6</v>
          </cell>
          <cell r="M3071"/>
          <cell r="N3071"/>
        </row>
        <row r="3072">
          <cell r="A3072" t="str">
            <v>P10 SCH-80 [SA333 GR.6]</v>
          </cell>
          <cell r="B3072">
            <v>10</v>
          </cell>
          <cell r="C3072">
            <v>80</v>
          </cell>
          <cell r="D3072" t="str">
            <v>SA333 GR.6</v>
          </cell>
          <cell r="E3072" t="str">
            <v>PI1209</v>
          </cell>
          <cell r="F3072">
            <v>10.750000000000002</v>
          </cell>
          <cell r="G3072">
            <v>9.5640000000000018</v>
          </cell>
          <cell r="H3072">
            <v>0.59299999999999997</v>
          </cell>
          <cell r="I3072"/>
          <cell r="J3072">
            <v>80</v>
          </cell>
          <cell r="K3072"/>
          <cell r="L3072" t="str">
            <v>SA333 GR.6</v>
          </cell>
          <cell r="M3072"/>
          <cell r="N3072"/>
        </row>
        <row r="3073">
          <cell r="A3073" t="str">
            <v>P10 SCH-100 [SA333 GR.6]</v>
          </cell>
          <cell r="B3073">
            <v>10</v>
          </cell>
          <cell r="C3073">
            <v>100</v>
          </cell>
          <cell r="D3073" t="str">
            <v>SA333 GR.6</v>
          </cell>
          <cell r="E3073"/>
          <cell r="F3073">
            <v>10.750000000000002</v>
          </cell>
          <cell r="G3073">
            <v>9.3140000000000018</v>
          </cell>
          <cell r="H3073">
            <v>0.71799999999999997</v>
          </cell>
          <cell r="I3073"/>
          <cell r="J3073">
            <v>100</v>
          </cell>
          <cell r="K3073"/>
          <cell r="L3073" t="str">
            <v>SA333 GR.6</v>
          </cell>
          <cell r="M3073"/>
          <cell r="N3073"/>
        </row>
        <row r="3074">
          <cell r="A3074" t="str">
            <v>P10 SCH-120 [SA333 GR.6]</v>
          </cell>
          <cell r="B3074">
            <v>10</v>
          </cell>
          <cell r="C3074">
            <v>120</v>
          </cell>
          <cell r="D3074" t="str">
            <v>SA333 GR.6</v>
          </cell>
          <cell r="E3074" t="str">
            <v>PI1250</v>
          </cell>
          <cell r="F3074">
            <v>10.750000000000002</v>
          </cell>
          <cell r="G3074">
            <v>9.0640000000000018</v>
          </cell>
          <cell r="H3074">
            <v>0.84299999999999997</v>
          </cell>
          <cell r="I3074"/>
          <cell r="J3074">
            <v>120</v>
          </cell>
          <cell r="K3074"/>
          <cell r="L3074" t="str">
            <v>SA333 GR.6</v>
          </cell>
          <cell r="M3074"/>
          <cell r="N3074"/>
        </row>
        <row r="3075">
          <cell r="A3075" t="str">
            <v>P10 SCH-140 [SA333 GR.6]</v>
          </cell>
          <cell r="B3075">
            <v>10</v>
          </cell>
          <cell r="C3075">
            <v>140</v>
          </cell>
          <cell r="D3075" t="str">
            <v>SA333 GR.6</v>
          </cell>
          <cell r="E3075"/>
          <cell r="F3075">
            <v>10.750000000000002</v>
          </cell>
          <cell r="G3075">
            <v>8.7500000000000018</v>
          </cell>
          <cell r="H3075">
            <v>1</v>
          </cell>
          <cell r="I3075"/>
          <cell r="J3075">
            <v>140</v>
          </cell>
          <cell r="K3075"/>
          <cell r="L3075" t="str">
            <v>SA333 GR.6</v>
          </cell>
          <cell r="M3075"/>
          <cell r="N3075"/>
        </row>
        <row r="3076">
          <cell r="A3076" t="str">
            <v>P10 SCH-160 [SA333 GR.6]</v>
          </cell>
          <cell r="B3076">
            <v>10</v>
          </cell>
          <cell r="C3076">
            <v>160</v>
          </cell>
          <cell r="D3076" t="str">
            <v>SA333 GR.6</v>
          </cell>
          <cell r="E3076" t="str">
            <v>PI1237</v>
          </cell>
          <cell r="F3076">
            <v>10.750000000000002</v>
          </cell>
          <cell r="G3076">
            <v>8.5000000000000018</v>
          </cell>
          <cell r="H3076">
            <v>1.125</v>
          </cell>
          <cell r="I3076"/>
          <cell r="J3076">
            <v>160</v>
          </cell>
          <cell r="K3076"/>
          <cell r="L3076" t="str">
            <v>SA333 GR.6</v>
          </cell>
          <cell r="M3076"/>
          <cell r="N3076"/>
        </row>
        <row r="3077">
          <cell r="A3077" t="str">
            <v>P10 SCH-XH [SA333 GR.6]</v>
          </cell>
          <cell r="B3077">
            <v>10</v>
          </cell>
          <cell r="C3077" t="str">
            <v>XH</v>
          </cell>
          <cell r="D3077" t="str">
            <v>SA333 GR.6</v>
          </cell>
          <cell r="E3077"/>
          <cell r="F3077">
            <v>10.750000000000002</v>
          </cell>
          <cell r="G3077">
            <v>9.7500000000000018</v>
          </cell>
          <cell r="H3077">
            <v>0.5</v>
          </cell>
          <cell r="I3077" t="str">
            <v>XH</v>
          </cell>
          <cell r="J3077">
            <v>2</v>
          </cell>
          <cell r="K3077"/>
          <cell r="L3077" t="str">
            <v>SA333 GR.6</v>
          </cell>
          <cell r="M3077"/>
          <cell r="N3077"/>
        </row>
        <row r="3078">
          <cell r="A3078" t="str">
            <v>P11 SCH-XH [SA333 GR.6]</v>
          </cell>
          <cell r="B3078">
            <v>11</v>
          </cell>
          <cell r="C3078" t="str">
            <v>XH</v>
          </cell>
          <cell r="D3078" t="str">
            <v>SA333 GR.6</v>
          </cell>
          <cell r="E3078"/>
          <cell r="F3078">
            <v>11.75</v>
          </cell>
          <cell r="G3078">
            <v>10.75</v>
          </cell>
          <cell r="H3078">
            <v>0.5</v>
          </cell>
          <cell r="I3078" t="str">
            <v>XH</v>
          </cell>
          <cell r="J3078">
            <v>2</v>
          </cell>
          <cell r="K3078"/>
          <cell r="L3078" t="str">
            <v>SA333 GR.6</v>
          </cell>
          <cell r="M3078"/>
          <cell r="N3078"/>
        </row>
        <row r="3079">
          <cell r="A3079" t="str">
            <v>P12 SCH-5 [SA333 GR.6]</v>
          </cell>
          <cell r="B3079">
            <v>12.000000000000002</v>
          </cell>
          <cell r="C3079">
            <v>5</v>
          </cell>
          <cell r="D3079" t="str">
            <v>SA333 GR.6</v>
          </cell>
          <cell r="E3079"/>
          <cell r="F3079">
            <v>12.75</v>
          </cell>
          <cell r="G3079">
            <v>12.42</v>
          </cell>
          <cell r="H3079">
            <v>0.16500000000000001</v>
          </cell>
          <cell r="I3079"/>
          <cell r="J3079">
            <v>5</v>
          </cell>
          <cell r="K3079"/>
          <cell r="L3079" t="str">
            <v>SA333 GR.6</v>
          </cell>
          <cell r="M3079"/>
          <cell r="N3079"/>
        </row>
        <row r="3080">
          <cell r="A3080" t="str">
            <v>P12 SCH-10 [SA333 GR.6]</v>
          </cell>
          <cell r="B3080">
            <v>12.000000000000002</v>
          </cell>
          <cell r="C3080">
            <v>10</v>
          </cell>
          <cell r="D3080" t="str">
            <v>SA333 GR.6</v>
          </cell>
          <cell r="E3080"/>
          <cell r="F3080">
            <v>12.75</v>
          </cell>
          <cell r="G3080">
            <v>12.39</v>
          </cell>
          <cell r="H3080">
            <v>0.18</v>
          </cell>
          <cell r="I3080"/>
          <cell r="J3080">
            <v>10</v>
          </cell>
          <cell r="K3080"/>
          <cell r="L3080" t="str">
            <v>SA333 GR.6</v>
          </cell>
          <cell r="M3080"/>
          <cell r="N3080"/>
        </row>
        <row r="3081">
          <cell r="A3081" t="str">
            <v>P12 SCH-20 [SA333 GR.6]</v>
          </cell>
          <cell r="B3081">
            <v>12.000000000000002</v>
          </cell>
          <cell r="C3081">
            <v>20</v>
          </cell>
          <cell r="D3081" t="str">
            <v>SA333 GR.6</v>
          </cell>
          <cell r="E3081"/>
          <cell r="F3081">
            <v>12.75</v>
          </cell>
          <cell r="G3081">
            <v>12.25</v>
          </cell>
          <cell r="H3081">
            <v>0.25</v>
          </cell>
          <cell r="I3081"/>
          <cell r="J3081">
            <v>20</v>
          </cell>
          <cell r="K3081"/>
          <cell r="L3081" t="str">
            <v>SA333 GR.6</v>
          </cell>
          <cell r="M3081"/>
          <cell r="N3081"/>
        </row>
        <row r="3082">
          <cell r="A3082" t="str">
            <v>P12 SCH-30 [SA333 GR.6]</v>
          </cell>
          <cell r="B3082">
            <v>12.000000000000002</v>
          </cell>
          <cell r="C3082">
            <v>30</v>
          </cell>
          <cell r="D3082" t="str">
            <v>SA333 GR.6</v>
          </cell>
          <cell r="E3082"/>
          <cell r="F3082">
            <v>12.75</v>
          </cell>
          <cell r="G3082">
            <v>12.09</v>
          </cell>
          <cell r="H3082">
            <v>0.33</v>
          </cell>
          <cell r="I3082"/>
          <cell r="J3082">
            <v>30</v>
          </cell>
          <cell r="K3082"/>
          <cell r="L3082" t="str">
            <v>SA333 GR.6</v>
          </cell>
          <cell r="M3082"/>
          <cell r="N3082"/>
        </row>
        <row r="3083">
          <cell r="A3083" t="str">
            <v>P12 SCH-40 [SA333 GR.6]</v>
          </cell>
          <cell r="B3083">
            <v>12.000000000000002</v>
          </cell>
          <cell r="C3083">
            <v>40</v>
          </cell>
          <cell r="D3083" t="str">
            <v>SA333 GR.6</v>
          </cell>
          <cell r="E3083"/>
          <cell r="F3083">
            <v>12.75</v>
          </cell>
          <cell r="G3083">
            <v>11.938000000000001</v>
          </cell>
          <cell r="H3083">
            <v>0.40600000000000003</v>
          </cell>
          <cell r="I3083"/>
          <cell r="J3083">
            <v>40</v>
          </cell>
          <cell r="K3083"/>
          <cell r="L3083" t="str">
            <v>SA333 GR.6</v>
          </cell>
          <cell r="M3083"/>
          <cell r="N3083"/>
        </row>
        <row r="3084">
          <cell r="A3084" t="str">
            <v>P12 SCH-60 [SA333 GR.6]</v>
          </cell>
          <cell r="B3084">
            <v>12.000000000000002</v>
          </cell>
          <cell r="C3084">
            <v>60</v>
          </cell>
          <cell r="D3084" t="str">
            <v>SA333 GR.6</v>
          </cell>
          <cell r="E3084"/>
          <cell r="F3084">
            <v>12.75</v>
          </cell>
          <cell r="G3084">
            <v>11.625999999999999</v>
          </cell>
          <cell r="H3084">
            <v>0.56200000000000006</v>
          </cell>
          <cell r="I3084"/>
          <cell r="J3084">
            <v>60</v>
          </cell>
          <cell r="K3084"/>
          <cell r="L3084" t="str">
            <v>SA333 GR.6</v>
          </cell>
          <cell r="M3084"/>
          <cell r="N3084"/>
        </row>
        <row r="3085">
          <cell r="A3085" t="str">
            <v>P12 SCH-80 [SA333 GR.6]</v>
          </cell>
          <cell r="B3085">
            <v>12.000000000000002</v>
          </cell>
          <cell r="C3085">
            <v>80</v>
          </cell>
          <cell r="D3085" t="str">
            <v>SA333 GR.6</v>
          </cell>
          <cell r="E3085" t="str">
            <v>PI1213</v>
          </cell>
          <cell r="F3085">
            <v>12.75</v>
          </cell>
          <cell r="G3085">
            <v>11.375999999999999</v>
          </cell>
          <cell r="H3085">
            <v>0.68700000000000006</v>
          </cell>
          <cell r="I3085"/>
          <cell r="J3085">
            <v>80</v>
          </cell>
          <cell r="K3085"/>
          <cell r="L3085" t="str">
            <v>SA333 GR.6</v>
          </cell>
          <cell r="M3085"/>
          <cell r="N3085"/>
        </row>
        <row r="3086">
          <cell r="A3086" t="str">
            <v>P12 SCH-100 [SA333 GR.6]</v>
          </cell>
          <cell r="B3086">
            <v>12.000000000000002</v>
          </cell>
          <cell r="C3086">
            <v>100</v>
          </cell>
          <cell r="D3086" t="str">
            <v>SA333 GR.6</v>
          </cell>
          <cell r="E3086" t="str">
            <v>PI1063</v>
          </cell>
          <cell r="F3086">
            <v>12.75</v>
          </cell>
          <cell r="G3086">
            <v>11.064</v>
          </cell>
          <cell r="H3086">
            <v>0.84299999999999997</v>
          </cell>
          <cell r="I3086"/>
          <cell r="J3086">
            <v>100</v>
          </cell>
          <cell r="K3086"/>
          <cell r="L3086" t="str">
            <v>SA333 GR.6</v>
          </cell>
          <cell r="M3086"/>
          <cell r="N3086"/>
        </row>
        <row r="3087">
          <cell r="A3087" t="str">
            <v>P12 SCH-120 [SA333 GR.6]</v>
          </cell>
          <cell r="B3087">
            <v>12.000000000000002</v>
          </cell>
          <cell r="C3087">
            <v>120</v>
          </cell>
          <cell r="D3087" t="str">
            <v>SA333 GR.6</v>
          </cell>
          <cell r="E3087"/>
          <cell r="F3087">
            <v>12.75</v>
          </cell>
          <cell r="G3087">
            <v>10.75</v>
          </cell>
          <cell r="H3087">
            <v>1</v>
          </cell>
          <cell r="I3087"/>
          <cell r="J3087">
            <v>120</v>
          </cell>
          <cell r="K3087"/>
          <cell r="L3087" t="str">
            <v>SA333 GR.6</v>
          </cell>
          <cell r="M3087"/>
          <cell r="N3087"/>
        </row>
        <row r="3088">
          <cell r="A3088" t="str">
            <v>P12 SCH-140 [SA333 GR.6]</v>
          </cell>
          <cell r="B3088">
            <v>12.000000000000002</v>
          </cell>
          <cell r="C3088">
            <v>140</v>
          </cell>
          <cell r="D3088" t="str">
            <v>SA333 GR.6</v>
          </cell>
          <cell r="E3088"/>
          <cell r="F3088">
            <v>12.75</v>
          </cell>
          <cell r="G3088">
            <v>10.5</v>
          </cell>
          <cell r="H3088">
            <v>1.125</v>
          </cell>
          <cell r="I3088"/>
          <cell r="J3088">
            <v>140</v>
          </cell>
          <cell r="K3088"/>
          <cell r="L3088" t="str">
            <v>SA333 GR.6</v>
          </cell>
          <cell r="M3088"/>
          <cell r="N3088"/>
        </row>
        <row r="3089">
          <cell r="A3089" t="str">
            <v>P12 SCH-160 [SA333 GR.6]</v>
          </cell>
          <cell r="B3089">
            <v>12.000000000000002</v>
          </cell>
          <cell r="C3089">
            <v>160</v>
          </cell>
          <cell r="D3089" t="str">
            <v>SA333 GR.6</v>
          </cell>
          <cell r="E3089" t="str">
            <v>PI1216</v>
          </cell>
          <cell r="F3089">
            <v>12.75</v>
          </cell>
          <cell r="G3089">
            <v>10.125999999999999</v>
          </cell>
          <cell r="H3089">
            <v>1.3120000000000001</v>
          </cell>
          <cell r="I3089"/>
          <cell r="J3089">
            <v>160</v>
          </cell>
          <cell r="K3089"/>
          <cell r="L3089" t="str">
            <v>SA333 GR.6</v>
          </cell>
          <cell r="M3089"/>
          <cell r="N3089"/>
        </row>
        <row r="3090">
          <cell r="A3090" t="str">
            <v>P12 SCH-XH [SA333 GR.6]</v>
          </cell>
          <cell r="B3090">
            <v>12.000000000000002</v>
          </cell>
          <cell r="C3090" t="str">
            <v>XH</v>
          </cell>
          <cell r="D3090" t="str">
            <v>SA333 GR.6</v>
          </cell>
          <cell r="E3090"/>
          <cell r="F3090">
            <v>12.75</v>
          </cell>
          <cell r="G3090">
            <v>11.75</v>
          </cell>
          <cell r="H3090">
            <v>0.5</v>
          </cell>
          <cell r="I3090" t="str">
            <v>XH</v>
          </cell>
          <cell r="J3090">
            <v>2</v>
          </cell>
          <cell r="K3090"/>
          <cell r="L3090" t="str">
            <v>SA333 GR.6</v>
          </cell>
          <cell r="M3090"/>
          <cell r="N3090"/>
        </row>
        <row r="3091">
          <cell r="A3091" t="str">
            <v>P14 SCH-10 [SA333 GR.6]</v>
          </cell>
          <cell r="B3091">
            <v>14</v>
          </cell>
          <cell r="C3091">
            <v>10</v>
          </cell>
          <cell r="D3091" t="str">
            <v>SA333 GR.6</v>
          </cell>
          <cell r="E3091"/>
          <cell r="F3091">
            <v>14</v>
          </cell>
          <cell r="G3091">
            <v>13.5</v>
          </cell>
          <cell r="H3091">
            <v>0.25</v>
          </cell>
          <cell r="I3091"/>
          <cell r="J3091">
            <v>10</v>
          </cell>
          <cell r="K3091"/>
          <cell r="L3091" t="str">
            <v>SA333 GR.6</v>
          </cell>
          <cell r="M3091"/>
          <cell r="N3091"/>
        </row>
        <row r="3092">
          <cell r="A3092" t="str">
            <v>P14 SCH-20 [SA333 GR.6]</v>
          </cell>
          <cell r="B3092">
            <v>14</v>
          </cell>
          <cell r="C3092">
            <v>20</v>
          </cell>
          <cell r="D3092" t="str">
            <v>SA333 GR.6</v>
          </cell>
          <cell r="E3092"/>
          <cell r="F3092">
            <v>14</v>
          </cell>
          <cell r="G3092">
            <v>13.375999999999999</v>
          </cell>
          <cell r="H3092">
            <v>0.312</v>
          </cell>
          <cell r="I3092"/>
          <cell r="J3092">
            <v>20</v>
          </cell>
          <cell r="K3092"/>
          <cell r="L3092" t="str">
            <v>SA333 GR.6</v>
          </cell>
          <cell r="M3092"/>
          <cell r="N3092"/>
        </row>
        <row r="3093">
          <cell r="A3093" t="str">
            <v>P14 SCH-30 [SA333 GR.6]</v>
          </cell>
          <cell r="B3093">
            <v>14</v>
          </cell>
          <cell r="C3093">
            <v>30</v>
          </cell>
          <cell r="D3093" t="str">
            <v>SA333 GR.6</v>
          </cell>
          <cell r="E3093"/>
          <cell r="F3093">
            <v>14</v>
          </cell>
          <cell r="G3093">
            <v>13.25</v>
          </cell>
          <cell r="H3093">
            <v>0.375</v>
          </cell>
          <cell r="I3093"/>
          <cell r="J3093">
            <v>30</v>
          </cell>
          <cell r="K3093"/>
          <cell r="L3093" t="str">
            <v>SA333 GR.6</v>
          </cell>
          <cell r="M3093"/>
          <cell r="N3093"/>
        </row>
        <row r="3094">
          <cell r="A3094" t="str">
            <v>P14 SCH-40 [SA333 GR.6]</v>
          </cell>
          <cell r="B3094">
            <v>14</v>
          </cell>
          <cell r="C3094">
            <v>40</v>
          </cell>
          <cell r="D3094" t="str">
            <v>SA333 GR.6</v>
          </cell>
          <cell r="E3094"/>
          <cell r="F3094">
            <v>14</v>
          </cell>
          <cell r="G3094">
            <v>13.125999999999999</v>
          </cell>
          <cell r="H3094">
            <v>0.437</v>
          </cell>
          <cell r="I3094"/>
          <cell r="J3094">
            <v>40</v>
          </cell>
          <cell r="K3094"/>
          <cell r="L3094" t="str">
            <v>SA333 GR.6</v>
          </cell>
          <cell r="M3094"/>
          <cell r="N3094"/>
        </row>
        <row r="3095">
          <cell r="A3095" t="str">
            <v>P14 SCH-60 [SA333 GR.6]</v>
          </cell>
          <cell r="B3095">
            <v>14</v>
          </cell>
          <cell r="C3095">
            <v>60</v>
          </cell>
          <cell r="D3095" t="str">
            <v>SA333 GR.6</v>
          </cell>
          <cell r="E3095"/>
          <cell r="F3095">
            <v>14</v>
          </cell>
          <cell r="G3095">
            <v>12.811999999999999</v>
          </cell>
          <cell r="H3095">
            <v>0.59399999999999997</v>
          </cell>
          <cell r="I3095"/>
          <cell r="J3095">
            <v>60</v>
          </cell>
          <cell r="K3095"/>
          <cell r="L3095" t="str">
            <v>SA333 GR.6</v>
          </cell>
          <cell r="M3095"/>
          <cell r="N3095"/>
        </row>
        <row r="3096">
          <cell r="A3096" t="str">
            <v>P14 SCH-80 [SA333 GR.6]</v>
          </cell>
          <cell r="B3096">
            <v>14</v>
          </cell>
          <cell r="C3096">
            <v>80</v>
          </cell>
          <cell r="D3096" t="str">
            <v>SA333 GR.6</v>
          </cell>
          <cell r="E3096"/>
          <cell r="F3096">
            <v>14</v>
          </cell>
          <cell r="G3096">
            <v>12.5</v>
          </cell>
          <cell r="H3096">
            <v>0.75</v>
          </cell>
          <cell r="I3096"/>
          <cell r="J3096">
            <v>80</v>
          </cell>
          <cell r="K3096"/>
          <cell r="L3096" t="str">
            <v>SA333 GR.6</v>
          </cell>
          <cell r="M3096"/>
          <cell r="N3096"/>
        </row>
        <row r="3097">
          <cell r="A3097" t="str">
            <v>P14 SCH-100 [SA333 GR.6]</v>
          </cell>
          <cell r="B3097">
            <v>14</v>
          </cell>
          <cell r="C3097">
            <v>100</v>
          </cell>
          <cell r="D3097" t="str">
            <v>SA333 GR.6</v>
          </cell>
          <cell r="E3097"/>
          <cell r="F3097">
            <v>14</v>
          </cell>
          <cell r="G3097">
            <v>12.125999999999999</v>
          </cell>
          <cell r="H3097">
            <v>0.93700000000000006</v>
          </cell>
          <cell r="I3097"/>
          <cell r="J3097">
            <v>100</v>
          </cell>
          <cell r="K3097"/>
          <cell r="L3097" t="str">
            <v>SA333 GR.6</v>
          </cell>
          <cell r="M3097"/>
          <cell r="N3097"/>
        </row>
        <row r="3098">
          <cell r="A3098" t="str">
            <v>P14 SCH-120 [SA333 GR.6]</v>
          </cell>
          <cell r="B3098">
            <v>14</v>
          </cell>
          <cell r="C3098">
            <v>120</v>
          </cell>
          <cell r="D3098" t="str">
            <v>SA333 GR.6</v>
          </cell>
          <cell r="E3098"/>
          <cell r="F3098">
            <v>14</v>
          </cell>
          <cell r="G3098">
            <v>11.814</v>
          </cell>
          <cell r="H3098">
            <v>1.093</v>
          </cell>
          <cell r="I3098"/>
          <cell r="J3098">
            <v>120</v>
          </cell>
          <cell r="K3098"/>
          <cell r="L3098" t="str">
            <v>SA333 GR.6</v>
          </cell>
          <cell r="M3098"/>
          <cell r="N3098"/>
        </row>
        <row r="3099">
          <cell r="A3099" t="str">
            <v>P14 SCH-140 [SA333 GR.6]</v>
          </cell>
          <cell r="B3099">
            <v>14</v>
          </cell>
          <cell r="C3099">
            <v>140</v>
          </cell>
          <cell r="D3099" t="str">
            <v>SA333 GR.6</v>
          </cell>
          <cell r="E3099"/>
          <cell r="F3099">
            <v>14</v>
          </cell>
          <cell r="G3099">
            <v>11.5</v>
          </cell>
          <cell r="H3099">
            <v>1.25</v>
          </cell>
          <cell r="I3099"/>
          <cell r="J3099">
            <v>140</v>
          </cell>
          <cell r="K3099"/>
          <cell r="L3099" t="str">
            <v>SA333 GR.6</v>
          </cell>
          <cell r="M3099"/>
          <cell r="N3099"/>
        </row>
        <row r="3100">
          <cell r="A3100" t="str">
            <v>P14 SCH-160 [SA333 GR.6]</v>
          </cell>
          <cell r="B3100">
            <v>14</v>
          </cell>
          <cell r="C3100">
            <v>160</v>
          </cell>
          <cell r="D3100" t="str">
            <v>SA333 GR.6</v>
          </cell>
          <cell r="E3100" t="str">
            <v>PI1065</v>
          </cell>
          <cell r="F3100">
            <v>14</v>
          </cell>
          <cell r="G3100">
            <v>11.188000000000001</v>
          </cell>
          <cell r="H3100">
            <v>1.4059999999999999</v>
          </cell>
          <cell r="I3100"/>
          <cell r="J3100">
            <v>160</v>
          </cell>
          <cell r="K3100"/>
          <cell r="L3100" t="str">
            <v>SA333 GR.6</v>
          </cell>
          <cell r="M3100"/>
          <cell r="N3100"/>
        </row>
        <row r="3101">
          <cell r="A3101" t="str">
            <v>P14 SCH-XH [SA333 GR.6]</v>
          </cell>
          <cell r="B3101">
            <v>14</v>
          </cell>
          <cell r="C3101" t="str">
            <v>XH</v>
          </cell>
          <cell r="D3101" t="str">
            <v>SA333 GR.6</v>
          </cell>
          <cell r="E3101"/>
          <cell r="F3101">
            <v>14</v>
          </cell>
          <cell r="G3101">
            <v>13</v>
          </cell>
          <cell r="H3101">
            <v>0.5</v>
          </cell>
          <cell r="I3101" t="str">
            <v>XH</v>
          </cell>
          <cell r="J3101">
            <v>2</v>
          </cell>
          <cell r="K3101"/>
          <cell r="L3101" t="str">
            <v>SA333 GR.6</v>
          </cell>
          <cell r="M3101"/>
          <cell r="N3101"/>
        </row>
        <row r="3102">
          <cell r="A3102" t="str">
            <v>P16 SCH-10 [SA333 GR.6]</v>
          </cell>
          <cell r="B3102">
            <v>16</v>
          </cell>
          <cell r="C3102">
            <v>10</v>
          </cell>
          <cell r="D3102" t="str">
            <v>SA333 GR.6</v>
          </cell>
          <cell r="E3102"/>
          <cell r="F3102">
            <v>16</v>
          </cell>
          <cell r="G3102">
            <v>15.5</v>
          </cell>
          <cell r="H3102">
            <v>0.25</v>
          </cell>
          <cell r="I3102"/>
          <cell r="J3102">
            <v>10</v>
          </cell>
          <cell r="K3102"/>
          <cell r="L3102" t="str">
            <v>SA333 GR.6</v>
          </cell>
          <cell r="M3102"/>
          <cell r="N3102"/>
        </row>
        <row r="3103">
          <cell r="A3103" t="str">
            <v>P16 SCH-20 [SA333 GR.6]</v>
          </cell>
          <cell r="B3103">
            <v>16</v>
          </cell>
          <cell r="C3103">
            <v>20</v>
          </cell>
          <cell r="D3103" t="str">
            <v>SA333 GR.6</v>
          </cell>
          <cell r="E3103"/>
          <cell r="F3103">
            <v>16</v>
          </cell>
          <cell r="G3103">
            <v>15.375999999999999</v>
          </cell>
          <cell r="H3103">
            <v>0.312</v>
          </cell>
          <cell r="I3103"/>
          <cell r="J3103">
            <v>20</v>
          </cell>
          <cell r="K3103"/>
          <cell r="L3103" t="str">
            <v>SA333 GR.6</v>
          </cell>
          <cell r="M3103"/>
          <cell r="N3103"/>
        </row>
        <row r="3104">
          <cell r="A3104" t="str">
            <v>P16 SCH-30 [SA333 GR.6]</v>
          </cell>
          <cell r="B3104">
            <v>16</v>
          </cell>
          <cell r="C3104">
            <v>30</v>
          </cell>
          <cell r="D3104" t="str">
            <v>SA333 GR.6</v>
          </cell>
          <cell r="E3104"/>
          <cell r="F3104">
            <v>16</v>
          </cell>
          <cell r="G3104">
            <v>15.25</v>
          </cell>
          <cell r="H3104">
            <v>0.375</v>
          </cell>
          <cell r="I3104"/>
          <cell r="J3104">
            <v>30</v>
          </cell>
          <cell r="K3104"/>
          <cell r="L3104" t="str">
            <v>SA333 GR.6</v>
          </cell>
          <cell r="M3104"/>
          <cell r="N3104"/>
        </row>
        <row r="3105">
          <cell r="A3105" t="str">
            <v>P16 SCH-40 [SA333 GR.6]</v>
          </cell>
          <cell r="B3105">
            <v>16</v>
          </cell>
          <cell r="C3105">
            <v>40</v>
          </cell>
          <cell r="D3105" t="str">
            <v>SA333 GR.6</v>
          </cell>
          <cell r="E3105"/>
          <cell r="F3105">
            <v>16</v>
          </cell>
          <cell r="G3105">
            <v>15</v>
          </cell>
          <cell r="H3105">
            <v>0.5</v>
          </cell>
          <cell r="I3105"/>
          <cell r="J3105">
            <v>40</v>
          </cell>
          <cell r="K3105"/>
          <cell r="L3105" t="str">
            <v>SA333 GR.6</v>
          </cell>
          <cell r="M3105"/>
          <cell r="N3105"/>
        </row>
        <row r="3106">
          <cell r="A3106" t="str">
            <v>P16 SCH-60 [SA333 GR.6]</v>
          </cell>
          <cell r="B3106">
            <v>16</v>
          </cell>
          <cell r="C3106">
            <v>60</v>
          </cell>
          <cell r="D3106" t="str">
            <v>SA333 GR.6</v>
          </cell>
          <cell r="E3106"/>
          <cell r="F3106">
            <v>16</v>
          </cell>
          <cell r="G3106">
            <v>14.688000000000001</v>
          </cell>
          <cell r="H3106">
            <v>0.65600000000000003</v>
          </cell>
          <cell r="I3106"/>
          <cell r="J3106">
            <v>60</v>
          </cell>
          <cell r="K3106"/>
          <cell r="L3106" t="str">
            <v>SA333 GR.6</v>
          </cell>
          <cell r="M3106"/>
          <cell r="N3106"/>
        </row>
        <row r="3107">
          <cell r="A3107" t="str">
            <v>P16 SCH-80 [SA333 GR.6]</v>
          </cell>
          <cell r="B3107">
            <v>16</v>
          </cell>
          <cell r="C3107">
            <v>80</v>
          </cell>
          <cell r="D3107" t="str">
            <v>SA333 GR.6</v>
          </cell>
          <cell r="E3107"/>
          <cell r="F3107">
            <v>16</v>
          </cell>
          <cell r="G3107">
            <v>14.314</v>
          </cell>
          <cell r="H3107">
            <v>0.84299999999999997</v>
          </cell>
          <cell r="I3107"/>
          <cell r="J3107">
            <v>80</v>
          </cell>
          <cell r="K3107"/>
          <cell r="L3107" t="str">
            <v>SA333 GR.6</v>
          </cell>
          <cell r="M3107"/>
          <cell r="N3107"/>
        </row>
        <row r="3108">
          <cell r="A3108" t="str">
            <v>P16 SCH-100 [SA333 GR.6]</v>
          </cell>
          <cell r="B3108">
            <v>16</v>
          </cell>
          <cell r="C3108">
            <v>100</v>
          </cell>
          <cell r="D3108" t="str">
            <v>SA333 GR.6</v>
          </cell>
          <cell r="E3108"/>
          <cell r="F3108">
            <v>16</v>
          </cell>
          <cell r="G3108">
            <v>13.938000000000001</v>
          </cell>
          <cell r="H3108">
            <v>1.0309999999999999</v>
          </cell>
          <cell r="I3108"/>
          <cell r="J3108">
            <v>100</v>
          </cell>
          <cell r="K3108"/>
          <cell r="L3108" t="str">
            <v>SA333 GR.6</v>
          </cell>
          <cell r="M3108"/>
          <cell r="N3108"/>
        </row>
        <row r="3109">
          <cell r="A3109" t="str">
            <v>P16 SCH-120 [SA333 GR.6]</v>
          </cell>
          <cell r="B3109">
            <v>16</v>
          </cell>
          <cell r="C3109">
            <v>120</v>
          </cell>
          <cell r="D3109" t="str">
            <v>SA333 GR.6</v>
          </cell>
          <cell r="E3109"/>
          <cell r="F3109">
            <v>16</v>
          </cell>
          <cell r="G3109">
            <v>13.564</v>
          </cell>
          <cell r="H3109">
            <v>1.218</v>
          </cell>
          <cell r="I3109"/>
          <cell r="J3109">
            <v>120</v>
          </cell>
          <cell r="K3109"/>
          <cell r="L3109" t="str">
            <v>SA333 GR.6</v>
          </cell>
          <cell r="M3109"/>
          <cell r="N3109"/>
        </row>
        <row r="3110">
          <cell r="A3110" t="str">
            <v>P16 SCH-140 [SA333 GR.6]</v>
          </cell>
          <cell r="B3110">
            <v>16</v>
          </cell>
          <cell r="C3110">
            <v>140</v>
          </cell>
          <cell r="D3110" t="str">
            <v>SA333 GR.6</v>
          </cell>
          <cell r="E3110"/>
          <cell r="F3110">
            <v>16</v>
          </cell>
          <cell r="G3110">
            <v>13.125999999999999</v>
          </cell>
          <cell r="H3110">
            <v>1.4370000000000001</v>
          </cell>
          <cell r="I3110"/>
          <cell r="J3110">
            <v>140</v>
          </cell>
          <cell r="K3110"/>
          <cell r="L3110" t="str">
            <v>SA333 GR.6</v>
          </cell>
          <cell r="M3110"/>
          <cell r="N3110"/>
        </row>
        <row r="3111">
          <cell r="A3111" t="str">
            <v>P16 SCH-160 [SA333 GR.6]</v>
          </cell>
          <cell r="B3111">
            <v>16</v>
          </cell>
          <cell r="C3111">
            <v>160</v>
          </cell>
          <cell r="D3111" t="str">
            <v>SA333 GR.6</v>
          </cell>
          <cell r="E3111"/>
          <cell r="F3111">
            <v>16</v>
          </cell>
          <cell r="G3111">
            <v>12.814</v>
          </cell>
          <cell r="H3111">
            <v>1.593</v>
          </cell>
          <cell r="I3111"/>
          <cell r="J3111">
            <v>160</v>
          </cell>
          <cell r="K3111"/>
          <cell r="L3111" t="str">
            <v>SA333 GR.6</v>
          </cell>
          <cell r="M3111"/>
          <cell r="N3111"/>
        </row>
        <row r="3112">
          <cell r="A3112" t="str">
            <v>P16 SCH-XH [SA333 GR.6]</v>
          </cell>
          <cell r="B3112">
            <v>16</v>
          </cell>
          <cell r="C3112" t="str">
            <v>XH</v>
          </cell>
          <cell r="D3112" t="str">
            <v>SA333 GR.6</v>
          </cell>
          <cell r="E3112"/>
          <cell r="F3112">
            <v>16</v>
          </cell>
          <cell r="G3112">
            <v>15</v>
          </cell>
          <cell r="H3112">
            <v>0.5</v>
          </cell>
          <cell r="I3112" t="str">
            <v>XH</v>
          </cell>
          <cell r="J3112">
            <v>2</v>
          </cell>
          <cell r="K3112"/>
          <cell r="L3112" t="str">
            <v>SA333 GR.6</v>
          </cell>
          <cell r="M3112"/>
          <cell r="N3112"/>
        </row>
        <row r="3113">
          <cell r="A3113" t="str">
            <v>P18 SCH-10 [SA333 GR.6]</v>
          </cell>
          <cell r="B3113">
            <v>18</v>
          </cell>
          <cell r="C3113">
            <v>10</v>
          </cell>
          <cell r="D3113" t="str">
            <v>SA333 GR.6</v>
          </cell>
          <cell r="E3113"/>
          <cell r="F3113">
            <v>18</v>
          </cell>
          <cell r="G3113">
            <v>17.5</v>
          </cell>
          <cell r="H3113">
            <v>0.25</v>
          </cell>
          <cell r="I3113"/>
          <cell r="J3113">
            <v>10</v>
          </cell>
          <cell r="K3113"/>
          <cell r="L3113" t="str">
            <v>SA333 GR.6</v>
          </cell>
          <cell r="M3113"/>
          <cell r="N3113"/>
        </row>
        <row r="3114">
          <cell r="A3114" t="str">
            <v>P18 SCH-20 [SA333 GR.6]</v>
          </cell>
          <cell r="B3114">
            <v>18</v>
          </cell>
          <cell r="C3114">
            <v>20</v>
          </cell>
          <cell r="D3114" t="str">
            <v>SA333 GR.6</v>
          </cell>
          <cell r="E3114"/>
          <cell r="F3114">
            <v>18</v>
          </cell>
          <cell r="G3114">
            <v>17.376000000000001</v>
          </cell>
          <cell r="H3114">
            <v>0.312</v>
          </cell>
          <cell r="I3114"/>
          <cell r="J3114">
            <v>20</v>
          </cell>
          <cell r="K3114"/>
          <cell r="L3114" t="str">
            <v>SA333 GR.6</v>
          </cell>
          <cell r="M3114"/>
          <cell r="N3114"/>
        </row>
        <row r="3115">
          <cell r="A3115" t="str">
            <v>P18 SCH-30 [SA333 GR.6]</v>
          </cell>
          <cell r="B3115">
            <v>18</v>
          </cell>
          <cell r="C3115">
            <v>30</v>
          </cell>
          <cell r="D3115" t="str">
            <v>SA333 GR.6</v>
          </cell>
          <cell r="E3115"/>
          <cell r="F3115">
            <v>18</v>
          </cell>
          <cell r="G3115">
            <v>17.123999999999999</v>
          </cell>
          <cell r="H3115">
            <v>0.438</v>
          </cell>
          <cell r="I3115"/>
          <cell r="J3115">
            <v>30</v>
          </cell>
          <cell r="K3115"/>
          <cell r="L3115" t="str">
            <v>SA333 GR.6</v>
          </cell>
          <cell r="M3115"/>
          <cell r="N3115"/>
        </row>
        <row r="3116">
          <cell r="A3116" t="str">
            <v>P18 SCH-40 [SA333 GR.6]</v>
          </cell>
          <cell r="B3116">
            <v>18</v>
          </cell>
          <cell r="C3116">
            <v>40</v>
          </cell>
          <cell r="D3116" t="str">
            <v>SA333 GR.6</v>
          </cell>
          <cell r="E3116"/>
          <cell r="F3116">
            <v>18</v>
          </cell>
          <cell r="G3116">
            <v>16.876000000000001</v>
          </cell>
          <cell r="H3116">
            <v>0.56200000000000006</v>
          </cell>
          <cell r="I3116"/>
          <cell r="J3116">
            <v>40</v>
          </cell>
          <cell r="K3116"/>
          <cell r="L3116" t="str">
            <v>SA333 GR.6</v>
          </cell>
          <cell r="M3116"/>
          <cell r="N3116"/>
        </row>
        <row r="3117">
          <cell r="A3117" t="str">
            <v>P18 SCH-60 [SA333 GR.6]</v>
          </cell>
          <cell r="B3117">
            <v>18</v>
          </cell>
          <cell r="C3117">
            <v>60</v>
          </cell>
          <cell r="D3117" t="str">
            <v>SA333 GR.6</v>
          </cell>
          <cell r="E3117"/>
          <cell r="F3117">
            <v>18</v>
          </cell>
          <cell r="G3117">
            <v>16.5</v>
          </cell>
          <cell r="H3117">
            <v>0.75</v>
          </cell>
          <cell r="I3117"/>
          <cell r="J3117">
            <v>60</v>
          </cell>
          <cell r="K3117"/>
          <cell r="L3117" t="str">
            <v>SA333 GR.6</v>
          </cell>
          <cell r="M3117"/>
          <cell r="N3117"/>
        </row>
        <row r="3118">
          <cell r="A3118" t="str">
            <v>P18 SCH-80 [SA333 GR.6]</v>
          </cell>
          <cell r="B3118">
            <v>18</v>
          </cell>
          <cell r="C3118">
            <v>80</v>
          </cell>
          <cell r="D3118" t="str">
            <v>SA333 GR.6</v>
          </cell>
          <cell r="E3118"/>
          <cell r="F3118">
            <v>18</v>
          </cell>
          <cell r="G3118">
            <v>16.126000000000001</v>
          </cell>
          <cell r="H3118">
            <v>0.93700000000000006</v>
          </cell>
          <cell r="I3118"/>
          <cell r="J3118">
            <v>80</v>
          </cell>
          <cell r="K3118"/>
          <cell r="L3118" t="str">
            <v>SA333 GR.6</v>
          </cell>
          <cell r="M3118"/>
          <cell r="N3118"/>
        </row>
        <row r="3119">
          <cell r="A3119" t="str">
            <v>P18 SCH-100 [SA333 GR.6]</v>
          </cell>
          <cell r="B3119">
            <v>18</v>
          </cell>
          <cell r="C3119">
            <v>100</v>
          </cell>
          <cell r="D3119" t="str">
            <v>SA333 GR.6</v>
          </cell>
          <cell r="E3119"/>
          <cell r="F3119">
            <v>18</v>
          </cell>
          <cell r="G3119">
            <v>15.688000000000001</v>
          </cell>
          <cell r="H3119">
            <v>1.1559999999999999</v>
          </cell>
          <cell r="I3119"/>
          <cell r="J3119">
            <v>100</v>
          </cell>
          <cell r="K3119"/>
          <cell r="L3119" t="str">
            <v>SA333 GR.6</v>
          </cell>
          <cell r="M3119"/>
          <cell r="N3119"/>
        </row>
        <row r="3120">
          <cell r="A3120" t="str">
            <v>P18 SCH-120 [SA333 GR.6]</v>
          </cell>
          <cell r="B3120">
            <v>18</v>
          </cell>
          <cell r="C3120">
            <v>120</v>
          </cell>
          <cell r="D3120" t="str">
            <v>SA333 GR.6</v>
          </cell>
          <cell r="E3120"/>
          <cell r="F3120">
            <v>18</v>
          </cell>
          <cell r="G3120">
            <v>15.25</v>
          </cell>
          <cell r="H3120">
            <v>1.375</v>
          </cell>
          <cell r="I3120"/>
          <cell r="J3120">
            <v>120</v>
          </cell>
          <cell r="K3120"/>
          <cell r="L3120" t="str">
            <v>SA333 GR.6</v>
          </cell>
          <cell r="M3120"/>
          <cell r="N3120"/>
        </row>
        <row r="3121">
          <cell r="A3121" t="str">
            <v>P18 SCH-140 [SA333 GR.6]</v>
          </cell>
          <cell r="B3121">
            <v>18</v>
          </cell>
          <cell r="C3121">
            <v>140</v>
          </cell>
          <cell r="D3121" t="str">
            <v>SA333 GR.6</v>
          </cell>
          <cell r="E3121"/>
          <cell r="F3121">
            <v>18</v>
          </cell>
          <cell r="G3121">
            <v>14.875999999999999</v>
          </cell>
          <cell r="H3121">
            <v>1.5620000000000001</v>
          </cell>
          <cell r="I3121"/>
          <cell r="J3121">
            <v>140</v>
          </cell>
          <cell r="K3121"/>
          <cell r="L3121" t="str">
            <v>SA333 GR.6</v>
          </cell>
          <cell r="M3121"/>
          <cell r="N3121"/>
        </row>
        <row r="3122">
          <cell r="A3122" t="str">
            <v>P18 SCH-160 [SA333 GR.6]</v>
          </cell>
          <cell r="B3122">
            <v>18</v>
          </cell>
          <cell r="C3122">
            <v>160</v>
          </cell>
          <cell r="D3122" t="str">
            <v>SA333 GR.6</v>
          </cell>
          <cell r="E3122"/>
          <cell r="F3122">
            <v>18</v>
          </cell>
          <cell r="G3122">
            <v>14.438000000000001</v>
          </cell>
          <cell r="H3122">
            <v>1.7809999999999999</v>
          </cell>
          <cell r="I3122"/>
          <cell r="J3122">
            <v>160</v>
          </cell>
          <cell r="K3122"/>
          <cell r="L3122" t="str">
            <v>SA333 GR.6</v>
          </cell>
          <cell r="M3122"/>
          <cell r="N3122"/>
        </row>
        <row r="3123">
          <cell r="A3123" t="str">
            <v>P18 SCH-XH [SA333 GR.6]</v>
          </cell>
          <cell r="B3123">
            <v>18</v>
          </cell>
          <cell r="C3123" t="str">
            <v>XH</v>
          </cell>
          <cell r="D3123" t="str">
            <v>SA333 GR.6</v>
          </cell>
          <cell r="E3123"/>
          <cell r="F3123">
            <v>18</v>
          </cell>
          <cell r="G3123">
            <v>17</v>
          </cell>
          <cell r="H3123">
            <v>0.5</v>
          </cell>
          <cell r="I3123" t="str">
            <v>XH</v>
          </cell>
          <cell r="J3123">
            <v>2</v>
          </cell>
          <cell r="K3123"/>
          <cell r="L3123" t="str">
            <v>SA333 GR.6</v>
          </cell>
          <cell r="M3123"/>
          <cell r="N3123"/>
        </row>
        <row r="3124">
          <cell r="A3124" t="str">
            <v>P20 SCH-10 [SA333 GR.6]</v>
          </cell>
          <cell r="B3124">
            <v>20</v>
          </cell>
          <cell r="C3124">
            <v>10</v>
          </cell>
          <cell r="D3124" t="str">
            <v>SA333 GR.6</v>
          </cell>
          <cell r="E3124"/>
          <cell r="F3124">
            <v>20</v>
          </cell>
          <cell r="G3124">
            <v>19.5</v>
          </cell>
          <cell r="H3124">
            <v>0.25</v>
          </cell>
          <cell r="I3124"/>
          <cell r="J3124">
            <v>10</v>
          </cell>
          <cell r="K3124"/>
          <cell r="L3124" t="str">
            <v>SA333 GR.6</v>
          </cell>
          <cell r="M3124"/>
          <cell r="N3124"/>
        </row>
        <row r="3125">
          <cell r="A3125" t="str">
            <v>P20 SCH-20 [SA333 GR.6]</v>
          </cell>
          <cell r="B3125">
            <v>20</v>
          </cell>
          <cell r="C3125">
            <v>20</v>
          </cell>
          <cell r="D3125" t="str">
            <v>SA333 GR.6</v>
          </cell>
          <cell r="E3125"/>
          <cell r="F3125">
            <v>20</v>
          </cell>
          <cell r="G3125">
            <v>19.25</v>
          </cell>
          <cell r="H3125">
            <v>0.375</v>
          </cell>
          <cell r="I3125"/>
          <cell r="J3125">
            <v>20</v>
          </cell>
          <cell r="K3125"/>
          <cell r="L3125" t="str">
            <v>SA333 GR.6</v>
          </cell>
          <cell r="M3125"/>
          <cell r="N3125"/>
        </row>
        <row r="3126">
          <cell r="A3126" t="str">
            <v>P20 SCH-30 [SA333 GR.6]</v>
          </cell>
          <cell r="B3126">
            <v>20</v>
          </cell>
          <cell r="C3126">
            <v>30</v>
          </cell>
          <cell r="D3126" t="str">
            <v>SA333 GR.6</v>
          </cell>
          <cell r="E3126"/>
          <cell r="F3126">
            <v>20</v>
          </cell>
          <cell r="G3126">
            <v>19</v>
          </cell>
          <cell r="H3126">
            <v>0.5</v>
          </cell>
          <cell r="I3126"/>
          <cell r="J3126">
            <v>30</v>
          </cell>
          <cell r="K3126"/>
          <cell r="L3126" t="str">
            <v>SA333 GR.6</v>
          </cell>
          <cell r="M3126"/>
          <cell r="N3126"/>
        </row>
        <row r="3127">
          <cell r="A3127" t="str">
            <v>P20 SCH-40 [SA333 GR.6]</v>
          </cell>
          <cell r="B3127">
            <v>20</v>
          </cell>
          <cell r="C3127">
            <v>40</v>
          </cell>
          <cell r="D3127" t="str">
            <v>SA333 GR.6</v>
          </cell>
          <cell r="E3127"/>
          <cell r="F3127">
            <v>20</v>
          </cell>
          <cell r="G3127">
            <v>18.814</v>
          </cell>
          <cell r="H3127">
            <v>0.59299999999999997</v>
          </cell>
          <cell r="I3127"/>
          <cell r="J3127">
            <v>40</v>
          </cell>
          <cell r="K3127"/>
          <cell r="L3127" t="str">
            <v>SA333 GR.6</v>
          </cell>
          <cell r="M3127"/>
          <cell r="N3127"/>
        </row>
        <row r="3128">
          <cell r="A3128" t="str">
            <v>P20 SCH-60 [SA333 GR.6]</v>
          </cell>
          <cell r="B3128">
            <v>20</v>
          </cell>
          <cell r="C3128">
            <v>60</v>
          </cell>
          <cell r="D3128" t="str">
            <v>SA333 GR.6</v>
          </cell>
          <cell r="E3128"/>
          <cell r="F3128">
            <v>20</v>
          </cell>
          <cell r="G3128">
            <v>18.376000000000001</v>
          </cell>
          <cell r="H3128">
            <v>0.81200000000000006</v>
          </cell>
          <cell r="I3128"/>
          <cell r="J3128">
            <v>60</v>
          </cell>
          <cell r="K3128"/>
          <cell r="L3128" t="str">
            <v>SA333 GR.6</v>
          </cell>
          <cell r="M3128"/>
          <cell r="N3128"/>
        </row>
        <row r="3129">
          <cell r="A3129" t="str">
            <v>P20 SCH-80 [SA333 GR.6]</v>
          </cell>
          <cell r="B3129">
            <v>20</v>
          </cell>
          <cell r="C3129">
            <v>80</v>
          </cell>
          <cell r="D3129" t="str">
            <v>SA333 GR.6</v>
          </cell>
          <cell r="E3129"/>
          <cell r="F3129">
            <v>20</v>
          </cell>
          <cell r="G3129">
            <v>17.937999999999999</v>
          </cell>
          <cell r="H3129">
            <v>1.0309999999999999</v>
          </cell>
          <cell r="I3129"/>
          <cell r="J3129">
            <v>80</v>
          </cell>
          <cell r="K3129"/>
          <cell r="L3129" t="str">
            <v>SA333 GR.6</v>
          </cell>
          <cell r="M3129"/>
          <cell r="N3129"/>
        </row>
        <row r="3130">
          <cell r="A3130" t="str">
            <v>P20 SCH-100 [SA333 GR.6]</v>
          </cell>
          <cell r="B3130">
            <v>20</v>
          </cell>
          <cell r="C3130">
            <v>100</v>
          </cell>
          <cell r="D3130" t="str">
            <v>SA333 GR.6</v>
          </cell>
          <cell r="E3130"/>
          <cell r="F3130">
            <v>20</v>
          </cell>
          <cell r="G3130">
            <v>17.440000000000001</v>
          </cell>
          <cell r="H3130">
            <v>1.28</v>
          </cell>
          <cell r="I3130"/>
          <cell r="J3130">
            <v>100</v>
          </cell>
          <cell r="K3130"/>
          <cell r="L3130" t="str">
            <v>SA333 GR.6</v>
          </cell>
          <cell r="M3130"/>
          <cell r="N3130"/>
        </row>
        <row r="3131">
          <cell r="A3131" t="str">
            <v>P20 SCH-120 [SA333 GR.6]</v>
          </cell>
          <cell r="B3131">
            <v>20</v>
          </cell>
          <cell r="C3131">
            <v>120</v>
          </cell>
          <cell r="D3131" t="str">
            <v>SA333 GR.6</v>
          </cell>
          <cell r="E3131"/>
          <cell r="F3131">
            <v>20</v>
          </cell>
          <cell r="G3131">
            <v>17</v>
          </cell>
          <cell r="H3131">
            <v>1.5</v>
          </cell>
          <cell r="I3131"/>
          <cell r="J3131">
            <v>120</v>
          </cell>
          <cell r="K3131"/>
          <cell r="L3131" t="str">
            <v>SA333 GR.6</v>
          </cell>
          <cell r="M3131"/>
          <cell r="N3131"/>
        </row>
        <row r="3132">
          <cell r="A3132" t="str">
            <v>P20 SCH-140 [SA333 GR.6]</v>
          </cell>
          <cell r="B3132">
            <v>20</v>
          </cell>
          <cell r="C3132">
            <v>140</v>
          </cell>
          <cell r="D3132" t="str">
            <v>SA333 GR.6</v>
          </cell>
          <cell r="E3132"/>
          <cell r="F3132">
            <v>20</v>
          </cell>
          <cell r="G3132">
            <v>16.5</v>
          </cell>
          <cell r="H3132">
            <v>1.75</v>
          </cell>
          <cell r="I3132"/>
          <cell r="J3132">
            <v>140</v>
          </cell>
          <cell r="K3132"/>
          <cell r="L3132" t="str">
            <v>SA333 GR.6</v>
          </cell>
          <cell r="M3132"/>
          <cell r="N3132"/>
        </row>
        <row r="3133">
          <cell r="A3133" t="str">
            <v>P20 SCH-160 [SA333 GR.6]</v>
          </cell>
          <cell r="B3133">
            <v>20</v>
          </cell>
          <cell r="C3133">
            <v>160</v>
          </cell>
          <cell r="D3133" t="str">
            <v>SA333 GR.6</v>
          </cell>
          <cell r="E3133"/>
          <cell r="F3133">
            <v>20</v>
          </cell>
          <cell r="G3133">
            <v>16.064</v>
          </cell>
          <cell r="H3133">
            <v>1.968</v>
          </cell>
          <cell r="I3133"/>
          <cell r="J3133">
            <v>160</v>
          </cell>
          <cell r="K3133"/>
          <cell r="L3133" t="str">
            <v>SA333 GR.6</v>
          </cell>
          <cell r="M3133"/>
          <cell r="N3133"/>
        </row>
        <row r="3134">
          <cell r="A3134" t="str">
            <v>P20 SCH-XH [SA333 GR.6]</v>
          </cell>
          <cell r="B3134">
            <v>20</v>
          </cell>
          <cell r="C3134" t="str">
            <v>XH</v>
          </cell>
          <cell r="D3134" t="str">
            <v>SA333 GR.6</v>
          </cell>
          <cell r="E3134"/>
          <cell r="F3134">
            <v>20</v>
          </cell>
          <cell r="G3134">
            <v>19</v>
          </cell>
          <cell r="H3134">
            <v>0.5</v>
          </cell>
          <cell r="I3134" t="str">
            <v>XH</v>
          </cell>
          <cell r="J3134">
            <v>2</v>
          </cell>
          <cell r="K3134"/>
          <cell r="L3134" t="str">
            <v>SA333 GR.6</v>
          </cell>
          <cell r="M3134"/>
          <cell r="N3134"/>
        </row>
        <row r="3135">
          <cell r="A3135" t="str">
            <v>P22 SCH-10 [SA333 GR.6]</v>
          </cell>
          <cell r="B3135">
            <v>22</v>
          </cell>
          <cell r="C3135">
            <v>10</v>
          </cell>
          <cell r="D3135" t="str">
            <v>SA333 GR.6</v>
          </cell>
          <cell r="E3135"/>
          <cell r="F3135">
            <v>22</v>
          </cell>
          <cell r="G3135">
            <v>21.5</v>
          </cell>
          <cell r="H3135">
            <v>0.25</v>
          </cell>
          <cell r="I3135"/>
          <cell r="J3135">
            <v>10</v>
          </cell>
          <cell r="K3135"/>
          <cell r="L3135" t="str">
            <v>SA333 GR.6</v>
          </cell>
          <cell r="M3135"/>
          <cell r="N3135"/>
        </row>
        <row r="3136">
          <cell r="A3136" t="str">
            <v>P22 SCH-20 [SA333 GR.6]</v>
          </cell>
          <cell r="B3136">
            <v>22</v>
          </cell>
          <cell r="C3136">
            <v>20</v>
          </cell>
          <cell r="D3136" t="str">
            <v>SA333 GR.6</v>
          </cell>
          <cell r="E3136"/>
          <cell r="F3136">
            <v>22</v>
          </cell>
          <cell r="G3136">
            <v>21.25</v>
          </cell>
          <cell r="H3136">
            <v>0.375</v>
          </cell>
          <cell r="I3136"/>
          <cell r="J3136">
            <v>20</v>
          </cell>
          <cell r="K3136"/>
          <cell r="L3136" t="str">
            <v>SA333 GR.6</v>
          </cell>
          <cell r="M3136"/>
          <cell r="N3136"/>
        </row>
        <row r="3137">
          <cell r="A3137" t="str">
            <v>P22 SCH-30 [SA333 GR.6]</v>
          </cell>
          <cell r="B3137">
            <v>22</v>
          </cell>
          <cell r="C3137">
            <v>30</v>
          </cell>
          <cell r="D3137" t="str">
            <v>SA333 GR.6</v>
          </cell>
          <cell r="E3137"/>
          <cell r="F3137">
            <v>22</v>
          </cell>
          <cell r="G3137">
            <v>21</v>
          </cell>
          <cell r="H3137">
            <v>0.5</v>
          </cell>
          <cell r="I3137"/>
          <cell r="J3137">
            <v>30</v>
          </cell>
          <cell r="K3137"/>
          <cell r="L3137" t="str">
            <v>SA333 GR.6</v>
          </cell>
          <cell r="M3137"/>
          <cell r="N3137"/>
        </row>
        <row r="3138">
          <cell r="A3138" t="str">
            <v>P22 SCH-60 [SA333 GR.6]</v>
          </cell>
          <cell r="B3138">
            <v>22</v>
          </cell>
          <cell r="C3138">
            <v>60</v>
          </cell>
          <cell r="D3138" t="str">
            <v>SA333 GR.6</v>
          </cell>
          <cell r="E3138"/>
          <cell r="F3138">
            <v>22</v>
          </cell>
          <cell r="G3138">
            <v>20.25</v>
          </cell>
          <cell r="H3138">
            <v>0.875</v>
          </cell>
          <cell r="I3138"/>
          <cell r="J3138">
            <v>60</v>
          </cell>
          <cell r="K3138"/>
          <cell r="L3138" t="str">
            <v>SA333 GR.6</v>
          </cell>
          <cell r="M3138"/>
          <cell r="N3138"/>
        </row>
        <row r="3139">
          <cell r="A3139" t="str">
            <v>P22 SCH-80 [SA333 GR.6]</v>
          </cell>
          <cell r="B3139">
            <v>22</v>
          </cell>
          <cell r="C3139">
            <v>80</v>
          </cell>
          <cell r="D3139" t="str">
            <v>SA333 GR.6</v>
          </cell>
          <cell r="E3139"/>
          <cell r="F3139">
            <v>22</v>
          </cell>
          <cell r="G3139">
            <v>19.75</v>
          </cell>
          <cell r="H3139">
            <v>1.125</v>
          </cell>
          <cell r="I3139"/>
          <cell r="J3139">
            <v>80</v>
          </cell>
          <cell r="K3139"/>
          <cell r="L3139" t="str">
            <v>SA333 GR.6</v>
          </cell>
          <cell r="M3139"/>
          <cell r="N3139"/>
        </row>
        <row r="3140">
          <cell r="A3140" t="str">
            <v>P22 SCH-100 [SA333 GR.6]</v>
          </cell>
          <cell r="B3140">
            <v>22</v>
          </cell>
          <cell r="C3140">
            <v>100</v>
          </cell>
          <cell r="D3140" t="str">
            <v>SA333 GR.6</v>
          </cell>
          <cell r="E3140"/>
          <cell r="F3140">
            <v>22</v>
          </cell>
          <cell r="G3140">
            <v>19.25</v>
          </cell>
          <cell r="H3140">
            <v>1.375</v>
          </cell>
          <cell r="I3140"/>
          <cell r="J3140">
            <v>100</v>
          </cell>
          <cell r="K3140"/>
          <cell r="L3140" t="str">
            <v>SA333 GR.6</v>
          </cell>
          <cell r="M3140"/>
          <cell r="N3140"/>
        </row>
        <row r="3141">
          <cell r="A3141" t="str">
            <v>P22 SCH-120 [SA333 GR.6]</v>
          </cell>
          <cell r="B3141">
            <v>22</v>
          </cell>
          <cell r="C3141">
            <v>120</v>
          </cell>
          <cell r="D3141" t="str">
            <v>SA333 GR.6</v>
          </cell>
          <cell r="E3141"/>
          <cell r="F3141">
            <v>22</v>
          </cell>
          <cell r="G3141">
            <v>18.75</v>
          </cell>
          <cell r="H3141">
            <v>1.625</v>
          </cell>
          <cell r="I3141"/>
          <cell r="J3141">
            <v>120</v>
          </cell>
          <cell r="K3141"/>
          <cell r="L3141" t="str">
            <v>SA333 GR.6</v>
          </cell>
          <cell r="M3141"/>
          <cell r="N3141"/>
        </row>
        <row r="3142">
          <cell r="A3142" t="str">
            <v>P22 SCH-140 [SA333 GR.6]</v>
          </cell>
          <cell r="B3142">
            <v>22</v>
          </cell>
          <cell r="C3142">
            <v>140</v>
          </cell>
          <cell r="D3142" t="str">
            <v>SA333 GR.6</v>
          </cell>
          <cell r="E3142"/>
          <cell r="F3142">
            <v>22</v>
          </cell>
          <cell r="G3142">
            <v>18.25</v>
          </cell>
          <cell r="H3142">
            <v>1.875</v>
          </cell>
          <cell r="I3142"/>
          <cell r="J3142">
            <v>140</v>
          </cell>
          <cell r="K3142"/>
          <cell r="L3142" t="str">
            <v>SA333 GR.6</v>
          </cell>
          <cell r="M3142"/>
          <cell r="N3142"/>
        </row>
        <row r="3143">
          <cell r="A3143" t="str">
            <v>P22 SCH-160 [SA333 GR.6]</v>
          </cell>
          <cell r="B3143">
            <v>22</v>
          </cell>
          <cell r="C3143">
            <v>160</v>
          </cell>
          <cell r="D3143" t="str">
            <v>SA333 GR.6</v>
          </cell>
          <cell r="E3143"/>
          <cell r="F3143">
            <v>22</v>
          </cell>
          <cell r="G3143">
            <v>17.75</v>
          </cell>
          <cell r="H3143">
            <v>2.125</v>
          </cell>
          <cell r="I3143"/>
          <cell r="J3143">
            <v>160</v>
          </cell>
          <cell r="K3143"/>
          <cell r="L3143" t="str">
            <v>SA333 GR.6</v>
          </cell>
          <cell r="M3143"/>
          <cell r="N3143"/>
        </row>
        <row r="3144">
          <cell r="A3144" t="str">
            <v>P22 SCH-XH [SA333 GR.6]</v>
          </cell>
          <cell r="B3144">
            <v>22</v>
          </cell>
          <cell r="C3144" t="str">
            <v>XH</v>
          </cell>
          <cell r="D3144" t="str">
            <v>SA333 GR.6</v>
          </cell>
          <cell r="E3144"/>
          <cell r="F3144">
            <v>22</v>
          </cell>
          <cell r="G3144">
            <v>21</v>
          </cell>
          <cell r="H3144">
            <v>0.5</v>
          </cell>
          <cell r="I3144" t="str">
            <v>XH</v>
          </cell>
          <cell r="J3144">
            <v>2</v>
          </cell>
          <cell r="K3144"/>
          <cell r="L3144" t="str">
            <v>SA333 GR.6</v>
          </cell>
          <cell r="M3144"/>
          <cell r="N3144"/>
        </row>
        <row r="3145">
          <cell r="A3145" t="str">
            <v>P24 SCH-10 [SA333 GR.6]</v>
          </cell>
          <cell r="B3145">
            <v>24.000000000000004</v>
          </cell>
          <cell r="C3145">
            <v>10</v>
          </cell>
          <cell r="D3145" t="str">
            <v>SA333 GR.6</v>
          </cell>
          <cell r="E3145"/>
          <cell r="F3145">
            <v>24.000000000000004</v>
          </cell>
          <cell r="G3145">
            <v>23.500000000000004</v>
          </cell>
          <cell r="H3145">
            <v>0.25</v>
          </cell>
          <cell r="I3145"/>
          <cell r="J3145">
            <v>10</v>
          </cell>
          <cell r="K3145"/>
          <cell r="L3145" t="str">
            <v>SA333 GR.6</v>
          </cell>
          <cell r="M3145"/>
          <cell r="N3145"/>
        </row>
        <row r="3146">
          <cell r="A3146" t="str">
            <v>P24 SCH-20 [SA333 GR.6]</v>
          </cell>
          <cell r="B3146">
            <v>24.000000000000004</v>
          </cell>
          <cell r="C3146">
            <v>20</v>
          </cell>
          <cell r="D3146" t="str">
            <v>SA333 GR.6</v>
          </cell>
          <cell r="E3146"/>
          <cell r="F3146">
            <v>24.000000000000004</v>
          </cell>
          <cell r="G3146">
            <v>23.250000000000004</v>
          </cell>
          <cell r="H3146">
            <v>0.375</v>
          </cell>
          <cell r="I3146"/>
          <cell r="J3146">
            <v>20</v>
          </cell>
          <cell r="K3146"/>
          <cell r="L3146" t="str">
            <v>SA333 GR.6</v>
          </cell>
          <cell r="M3146"/>
          <cell r="N3146"/>
        </row>
        <row r="3147">
          <cell r="A3147" t="str">
            <v>P24 SCH-30 [SA333 GR.6]</v>
          </cell>
          <cell r="B3147">
            <v>24.000000000000004</v>
          </cell>
          <cell r="C3147">
            <v>30</v>
          </cell>
          <cell r="D3147" t="str">
            <v>SA333 GR.6</v>
          </cell>
          <cell r="E3147"/>
          <cell r="F3147">
            <v>24.000000000000004</v>
          </cell>
          <cell r="G3147">
            <v>22.876000000000005</v>
          </cell>
          <cell r="H3147">
            <v>0.56200000000000006</v>
          </cell>
          <cell r="I3147"/>
          <cell r="J3147">
            <v>30</v>
          </cell>
          <cell r="K3147"/>
          <cell r="L3147" t="str">
            <v>SA333 GR.6</v>
          </cell>
          <cell r="M3147"/>
          <cell r="N3147"/>
        </row>
        <row r="3148">
          <cell r="A3148" t="str">
            <v>P24 SCH-40 [SA333 GR.6]</v>
          </cell>
          <cell r="B3148">
            <v>24.000000000000004</v>
          </cell>
          <cell r="C3148">
            <v>40</v>
          </cell>
          <cell r="D3148" t="str">
            <v>SA333 GR.6</v>
          </cell>
          <cell r="E3148"/>
          <cell r="F3148">
            <v>24.000000000000004</v>
          </cell>
          <cell r="G3148">
            <v>22.626000000000005</v>
          </cell>
          <cell r="H3148">
            <v>0.68700000000000006</v>
          </cell>
          <cell r="I3148"/>
          <cell r="J3148">
            <v>40</v>
          </cell>
          <cell r="K3148"/>
          <cell r="L3148" t="str">
            <v>SA333 GR.6</v>
          </cell>
          <cell r="M3148"/>
          <cell r="N3148"/>
        </row>
        <row r="3149">
          <cell r="A3149" t="str">
            <v>P24 SCH-60 [SA333 GR.6]</v>
          </cell>
          <cell r="B3149">
            <v>24.000000000000004</v>
          </cell>
          <cell r="C3149">
            <v>60</v>
          </cell>
          <cell r="D3149" t="str">
            <v>SA333 GR.6</v>
          </cell>
          <cell r="E3149"/>
          <cell r="F3149">
            <v>24.000000000000004</v>
          </cell>
          <cell r="G3149">
            <v>22.062000000000005</v>
          </cell>
          <cell r="H3149">
            <v>0.96899999999999997</v>
          </cell>
          <cell r="I3149"/>
          <cell r="J3149">
            <v>60</v>
          </cell>
          <cell r="K3149"/>
          <cell r="L3149" t="str">
            <v>SA333 GR.6</v>
          </cell>
          <cell r="M3149"/>
          <cell r="N3149"/>
        </row>
        <row r="3150">
          <cell r="A3150" t="str">
            <v>P24 SCH-80 [SA333 GR.6]</v>
          </cell>
          <cell r="B3150">
            <v>24.000000000000004</v>
          </cell>
          <cell r="C3150">
            <v>80</v>
          </cell>
          <cell r="D3150" t="str">
            <v>SA333 GR.6</v>
          </cell>
          <cell r="E3150"/>
          <cell r="F3150">
            <v>24.000000000000004</v>
          </cell>
          <cell r="G3150">
            <v>21.564000000000004</v>
          </cell>
          <cell r="H3150">
            <v>1.218</v>
          </cell>
          <cell r="I3150"/>
          <cell r="J3150">
            <v>80</v>
          </cell>
          <cell r="K3150"/>
          <cell r="L3150" t="str">
            <v>SA333 GR.6</v>
          </cell>
          <cell r="M3150"/>
          <cell r="N3150"/>
        </row>
        <row r="3151">
          <cell r="A3151" t="str">
            <v>P24 SCH-100 [SA333 GR.6]</v>
          </cell>
          <cell r="B3151">
            <v>24.000000000000004</v>
          </cell>
          <cell r="C3151">
            <v>100</v>
          </cell>
          <cell r="D3151" t="str">
            <v>SA333 GR.6</v>
          </cell>
          <cell r="E3151"/>
          <cell r="F3151">
            <v>24.000000000000004</v>
          </cell>
          <cell r="G3151">
            <v>20.938000000000002</v>
          </cell>
          <cell r="H3151">
            <v>1.5309999999999999</v>
          </cell>
          <cell r="I3151"/>
          <cell r="J3151">
            <v>100</v>
          </cell>
          <cell r="K3151"/>
          <cell r="L3151" t="str">
            <v>SA333 GR.6</v>
          </cell>
          <cell r="M3151"/>
          <cell r="N3151"/>
        </row>
        <row r="3152">
          <cell r="A3152" t="str">
            <v>P24 SCH-120 [SA333 GR.6]</v>
          </cell>
          <cell r="B3152">
            <v>24.000000000000004</v>
          </cell>
          <cell r="C3152">
            <v>120</v>
          </cell>
          <cell r="D3152" t="str">
            <v>SA333 GR.6</v>
          </cell>
          <cell r="E3152"/>
          <cell r="F3152">
            <v>24.000000000000004</v>
          </cell>
          <cell r="G3152">
            <v>20.376000000000005</v>
          </cell>
          <cell r="H3152">
            <v>1.8120000000000001</v>
          </cell>
          <cell r="I3152"/>
          <cell r="J3152">
            <v>120</v>
          </cell>
          <cell r="K3152"/>
          <cell r="L3152" t="str">
            <v>SA333 GR.6</v>
          </cell>
          <cell r="M3152"/>
          <cell r="N3152"/>
        </row>
        <row r="3153">
          <cell r="A3153" t="str">
            <v>P24 SCH-140 [SA333 GR.6]</v>
          </cell>
          <cell r="B3153">
            <v>24.000000000000004</v>
          </cell>
          <cell r="C3153">
            <v>140</v>
          </cell>
          <cell r="D3153" t="str">
            <v>SA333 GR.6</v>
          </cell>
          <cell r="E3153"/>
          <cell r="F3153">
            <v>24.000000000000004</v>
          </cell>
          <cell r="G3153">
            <v>19.876000000000005</v>
          </cell>
          <cell r="H3153">
            <v>2.0619999999999998</v>
          </cell>
          <cell r="I3153"/>
          <cell r="J3153">
            <v>140</v>
          </cell>
          <cell r="K3153"/>
          <cell r="L3153" t="str">
            <v>SA333 GR.6</v>
          </cell>
          <cell r="M3153"/>
          <cell r="N3153"/>
        </row>
        <row r="3154">
          <cell r="A3154" t="str">
            <v>P24 SCH-160 [SA333 GR.6]</v>
          </cell>
          <cell r="B3154">
            <v>24.000000000000004</v>
          </cell>
          <cell r="C3154">
            <v>160</v>
          </cell>
          <cell r="D3154" t="str">
            <v>SA333 GR.6</v>
          </cell>
          <cell r="E3154"/>
          <cell r="F3154">
            <v>24.000000000000004</v>
          </cell>
          <cell r="G3154">
            <v>19.314000000000004</v>
          </cell>
          <cell r="H3154">
            <v>2.343</v>
          </cell>
          <cell r="I3154"/>
          <cell r="J3154">
            <v>160</v>
          </cell>
          <cell r="K3154"/>
          <cell r="L3154" t="str">
            <v>SA333 GR.6</v>
          </cell>
          <cell r="M3154"/>
          <cell r="N3154"/>
        </row>
        <row r="3155">
          <cell r="A3155" t="str">
            <v>P24 SCH-XH [SA333 GR.6]</v>
          </cell>
          <cell r="B3155">
            <v>24.000000000000004</v>
          </cell>
          <cell r="C3155" t="str">
            <v>XH</v>
          </cell>
          <cell r="D3155" t="str">
            <v>SA333 GR.6</v>
          </cell>
          <cell r="E3155"/>
          <cell r="F3155">
            <v>24.000000000000004</v>
          </cell>
          <cell r="G3155">
            <v>23.000000000000004</v>
          </cell>
          <cell r="H3155">
            <v>0.5</v>
          </cell>
          <cell r="I3155" t="str">
            <v>XH</v>
          </cell>
          <cell r="J3155">
            <v>2</v>
          </cell>
          <cell r="K3155"/>
          <cell r="L3155" t="str">
            <v>SA333 GR.6</v>
          </cell>
          <cell r="M3155"/>
          <cell r="N3155"/>
        </row>
        <row r="3156">
          <cell r="A3156" t="str">
            <v>P26 SCH-10 [SA333 GR.6]</v>
          </cell>
          <cell r="B3156">
            <v>26</v>
          </cell>
          <cell r="C3156">
            <v>10</v>
          </cell>
          <cell r="D3156" t="str">
            <v>SA333 GR.6</v>
          </cell>
          <cell r="E3156"/>
          <cell r="F3156">
            <v>26</v>
          </cell>
          <cell r="G3156">
            <v>25.376000000000001</v>
          </cell>
          <cell r="H3156">
            <v>0.312</v>
          </cell>
          <cell r="I3156"/>
          <cell r="J3156">
            <v>10</v>
          </cell>
          <cell r="K3156"/>
          <cell r="L3156" t="str">
            <v>SA333 GR.6</v>
          </cell>
          <cell r="M3156"/>
          <cell r="N3156"/>
        </row>
        <row r="3157">
          <cell r="A3157" t="str">
            <v>P26 SCH-20 [SA333 GR.6]</v>
          </cell>
          <cell r="B3157">
            <v>26</v>
          </cell>
          <cell r="C3157">
            <v>20</v>
          </cell>
          <cell r="D3157" t="str">
            <v>SA333 GR.6</v>
          </cell>
          <cell r="E3157"/>
          <cell r="F3157">
            <v>26</v>
          </cell>
          <cell r="G3157">
            <v>25</v>
          </cell>
          <cell r="H3157">
            <v>0.5</v>
          </cell>
          <cell r="I3157"/>
          <cell r="J3157">
            <v>20</v>
          </cell>
          <cell r="K3157"/>
          <cell r="L3157" t="str">
            <v>SA333 GR.6</v>
          </cell>
          <cell r="M3157"/>
          <cell r="N3157"/>
        </row>
        <row r="3158">
          <cell r="A3158" t="str">
            <v>P26 SCH-XH [SA333 GR.6]</v>
          </cell>
          <cell r="B3158">
            <v>26</v>
          </cell>
          <cell r="C3158" t="str">
            <v>XH</v>
          </cell>
          <cell r="D3158" t="str">
            <v>SA333 GR.6</v>
          </cell>
          <cell r="E3158"/>
          <cell r="F3158">
            <v>26</v>
          </cell>
          <cell r="G3158">
            <v>25</v>
          </cell>
          <cell r="H3158">
            <v>0.5</v>
          </cell>
          <cell r="I3158" t="str">
            <v>XH</v>
          </cell>
          <cell r="J3158">
            <v>2</v>
          </cell>
          <cell r="K3158"/>
          <cell r="L3158" t="str">
            <v>SA333 GR.6</v>
          </cell>
          <cell r="M3158"/>
          <cell r="N3158"/>
        </row>
        <row r="3159">
          <cell r="A3159" t="str">
            <v>P28 SCH-10 [SA333 GR.6]</v>
          </cell>
          <cell r="B3159">
            <v>28</v>
          </cell>
          <cell r="C3159">
            <v>10</v>
          </cell>
          <cell r="D3159" t="str">
            <v>SA333 GR.6</v>
          </cell>
          <cell r="E3159"/>
          <cell r="F3159">
            <v>28</v>
          </cell>
          <cell r="G3159">
            <v>27.376000000000001</v>
          </cell>
          <cell r="H3159">
            <v>0.312</v>
          </cell>
          <cell r="I3159"/>
          <cell r="J3159">
            <v>10</v>
          </cell>
          <cell r="K3159"/>
          <cell r="L3159" t="str">
            <v>SA333 GR.6</v>
          </cell>
          <cell r="M3159"/>
          <cell r="N3159"/>
        </row>
        <row r="3160">
          <cell r="A3160" t="str">
            <v>P28 SCH-20 [SA333 GR.6]</v>
          </cell>
          <cell r="B3160">
            <v>28</v>
          </cell>
          <cell r="C3160">
            <v>20</v>
          </cell>
          <cell r="D3160" t="str">
            <v>SA333 GR.6</v>
          </cell>
          <cell r="E3160"/>
          <cell r="F3160">
            <v>28</v>
          </cell>
          <cell r="G3160">
            <v>27</v>
          </cell>
          <cell r="H3160">
            <v>0.5</v>
          </cell>
          <cell r="I3160"/>
          <cell r="J3160">
            <v>20</v>
          </cell>
          <cell r="K3160"/>
          <cell r="L3160" t="str">
            <v>SA333 GR.6</v>
          </cell>
          <cell r="M3160"/>
          <cell r="N3160"/>
        </row>
        <row r="3161">
          <cell r="A3161" t="str">
            <v>P28 SCH-30 [SA333 GR.6]</v>
          </cell>
          <cell r="B3161">
            <v>28</v>
          </cell>
          <cell r="C3161">
            <v>30</v>
          </cell>
          <cell r="D3161" t="str">
            <v>SA333 GR.6</v>
          </cell>
          <cell r="E3161"/>
          <cell r="F3161">
            <v>28</v>
          </cell>
          <cell r="G3161">
            <v>26.75</v>
          </cell>
          <cell r="H3161">
            <v>0.625</v>
          </cell>
          <cell r="I3161"/>
          <cell r="J3161">
            <v>30</v>
          </cell>
          <cell r="K3161"/>
          <cell r="L3161" t="str">
            <v>SA333 GR.6</v>
          </cell>
          <cell r="M3161"/>
          <cell r="N3161"/>
        </row>
        <row r="3162">
          <cell r="A3162" t="str">
            <v>P28 SCH-XH [SA333 GR.6]</v>
          </cell>
          <cell r="B3162">
            <v>28</v>
          </cell>
          <cell r="C3162" t="str">
            <v>XH</v>
          </cell>
          <cell r="D3162" t="str">
            <v>SA333 GR.6</v>
          </cell>
          <cell r="E3162"/>
          <cell r="F3162">
            <v>28</v>
          </cell>
          <cell r="G3162">
            <v>27</v>
          </cell>
          <cell r="H3162">
            <v>0.5</v>
          </cell>
          <cell r="I3162" t="str">
            <v>XH</v>
          </cell>
          <cell r="J3162">
            <v>2</v>
          </cell>
          <cell r="K3162"/>
          <cell r="L3162" t="str">
            <v>SA333 GR.6</v>
          </cell>
          <cell r="M3162"/>
          <cell r="N3162"/>
        </row>
        <row r="3163">
          <cell r="A3163" t="str">
            <v>P30 SCH-10 [SA333 GR.6]</v>
          </cell>
          <cell r="B3163">
            <v>30</v>
          </cell>
          <cell r="C3163">
            <v>10</v>
          </cell>
          <cell r="D3163" t="str">
            <v>SA333 GR.6</v>
          </cell>
          <cell r="E3163"/>
          <cell r="F3163">
            <v>30</v>
          </cell>
          <cell r="G3163">
            <v>29.376000000000001</v>
          </cell>
          <cell r="H3163">
            <v>0.312</v>
          </cell>
          <cell r="I3163"/>
          <cell r="J3163">
            <v>10</v>
          </cell>
          <cell r="K3163"/>
          <cell r="L3163" t="str">
            <v>SA333 GR.6</v>
          </cell>
          <cell r="M3163"/>
          <cell r="N3163"/>
        </row>
        <row r="3164">
          <cell r="A3164" t="str">
            <v>P30 SCH-20 [SA333 GR.6]</v>
          </cell>
          <cell r="B3164">
            <v>30</v>
          </cell>
          <cell r="C3164">
            <v>20</v>
          </cell>
          <cell r="D3164" t="str">
            <v>SA333 GR.6</v>
          </cell>
          <cell r="E3164"/>
          <cell r="F3164">
            <v>30</v>
          </cell>
          <cell r="G3164">
            <v>29</v>
          </cell>
          <cell r="H3164">
            <v>0.5</v>
          </cell>
          <cell r="I3164"/>
          <cell r="J3164">
            <v>20</v>
          </cell>
          <cell r="K3164"/>
          <cell r="L3164" t="str">
            <v>SA333 GR.6</v>
          </cell>
          <cell r="M3164"/>
          <cell r="N3164"/>
        </row>
        <row r="3165">
          <cell r="A3165" t="str">
            <v>P30 SCH-30 [SA333 GR.6]</v>
          </cell>
          <cell r="B3165">
            <v>30</v>
          </cell>
          <cell r="C3165">
            <v>30</v>
          </cell>
          <cell r="D3165" t="str">
            <v>SA333 GR.6</v>
          </cell>
          <cell r="E3165"/>
          <cell r="F3165">
            <v>30</v>
          </cell>
          <cell r="G3165">
            <v>28.75</v>
          </cell>
          <cell r="H3165">
            <v>0.625</v>
          </cell>
          <cell r="I3165"/>
          <cell r="J3165">
            <v>30</v>
          </cell>
          <cell r="K3165"/>
          <cell r="L3165" t="str">
            <v>SA333 GR.6</v>
          </cell>
          <cell r="M3165"/>
          <cell r="N3165"/>
        </row>
        <row r="3166">
          <cell r="A3166" t="str">
            <v>P30 SCH-XH [SA333 GR.6]</v>
          </cell>
          <cell r="B3166">
            <v>30</v>
          </cell>
          <cell r="C3166" t="str">
            <v>XH</v>
          </cell>
          <cell r="D3166" t="str">
            <v>SA333 GR.6</v>
          </cell>
          <cell r="E3166"/>
          <cell r="F3166">
            <v>30</v>
          </cell>
          <cell r="G3166">
            <v>29</v>
          </cell>
          <cell r="H3166">
            <v>0.5</v>
          </cell>
          <cell r="I3166" t="str">
            <v>XH</v>
          </cell>
          <cell r="J3166">
            <v>2</v>
          </cell>
          <cell r="K3166"/>
          <cell r="L3166" t="str">
            <v>SA333 GR.6</v>
          </cell>
          <cell r="M3166"/>
          <cell r="N3166"/>
        </row>
        <row r="3167">
          <cell r="A3167" t="str">
            <v>P32 SCH-10 [SA333 GR.6]</v>
          </cell>
          <cell r="B3167">
            <v>32</v>
          </cell>
          <cell r="C3167">
            <v>10</v>
          </cell>
          <cell r="D3167" t="str">
            <v>SA333 GR.6</v>
          </cell>
          <cell r="E3167"/>
          <cell r="F3167">
            <v>32</v>
          </cell>
          <cell r="G3167">
            <v>31.376000000000001</v>
          </cell>
          <cell r="H3167">
            <v>0.312</v>
          </cell>
          <cell r="I3167"/>
          <cell r="J3167">
            <v>10</v>
          </cell>
          <cell r="K3167"/>
          <cell r="L3167" t="str">
            <v>SA333 GR.6</v>
          </cell>
          <cell r="M3167"/>
          <cell r="N3167"/>
        </row>
        <row r="3168">
          <cell r="A3168" t="str">
            <v>P32 SCH-20 [SA333 GR.6]</v>
          </cell>
          <cell r="B3168">
            <v>32</v>
          </cell>
          <cell r="C3168">
            <v>20</v>
          </cell>
          <cell r="D3168" t="str">
            <v>SA333 GR.6</v>
          </cell>
          <cell r="E3168"/>
          <cell r="F3168">
            <v>32</v>
          </cell>
          <cell r="G3168">
            <v>31</v>
          </cell>
          <cell r="H3168">
            <v>0.5</v>
          </cell>
          <cell r="I3168"/>
          <cell r="J3168">
            <v>20</v>
          </cell>
          <cell r="K3168"/>
          <cell r="L3168" t="str">
            <v>SA333 GR.6</v>
          </cell>
          <cell r="M3168"/>
          <cell r="N3168"/>
        </row>
        <row r="3169">
          <cell r="A3169" t="str">
            <v>P32 SCH-30 [SA333 GR.6]</v>
          </cell>
          <cell r="B3169">
            <v>32</v>
          </cell>
          <cell r="C3169">
            <v>30</v>
          </cell>
          <cell r="D3169" t="str">
            <v>SA333 GR.6</v>
          </cell>
          <cell r="E3169"/>
          <cell r="F3169">
            <v>32</v>
          </cell>
          <cell r="G3169">
            <v>30.75</v>
          </cell>
          <cell r="H3169">
            <v>0.625</v>
          </cell>
          <cell r="I3169"/>
          <cell r="J3169">
            <v>30</v>
          </cell>
          <cell r="K3169"/>
          <cell r="L3169" t="str">
            <v>SA333 GR.6</v>
          </cell>
          <cell r="M3169"/>
          <cell r="N3169"/>
        </row>
        <row r="3170">
          <cell r="A3170" t="str">
            <v>P32 SCH-40 [SA333 GR.6]</v>
          </cell>
          <cell r="B3170">
            <v>32</v>
          </cell>
          <cell r="C3170">
            <v>40</v>
          </cell>
          <cell r="D3170" t="str">
            <v>SA333 GR.6</v>
          </cell>
          <cell r="E3170"/>
          <cell r="F3170">
            <v>32</v>
          </cell>
          <cell r="G3170">
            <v>30.623999999999999</v>
          </cell>
          <cell r="H3170">
            <v>0.68799999999999994</v>
          </cell>
          <cell r="I3170"/>
          <cell r="J3170">
            <v>40</v>
          </cell>
          <cell r="K3170"/>
          <cell r="L3170" t="str">
            <v>SA333 GR.6</v>
          </cell>
          <cell r="M3170"/>
          <cell r="N3170"/>
        </row>
        <row r="3171">
          <cell r="A3171" t="str">
            <v>P32 SCH-XH [SA333 GR.6]</v>
          </cell>
          <cell r="B3171">
            <v>32</v>
          </cell>
          <cell r="C3171" t="str">
            <v>XH</v>
          </cell>
          <cell r="D3171" t="str">
            <v>SA333 GR.6</v>
          </cell>
          <cell r="E3171"/>
          <cell r="F3171">
            <v>32</v>
          </cell>
          <cell r="G3171">
            <v>31</v>
          </cell>
          <cell r="H3171">
            <v>0.5</v>
          </cell>
          <cell r="I3171" t="str">
            <v>XH</v>
          </cell>
          <cell r="J3171">
            <v>2</v>
          </cell>
          <cell r="K3171"/>
          <cell r="L3171" t="str">
            <v>SA333 GR.6</v>
          </cell>
          <cell r="M3171"/>
          <cell r="N3171"/>
        </row>
        <row r="3172">
          <cell r="A3172" t="str">
            <v>P34 SCH-10 [SA333 GR.6]</v>
          </cell>
          <cell r="B3172">
            <v>34</v>
          </cell>
          <cell r="C3172">
            <v>10</v>
          </cell>
          <cell r="D3172" t="str">
            <v>SA333 GR.6</v>
          </cell>
          <cell r="E3172"/>
          <cell r="F3172">
            <v>34</v>
          </cell>
          <cell r="G3172">
            <v>33.375999999999998</v>
          </cell>
          <cell r="H3172">
            <v>0.312</v>
          </cell>
          <cell r="I3172"/>
          <cell r="J3172">
            <v>10</v>
          </cell>
          <cell r="K3172"/>
          <cell r="L3172" t="str">
            <v>SA333 GR.6</v>
          </cell>
          <cell r="M3172"/>
          <cell r="N3172"/>
        </row>
        <row r="3173">
          <cell r="A3173" t="str">
            <v>P34 SCH-20 [SA333 GR.6]</v>
          </cell>
          <cell r="B3173">
            <v>34</v>
          </cell>
          <cell r="C3173">
            <v>20</v>
          </cell>
          <cell r="D3173" t="str">
            <v>SA333 GR.6</v>
          </cell>
          <cell r="E3173"/>
          <cell r="F3173">
            <v>34</v>
          </cell>
          <cell r="G3173">
            <v>33</v>
          </cell>
          <cell r="H3173">
            <v>0.5</v>
          </cell>
          <cell r="I3173"/>
          <cell r="J3173">
            <v>20</v>
          </cell>
          <cell r="K3173"/>
          <cell r="L3173" t="str">
            <v>SA333 GR.6</v>
          </cell>
          <cell r="M3173"/>
          <cell r="N3173"/>
        </row>
        <row r="3174">
          <cell r="A3174" t="str">
            <v>P34 SCH-30 [SA333 GR.6]</v>
          </cell>
          <cell r="B3174">
            <v>34</v>
          </cell>
          <cell r="C3174">
            <v>30</v>
          </cell>
          <cell r="D3174" t="str">
            <v>SA333 GR.6</v>
          </cell>
          <cell r="E3174"/>
          <cell r="F3174">
            <v>34</v>
          </cell>
          <cell r="G3174">
            <v>32.75</v>
          </cell>
          <cell r="H3174">
            <v>0.625</v>
          </cell>
          <cell r="I3174"/>
          <cell r="J3174">
            <v>30</v>
          </cell>
          <cell r="K3174"/>
          <cell r="L3174" t="str">
            <v>SA333 GR.6</v>
          </cell>
          <cell r="M3174"/>
          <cell r="N3174"/>
        </row>
        <row r="3175">
          <cell r="A3175" t="str">
            <v>P34 SCH-40 [SA333 GR.6]</v>
          </cell>
          <cell r="B3175">
            <v>34</v>
          </cell>
          <cell r="C3175">
            <v>40</v>
          </cell>
          <cell r="D3175" t="str">
            <v>SA333 GR.6</v>
          </cell>
          <cell r="E3175"/>
          <cell r="F3175">
            <v>34</v>
          </cell>
          <cell r="G3175">
            <v>32.624000000000002</v>
          </cell>
          <cell r="H3175">
            <v>0.68799999999999994</v>
          </cell>
          <cell r="I3175"/>
          <cell r="J3175">
            <v>40</v>
          </cell>
          <cell r="K3175"/>
          <cell r="L3175" t="str">
            <v>SA333 GR.6</v>
          </cell>
          <cell r="M3175"/>
          <cell r="N3175"/>
        </row>
        <row r="3176">
          <cell r="A3176" t="str">
            <v>P34 SCH-XH [SA333 GR.6]</v>
          </cell>
          <cell r="B3176">
            <v>34</v>
          </cell>
          <cell r="C3176" t="str">
            <v>XH</v>
          </cell>
          <cell r="D3176" t="str">
            <v>SA333 GR.6</v>
          </cell>
          <cell r="E3176"/>
          <cell r="F3176">
            <v>34</v>
          </cell>
          <cell r="G3176">
            <v>33</v>
          </cell>
          <cell r="H3176">
            <v>0.5</v>
          </cell>
          <cell r="I3176" t="str">
            <v>XH</v>
          </cell>
          <cell r="J3176">
            <v>2</v>
          </cell>
          <cell r="K3176"/>
          <cell r="L3176" t="str">
            <v>SA333 GR.6</v>
          </cell>
          <cell r="M3176"/>
          <cell r="N3176"/>
        </row>
        <row r="3177">
          <cell r="A3177" t="str">
            <v>P36 SCH-10 [SA333 GR.6]</v>
          </cell>
          <cell r="B3177">
            <v>36</v>
          </cell>
          <cell r="C3177">
            <v>10</v>
          </cell>
          <cell r="D3177" t="str">
            <v>SA333 GR.6</v>
          </cell>
          <cell r="E3177"/>
          <cell r="F3177">
            <v>36</v>
          </cell>
          <cell r="G3177">
            <v>35.375999999999998</v>
          </cell>
          <cell r="H3177">
            <v>0.312</v>
          </cell>
          <cell r="I3177"/>
          <cell r="J3177">
            <v>10</v>
          </cell>
          <cell r="K3177"/>
          <cell r="L3177" t="str">
            <v>SA333 GR.6</v>
          </cell>
          <cell r="M3177"/>
          <cell r="N3177"/>
        </row>
        <row r="3178">
          <cell r="A3178" t="str">
            <v>P36 SCH-20 [SA333 GR.6]</v>
          </cell>
          <cell r="B3178">
            <v>36</v>
          </cell>
          <cell r="C3178">
            <v>20</v>
          </cell>
          <cell r="D3178" t="str">
            <v>SA333 GR.6</v>
          </cell>
          <cell r="E3178"/>
          <cell r="F3178">
            <v>36</v>
          </cell>
          <cell r="G3178">
            <v>35</v>
          </cell>
          <cell r="H3178">
            <v>0.5</v>
          </cell>
          <cell r="I3178"/>
          <cell r="J3178">
            <v>20</v>
          </cell>
          <cell r="K3178"/>
          <cell r="L3178" t="str">
            <v>SA333 GR.6</v>
          </cell>
          <cell r="M3178"/>
          <cell r="N3178"/>
        </row>
        <row r="3179">
          <cell r="A3179" t="str">
            <v>P36 SCH-30 [SA333 GR.6]</v>
          </cell>
          <cell r="B3179">
            <v>36</v>
          </cell>
          <cell r="C3179">
            <v>30</v>
          </cell>
          <cell r="D3179" t="str">
            <v>SA333 GR.6</v>
          </cell>
          <cell r="E3179"/>
          <cell r="F3179">
            <v>36</v>
          </cell>
          <cell r="G3179">
            <v>34.75</v>
          </cell>
          <cell r="H3179">
            <v>0.625</v>
          </cell>
          <cell r="I3179"/>
          <cell r="J3179">
            <v>30</v>
          </cell>
          <cell r="K3179"/>
          <cell r="L3179" t="str">
            <v>SA333 GR.6</v>
          </cell>
          <cell r="M3179"/>
          <cell r="N3179"/>
        </row>
        <row r="3180">
          <cell r="A3180" t="str">
            <v>P36 SCH-40 [SA333 GR.6]</v>
          </cell>
          <cell r="B3180">
            <v>36</v>
          </cell>
          <cell r="C3180">
            <v>40</v>
          </cell>
          <cell r="D3180" t="str">
            <v>SA333 GR.6</v>
          </cell>
          <cell r="E3180"/>
          <cell r="F3180">
            <v>36</v>
          </cell>
          <cell r="G3180">
            <v>34.5</v>
          </cell>
          <cell r="H3180">
            <v>0.75</v>
          </cell>
          <cell r="I3180"/>
          <cell r="J3180">
            <v>40</v>
          </cell>
          <cell r="K3180"/>
          <cell r="L3180" t="str">
            <v>SA333 GR.6</v>
          </cell>
          <cell r="M3180"/>
          <cell r="N3180"/>
        </row>
        <row r="3181">
          <cell r="A3181" t="str">
            <v>P36 SCH-XH [SA333 GR.6]</v>
          </cell>
          <cell r="B3181">
            <v>36</v>
          </cell>
          <cell r="C3181" t="str">
            <v>XH</v>
          </cell>
          <cell r="D3181" t="str">
            <v>SA333 GR.6</v>
          </cell>
          <cell r="E3181"/>
          <cell r="F3181">
            <v>36</v>
          </cell>
          <cell r="G3181">
            <v>35</v>
          </cell>
          <cell r="H3181">
            <v>0.5</v>
          </cell>
          <cell r="I3181" t="str">
            <v>XH</v>
          </cell>
          <cell r="J3181">
            <v>2</v>
          </cell>
          <cell r="K3181"/>
          <cell r="L3181" t="str">
            <v>SA333 GR.6</v>
          </cell>
          <cell r="M3181"/>
          <cell r="N3181"/>
        </row>
        <row r="3182">
          <cell r="A3182" t="str">
            <v>P42 SCH-30 [SA333 GR.6]</v>
          </cell>
          <cell r="B3182">
            <v>42</v>
          </cell>
          <cell r="C3182">
            <v>30</v>
          </cell>
          <cell r="D3182" t="str">
            <v>SA333 GR.6</v>
          </cell>
          <cell r="E3182"/>
          <cell r="F3182">
            <v>42</v>
          </cell>
          <cell r="G3182">
            <v>41.25</v>
          </cell>
          <cell r="H3182">
            <v>0.375</v>
          </cell>
          <cell r="I3182"/>
          <cell r="J3182">
            <v>30</v>
          </cell>
          <cell r="K3182"/>
          <cell r="L3182" t="str">
            <v>SA333 GR.6</v>
          </cell>
          <cell r="M3182"/>
          <cell r="N3182"/>
        </row>
        <row r="3183">
          <cell r="A3183" t="str">
            <v>P42 SCH-60 [SA333 GR.6]</v>
          </cell>
          <cell r="B3183">
            <v>42</v>
          </cell>
          <cell r="C3183">
            <v>60</v>
          </cell>
          <cell r="D3183" t="str">
            <v>SA333 GR.6</v>
          </cell>
          <cell r="E3183"/>
          <cell r="F3183">
            <v>42</v>
          </cell>
          <cell r="G3183">
            <v>41</v>
          </cell>
          <cell r="H3183">
            <v>0.5</v>
          </cell>
          <cell r="I3183"/>
          <cell r="J3183">
            <v>60</v>
          </cell>
          <cell r="K3183"/>
          <cell r="L3183" t="str">
            <v>SA333 GR.6</v>
          </cell>
          <cell r="M3183"/>
          <cell r="N3183"/>
        </row>
        <row r="3184">
          <cell r="A3184" t="str">
            <v>P42 SCH-XH [SA333 GR.6]</v>
          </cell>
          <cell r="B3184">
            <v>42</v>
          </cell>
          <cell r="C3184" t="str">
            <v>XH</v>
          </cell>
          <cell r="D3184" t="str">
            <v>SA333 GR.6</v>
          </cell>
          <cell r="E3184"/>
          <cell r="F3184">
            <v>42</v>
          </cell>
          <cell r="G3184">
            <v>41</v>
          </cell>
          <cell r="H3184">
            <v>0.5</v>
          </cell>
          <cell r="I3184" t="str">
            <v>XH</v>
          </cell>
          <cell r="J3184">
            <v>2</v>
          </cell>
          <cell r="K3184"/>
          <cell r="L3184" t="str">
            <v>SA333 GR.6</v>
          </cell>
          <cell r="M3184"/>
          <cell r="N3184"/>
        </row>
        <row r="3185">
          <cell r="A3185" t="str">
            <v>P48 SCH-30 [SA333 GR.6]</v>
          </cell>
          <cell r="B3185">
            <v>48.000000000000007</v>
          </cell>
          <cell r="C3185">
            <v>30</v>
          </cell>
          <cell r="D3185" t="str">
            <v>SA333 GR.6</v>
          </cell>
          <cell r="E3185"/>
          <cell r="F3185">
            <v>48.000000000000007</v>
          </cell>
          <cell r="G3185">
            <v>47.250000000000007</v>
          </cell>
          <cell r="H3185">
            <v>0.375</v>
          </cell>
          <cell r="I3185"/>
          <cell r="J3185">
            <v>30</v>
          </cell>
          <cell r="K3185"/>
          <cell r="L3185" t="str">
            <v>SA333 GR.6</v>
          </cell>
          <cell r="M3185"/>
          <cell r="N3185"/>
        </row>
        <row r="3186">
          <cell r="A3186" t="str">
            <v>P48 SCH-60 [SA333 GR.6]</v>
          </cell>
          <cell r="B3186">
            <v>48.000000000000007</v>
          </cell>
          <cell r="C3186">
            <v>60</v>
          </cell>
          <cell r="D3186" t="str">
            <v>SA333 GR.6</v>
          </cell>
          <cell r="E3186"/>
          <cell r="F3186">
            <v>48.000000000000007</v>
          </cell>
          <cell r="G3186">
            <v>47.000000000000007</v>
          </cell>
          <cell r="H3186">
            <v>0.5</v>
          </cell>
          <cell r="I3186"/>
          <cell r="J3186">
            <v>60</v>
          </cell>
          <cell r="K3186"/>
          <cell r="L3186" t="str">
            <v>SA333 GR.6</v>
          </cell>
          <cell r="M3186"/>
          <cell r="N3186"/>
        </row>
        <row r="3187">
          <cell r="A3187" t="str">
            <v>P48 SCH-XH [SA333 GR.6]</v>
          </cell>
          <cell r="B3187">
            <v>48.000000000000007</v>
          </cell>
          <cell r="C3187" t="str">
            <v>XH</v>
          </cell>
          <cell r="D3187" t="str">
            <v>SA333 GR.6</v>
          </cell>
          <cell r="E3187"/>
          <cell r="F3187">
            <v>48.000000000000007</v>
          </cell>
          <cell r="G3187">
            <v>47.000000000000007</v>
          </cell>
          <cell r="H3187">
            <v>0.5</v>
          </cell>
          <cell r="I3187" t="str">
            <v>XH</v>
          </cell>
          <cell r="J3187">
            <v>2</v>
          </cell>
          <cell r="K3187"/>
          <cell r="L3187" t="str">
            <v>SA333 GR.6</v>
          </cell>
          <cell r="M3187"/>
          <cell r="N3187"/>
        </row>
        <row r="3188">
          <cell r="A3188" t="str">
            <v>SA790 S31803</v>
          </cell>
          <cell r="B3188">
            <v>0.125</v>
          </cell>
          <cell r="C3188">
            <v>5</v>
          </cell>
          <cell r="D3188" t="str">
            <v>SA790 S31803</v>
          </cell>
          <cell r="E3188"/>
          <cell r="F3188">
            <v>0.40500000000000003</v>
          </cell>
          <cell r="G3188">
            <v>0.33500000000000002</v>
          </cell>
          <cell r="H3188">
            <v>3.5000000000000003E-2</v>
          </cell>
          <cell r="I3188"/>
          <cell r="J3188">
            <v>5</v>
          </cell>
          <cell r="K3188"/>
          <cell r="L3188"/>
          <cell r="M3188"/>
          <cell r="N3188"/>
        </row>
        <row r="3189">
          <cell r="A3189" t="str">
            <v>P0.125 SCH-5 [SA790 S31803]</v>
          </cell>
          <cell r="B3189">
            <v>0.125</v>
          </cell>
          <cell r="C3189">
            <v>5</v>
          </cell>
          <cell r="D3189" t="str">
            <v>SA790 S31803</v>
          </cell>
          <cell r="E3189"/>
          <cell r="F3189">
            <v>0.40500000000000003</v>
          </cell>
          <cell r="G3189">
            <v>0.33500000000000002</v>
          </cell>
          <cell r="H3189">
            <v>3.5000000000000003E-2</v>
          </cell>
          <cell r="I3189"/>
          <cell r="J3189">
            <v>5</v>
          </cell>
          <cell r="K3189"/>
          <cell r="L3189" t="str">
            <v>SA790 S31803</v>
          </cell>
          <cell r="M3189"/>
          <cell r="N3189"/>
        </row>
        <row r="3190">
          <cell r="A3190" t="str">
            <v>P0.125 SCH-10 [SA790 S31803]</v>
          </cell>
          <cell r="B3190">
            <v>0.125</v>
          </cell>
          <cell r="C3190">
            <v>10</v>
          </cell>
          <cell r="D3190" t="str">
            <v>SA790 S31803</v>
          </cell>
          <cell r="E3190"/>
          <cell r="F3190">
            <v>0.40500000000000003</v>
          </cell>
          <cell r="G3190">
            <v>0.30700000000000005</v>
          </cell>
          <cell r="H3190">
            <v>4.9000000000000002E-2</v>
          </cell>
          <cell r="I3190"/>
          <cell r="J3190">
            <v>10</v>
          </cell>
          <cell r="K3190"/>
          <cell r="L3190" t="str">
            <v>SA790 S31803</v>
          </cell>
          <cell r="M3190"/>
          <cell r="N3190"/>
        </row>
        <row r="3191">
          <cell r="A3191" t="str">
            <v>P0.125 SCH-40 [SA790 S31803]</v>
          </cell>
          <cell r="B3191">
            <v>0.125</v>
          </cell>
          <cell r="C3191">
            <v>40</v>
          </cell>
          <cell r="D3191" t="str">
            <v>SA790 S31803</v>
          </cell>
          <cell r="E3191"/>
          <cell r="F3191">
            <v>0.40500000000000003</v>
          </cell>
          <cell r="G3191">
            <v>0.26900000000000002</v>
          </cell>
          <cell r="H3191">
            <v>6.8000000000000005E-2</v>
          </cell>
          <cell r="I3191"/>
          <cell r="J3191">
            <v>40</v>
          </cell>
          <cell r="K3191"/>
          <cell r="L3191" t="str">
            <v>SA790 S31803</v>
          </cell>
          <cell r="M3191"/>
          <cell r="N3191"/>
        </row>
        <row r="3192">
          <cell r="A3192" t="str">
            <v>P0.125 SCH-80 [SA790 S31803]</v>
          </cell>
          <cell r="B3192">
            <v>0.125</v>
          </cell>
          <cell r="C3192">
            <v>80</v>
          </cell>
          <cell r="D3192" t="str">
            <v>SA790 S31803</v>
          </cell>
          <cell r="E3192"/>
          <cell r="F3192">
            <v>0.40500000000000003</v>
          </cell>
          <cell r="G3192">
            <v>0.21500000000000002</v>
          </cell>
          <cell r="H3192">
            <v>9.5000000000000001E-2</v>
          </cell>
          <cell r="I3192"/>
          <cell r="J3192">
            <v>80</v>
          </cell>
          <cell r="K3192"/>
          <cell r="L3192" t="str">
            <v>SA790 S31803</v>
          </cell>
          <cell r="M3192"/>
          <cell r="N3192"/>
        </row>
        <row r="3193">
          <cell r="A3193" t="str">
            <v>P0.125 SCH-XH [SA790 S31803]</v>
          </cell>
          <cell r="B3193">
            <v>0.125</v>
          </cell>
          <cell r="C3193" t="str">
            <v>XH</v>
          </cell>
          <cell r="D3193" t="str">
            <v>SA790 S31803</v>
          </cell>
          <cell r="E3193"/>
          <cell r="F3193">
            <v>0.40500000000000003</v>
          </cell>
          <cell r="G3193">
            <v>0.21500000000000002</v>
          </cell>
          <cell r="H3193">
            <v>9.5000000000000001E-2</v>
          </cell>
          <cell r="I3193" t="str">
            <v>XH</v>
          </cell>
          <cell r="J3193">
            <v>2</v>
          </cell>
          <cell r="K3193"/>
          <cell r="L3193" t="str">
            <v>SA790 S31803</v>
          </cell>
          <cell r="M3193"/>
          <cell r="N3193"/>
        </row>
        <row r="3194">
          <cell r="A3194" t="str">
            <v>P0.25 SCH-5 [SA790 S31803]</v>
          </cell>
          <cell r="B3194">
            <v>0.25</v>
          </cell>
          <cell r="C3194">
            <v>5</v>
          </cell>
          <cell r="D3194" t="str">
            <v>SA790 S31803</v>
          </cell>
          <cell r="E3194"/>
          <cell r="F3194">
            <v>0.54</v>
          </cell>
          <cell r="G3194">
            <v>0.44200000000000006</v>
          </cell>
          <cell r="H3194">
            <v>4.9000000000000002E-2</v>
          </cell>
          <cell r="I3194"/>
          <cell r="J3194">
            <v>5</v>
          </cell>
          <cell r="K3194"/>
          <cell r="L3194" t="str">
            <v>SA790 S31803</v>
          </cell>
          <cell r="M3194"/>
          <cell r="N3194"/>
        </row>
        <row r="3195">
          <cell r="A3195" t="str">
            <v>P0.25 SCH-10 [SA790 S31803]</v>
          </cell>
          <cell r="B3195">
            <v>0.25</v>
          </cell>
          <cell r="C3195">
            <v>10</v>
          </cell>
          <cell r="D3195" t="str">
            <v>SA790 S31803</v>
          </cell>
          <cell r="E3195"/>
          <cell r="F3195">
            <v>0.54</v>
          </cell>
          <cell r="G3195">
            <v>0.41000000000000003</v>
          </cell>
          <cell r="H3195">
            <v>6.5000000000000002E-2</v>
          </cell>
          <cell r="I3195"/>
          <cell r="J3195">
            <v>10</v>
          </cell>
          <cell r="K3195"/>
          <cell r="L3195" t="str">
            <v>SA790 S31803</v>
          </cell>
          <cell r="M3195"/>
          <cell r="N3195"/>
        </row>
        <row r="3196">
          <cell r="A3196" t="str">
            <v>P0.25 SCH-40 [SA790 S31803]</v>
          </cell>
          <cell r="B3196">
            <v>0.25</v>
          </cell>
          <cell r="C3196">
            <v>40</v>
          </cell>
          <cell r="D3196" t="str">
            <v>SA790 S31803</v>
          </cell>
          <cell r="E3196"/>
          <cell r="F3196">
            <v>0.54</v>
          </cell>
          <cell r="G3196">
            <v>0.36400000000000005</v>
          </cell>
          <cell r="H3196">
            <v>8.7999999999999995E-2</v>
          </cell>
          <cell r="I3196"/>
          <cell r="J3196">
            <v>40</v>
          </cell>
          <cell r="K3196"/>
          <cell r="L3196" t="str">
            <v>SA790 S31803</v>
          </cell>
          <cell r="M3196"/>
          <cell r="N3196"/>
        </row>
        <row r="3197">
          <cell r="A3197" t="str">
            <v>P0.25 SCH-80 [SA790 S31803]</v>
          </cell>
          <cell r="B3197">
            <v>0.25</v>
          </cell>
          <cell r="C3197">
            <v>80</v>
          </cell>
          <cell r="D3197" t="str">
            <v>SA790 S31803</v>
          </cell>
          <cell r="E3197"/>
          <cell r="F3197">
            <v>0.54</v>
          </cell>
          <cell r="G3197">
            <v>0.30200000000000005</v>
          </cell>
          <cell r="H3197">
            <v>0.11899999999999999</v>
          </cell>
          <cell r="I3197"/>
          <cell r="J3197">
            <v>80</v>
          </cell>
          <cell r="K3197"/>
          <cell r="L3197" t="str">
            <v>SA790 S31803</v>
          </cell>
          <cell r="M3197"/>
          <cell r="N3197"/>
        </row>
        <row r="3198">
          <cell r="A3198" t="str">
            <v>P0.25 SCH-XH [SA790 S31803]</v>
          </cell>
          <cell r="B3198">
            <v>0.25</v>
          </cell>
          <cell r="C3198" t="str">
            <v>XH</v>
          </cell>
          <cell r="D3198" t="str">
            <v>SA790 S31803</v>
          </cell>
          <cell r="E3198"/>
          <cell r="F3198">
            <v>0.54</v>
          </cell>
          <cell r="G3198">
            <v>0.30200000000000005</v>
          </cell>
          <cell r="H3198">
            <v>0.11899999999999999</v>
          </cell>
          <cell r="I3198" t="str">
            <v>XH</v>
          </cell>
          <cell r="J3198">
            <v>2</v>
          </cell>
          <cell r="K3198"/>
          <cell r="L3198" t="str">
            <v>SA790 S31803</v>
          </cell>
          <cell r="M3198"/>
          <cell r="N3198"/>
        </row>
        <row r="3199">
          <cell r="A3199" t="str">
            <v>P0.375 SCH-5 [SA790 S31803]</v>
          </cell>
          <cell r="B3199">
            <v>0.37500000000000006</v>
          </cell>
          <cell r="C3199">
            <v>5</v>
          </cell>
          <cell r="D3199" t="str">
            <v>SA790 S31803</v>
          </cell>
          <cell r="E3199"/>
          <cell r="F3199">
            <v>0.67500000000000004</v>
          </cell>
          <cell r="G3199">
            <v>0.57700000000000007</v>
          </cell>
          <cell r="H3199">
            <v>4.9000000000000002E-2</v>
          </cell>
          <cell r="I3199"/>
          <cell r="J3199">
            <v>5</v>
          </cell>
          <cell r="K3199"/>
          <cell r="L3199" t="str">
            <v>SA790 S31803</v>
          </cell>
          <cell r="M3199"/>
          <cell r="N3199"/>
        </row>
        <row r="3200">
          <cell r="A3200" t="str">
            <v>P0.375 SCH-10 [SA790 S31803]</v>
          </cell>
          <cell r="B3200">
            <v>0.37500000000000006</v>
          </cell>
          <cell r="C3200">
            <v>10</v>
          </cell>
          <cell r="D3200" t="str">
            <v>SA790 S31803</v>
          </cell>
          <cell r="E3200"/>
          <cell r="F3200">
            <v>0.67500000000000004</v>
          </cell>
          <cell r="G3200">
            <v>0.54500000000000004</v>
          </cell>
          <cell r="H3200">
            <v>6.5000000000000002E-2</v>
          </cell>
          <cell r="I3200"/>
          <cell r="J3200">
            <v>10</v>
          </cell>
          <cell r="K3200"/>
          <cell r="L3200" t="str">
            <v>SA790 S31803</v>
          </cell>
          <cell r="M3200"/>
          <cell r="N3200"/>
        </row>
        <row r="3201">
          <cell r="A3201" t="str">
            <v>P0.375 SCH-40 [SA790 S31803]</v>
          </cell>
          <cell r="B3201">
            <v>0.37500000000000006</v>
          </cell>
          <cell r="C3201">
            <v>40</v>
          </cell>
          <cell r="D3201" t="str">
            <v>SA790 S31803</v>
          </cell>
          <cell r="E3201"/>
          <cell r="F3201">
            <v>0.67500000000000004</v>
          </cell>
          <cell r="G3201">
            <v>0.49300000000000005</v>
          </cell>
          <cell r="H3201">
            <v>9.0999999999999998E-2</v>
          </cell>
          <cell r="I3201"/>
          <cell r="J3201">
            <v>40</v>
          </cell>
          <cell r="K3201"/>
          <cell r="L3201" t="str">
            <v>SA790 S31803</v>
          </cell>
          <cell r="M3201"/>
          <cell r="N3201"/>
        </row>
        <row r="3202">
          <cell r="A3202" t="str">
            <v>P0.375 SCH-80 [SA790 S31803]</v>
          </cell>
          <cell r="B3202">
            <v>0.37500000000000006</v>
          </cell>
          <cell r="C3202">
            <v>80</v>
          </cell>
          <cell r="D3202" t="str">
            <v>SA790 S31803</v>
          </cell>
          <cell r="E3202"/>
          <cell r="F3202">
            <v>0.67500000000000004</v>
          </cell>
          <cell r="G3202">
            <v>0.42300000000000004</v>
          </cell>
          <cell r="H3202">
            <v>0.126</v>
          </cell>
          <cell r="I3202"/>
          <cell r="J3202">
            <v>80</v>
          </cell>
          <cell r="K3202"/>
          <cell r="L3202" t="str">
            <v>SA790 S31803</v>
          </cell>
          <cell r="M3202"/>
          <cell r="N3202"/>
        </row>
        <row r="3203">
          <cell r="A3203" t="str">
            <v>P0.375 SCH-XH [SA790 S31803]</v>
          </cell>
          <cell r="B3203">
            <v>0.37500000000000006</v>
          </cell>
          <cell r="C3203" t="str">
            <v>XH</v>
          </cell>
          <cell r="D3203" t="str">
            <v>SA790 S31803</v>
          </cell>
          <cell r="E3203"/>
          <cell r="F3203">
            <v>0.67500000000000004</v>
          </cell>
          <cell r="G3203">
            <v>0.42300000000000004</v>
          </cell>
          <cell r="H3203">
            <v>0.126</v>
          </cell>
          <cell r="I3203" t="str">
            <v>XH</v>
          </cell>
          <cell r="J3203">
            <v>2</v>
          </cell>
          <cell r="K3203"/>
          <cell r="L3203" t="str">
            <v>SA790 S31803</v>
          </cell>
          <cell r="M3203"/>
          <cell r="N3203"/>
        </row>
        <row r="3204">
          <cell r="A3204" t="str">
            <v>P0.5 SCH-5 [SA790 S31803]</v>
          </cell>
          <cell r="B3204">
            <v>0.5</v>
          </cell>
          <cell r="C3204">
            <v>5</v>
          </cell>
          <cell r="D3204" t="str">
            <v>SA790 S31803</v>
          </cell>
          <cell r="E3204"/>
          <cell r="F3204">
            <v>0.84</v>
          </cell>
          <cell r="G3204">
            <v>0.71</v>
          </cell>
          <cell r="H3204">
            <v>6.5000000000000002E-2</v>
          </cell>
          <cell r="I3204"/>
          <cell r="J3204">
            <v>5</v>
          </cell>
          <cell r="K3204"/>
          <cell r="L3204" t="str">
            <v>SA790 S31803</v>
          </cell>
          <cell r="M3204"/>
          <cell r="N3204"/>
        </row>
        <row r="3205">
          <cell r="A3205" t="str">
            <v>P0.5 SCH-10 [SA790 S31803]</v>
          </cell>
          <cell r="B3205">
            <v>0.5</v>
          </cell>
          <cell r="C3205">
            <v>10</v>
          </cell>
          <cell r="D3205" t="str">
            <v>SA790 S31803</v>
          </cell>
          <cell r="E3205"/>
          <cell r="F3205">
            <v>0.84</v>
          </cell>
          <cell r="G3205">
            <v>0.67399999999999993</v>
          </cell>
          <cell r="H3205">
            <v>8.3000000000000004E-2</v>
          </cell>
          <cell r="I3205"/>
          <cell r="J3205">
            <v>10</v>
          </cell>
          <cell r="K3205"/>
          <cell r="L3205" t="str">
            <v>SA790 S31803</v>
          </cell>
          <cell r="M3205"/>
          <cell r="N3205"/>
        </row>
        <row r="3206">
          <cell r="A3206" t="str">
            <v>P0.5 SCH-40 [SA790 S31803]</v>
          </cell>
          <cell r="B3206">
            <v>0.5</v>
          </cell>
          <cell r="C3206">
            <v>40</v>
          </cell>
          <cell r="D3206" t="str">
            <v>SA790 S31803</v>
          </cell>
          <cell r="E3206"/>
          <cell r="F3206">
            <v>0.84</v>
          </cell>
          <cell r="G3206">
            <v>0.622</v>
          </cell>
          <cell r="H3206">
            <v>0.109</v>
          </cell>
          <cell r="I3206"/>
          <cell r="J3206">
            <v>40</v>
          </cell>
          <cell r="K3206"/>
          <cell r="L3206" t="str">
            <v>SA790 S31803</v>
          </cell>
          <cell r="M3206"/>
          <cell r="N3206"/>
        </row>
        <row r="3207">
          <cell r="A3207" t="str">
            <v>P0.5 SCH-80 [SA790 S31803]</v>
          </cell>
          <cell r="B3207">
            <v>0.5</v>
          </cell>
          <cell r="C3207">
            <v>80</v>
          </cell>
          <cell r="D3207" t="str">
            <v>SA790 S31803</v>
          </cell>
          <cell r="E3207"/>
          <cell r="F3207">
            <v>0.84</v>
          </cell>
          <cell r="G3207">
            <v>0.54600000000000004</v>
          </cell>
          <cell r="H3207">
            <v>0.14699999999999999</v>
          </cell>
          <cell r="I3207"/>
          <cell r="J3207">
            <v>80</v>
          </cell>
          <cell r="K3207"/>
          <cell r="L3207" t="str">
            <v>SA790 S31803</v>
          </cell>
          <cell r="M3207"/>
          <cell r="N3207"/>
        </row>
        <row r="3208">
          <cell r="A3208" t="str">
            <v>P0.5 SCH-160 [SA790 S31803]</v>
          </cell>
          <cell r="B3208">
            <v>0.5</v>
          </cell>
          <cell r="C3208">
            <v>160</v>
          </cell>
          <cell r="D3208" t="str">
            <v>SA790 S31803</v>
          </cell>
          <cell r="E3208"/>
          <cell r="F3208">
            <v>0.84</v>
          </cell>
          <cell r="G3208">
            <v>0.46599999999999997</v>
          </cell>
          <cell r="H3208">
            <v>0.187</v>
          </cell>
          <cell r="I3208"/>
          <cell r="J3208">
            <v>160</v>
          </cell>
          <cell r="K3208"/>
          <cell r="L3208" t="str">
            <v>SA790 S31803</v>
          </cell>
          <cell r="M3208"/>
          <cell r="N3208"/>
        </row>
        <row r="3209">
          <cell r="A3209" t="str">
            <v>P0.5 SCH-XH [SA790 S31803]</v>
          </cell>
          <cell r="B3209">
            <v>0.5</v>
          </cell>
          <cell r="C3209" t="str">
            <v>XH</v>
          </cell>
          <cell r="D3209" t="str">
            <v>SA790 S31803</v>
          </cell>
          <cell r="E3209"/>
          <cell r="F3209">
            <v>0.84</v>
          </cell>
          <cell r="G3209">
            <v>0.54600000000000004</v>
          </cell>
          <cell r="H3209">
            <v>0.14699999999999999</v>
          </cell>
          <cell r="I3209" t="str">
            <v>XH</v>
          </cell>
          <cell r="J3209">
            <v>2</v>
          </cell>
          <cell r="K3209"/>
          <cell r="L3209" t="str">
            <v>SA790 S31803</v>
          </cell>
          <cell r="M3209"/>
          <cell r="N3209"/>
        </row>
        <row r="3210">
          <cell r="A3210" t="str">
            <v>P0.5 SCH-XXH [SA790 S31803]</v>
          </cell>
          <cell r="B3210">
            <v>0.5</v>
          </cell>
          <cell r="C3210" t="str">
            <v>XXH</v>
          </cell>
          <cell r="D3210" t="str">
            <v>SA790 S31803</v>
          </cell>
          <cell r="E3210"/>
          <cell r="F3210">
            <v>0.84</v>
          </cell>
          <cell r="G3210">
            <v>0.252</v>
          </cell>
          <cell r="H3210">
            <v>0.29399999999999998</v>
          </cell>
          <cell r="I3210" t="str">
            <v>XXH</v>
          </cell>
          <cell r="J3210">
            <v>4</v>
          </cell>
          <cell r="K3210"/>
          <cell r="L3210" t="str">
            <v>SA790 S31803</v>
          </cell>
          <cell r="M3210"/>
          <cell r="N3210"/>
        </row>
        <row r="3211">
          <cell r="A3211" t="str">
            <v>P0.75 SCH-5 [SA790 S31803]</v>
          </cell>
          <cell r="B3211">
            <v>0.75000000000000011</v>
          </cell>
          <cell r="C3211">
            <v>5</v>
          </cell>
          <cell r="D3211" t="str">
            <v>SA790 S31803</v>
          </cell>
          <cell r="E3211"/>
          <cell r="F3211">
            <v>1.05</v>
          </cell>
          <cell r="G3211">
            <v>0.92</v>
          </cell>
          <cell r="H3211">
            <v>6.5000000000000002E-2</v>
          </cell>
          <cell r="I3211"/>
          <cell r="J3211">
            <v>5</v>
          </cell>
          <cell r="K3211"/>
          <cell r="L3211" t="str">
            <v>SA790 S31803</v>
          </cell>
          <cell r="M3211"/>
          <cell r="N3211"/>
        </row>
        <row r="3212">
          <cell r="A3212" t="str">
            <v>P0.75 SCH-10 [SA790 S31803]</v>
          </cell>
          <cell r="B3212">
            <v>0.75000000000000011</v>
          </cell>
          <cell r="C3212">
            <v>10</v>
          </cell>
          <cell r="D3212" t="str">
            <v>SA790 S31803</v>
          </cell>
          <cell r="E3212"/>
          <cell r="F3212">
            <v>1.05</v>
          </cell>
          <cell r="G3212">
            <v>0.88400000000000001</v>
          </cell>
          <cell r="H3212">
            <v>8.3000000000000004E-2</v>
          </cell>
          <cell r="I3212"/>
          <cell r="J3212">
            <v>10</v>
          </cell>
          <cell r="K3212"/>
          <cell r="L3212" t="str">
            <v>SA790 S31803</v>
          </cell>
          <cell r="M3212"/>
          <cell r="N3212"/>
        </row>
        <row r="3213">
          <cell r="A3213" t="str">
            <v>P0.75 SCH-40 [SA790 S31803]</v>
          </cell>
          <cell r="B3213">
            <v>0.75000000000000011</v>
          </cell>
          <cell r="C3213">
            <v>40</v>
          </cell>
          <cell r="D3213" t="str">
            <v>SA790 S31803</v>
          </cell>
          <cell r="E3213"/>
          <cell r="F3213">
            <v>1.05</v>
          </cell>
          <cell r="G3213">
            <v>0.82400000000000007</v>
          </cell>
          <cell r="H3213">
            <v>0.113</v>
          </cell>
          <cell r="I3213"/>
          <cell r="J3213">
            <v>40</v>
          </cell>
          <cell r="K3213"/>
          <cell r="L3213" t="str">
            <v>SA790 S31803</v>
          </cell>
          <cell r="M3213"/>
          <cell r="N3213"/>
        </row>
        <row r="3214">
          <cell r="A3214" t="str">
            <v>P0.75 SCH-80 [SA790 S31803]</v>
          </cell>
          <cell r="B3214">
            <v>0.75000000000000011</v>
          </cell>
          <cell r="C3214">
            <v>80</v>
          </cell>
          <cell r="D3214" t="str">
            <v>SA790 S31803</v>
          </cell>
          <cell r="E3214"/>
          <cell r="F3214">
            <v>1.05</v>
          </cell>
          <cell r="G3214">
            <v>0.74199999999999999</v>
          </cell>
          <cell r="H3214">
            <v>0.154</v>
          </cell>
          <cell r="I3214"/>
          <cell r="J3214">
            <v>80</v>
          </cell>
          <cell r="K3214"/>
          <cell r="L3214" t="str">
            <v>SA790 S31803</v>
          </cell>
          <cell r="M3214"/>
          <cell r="N3214"/>
        </row>
        <row r="3215">
          <cell r="A3215" t="str">
            <v>P0.75 SCH-160 [SA790 S31803]</v>
          </cell>
          <cell r="B3215">
            <v>0.75000000000000011</v>
          </cell>
          <cell r="C3215">
            <v>160</v>
          </cell>
          <cell r="D3215" t="str">
            <v>SA790 S31803</v>
          </cell>
          <cell r="E3215"/>
          <cell r="F3215">
            <v>1.05</v>
          </cell>
          <cell r="G3215">
            <v>0.6140000000000001</v>
          </cell>
          <cell r="H3215">
            <v>0.218</v>
          </cell>
          <cell r="I3215"/>
          <cell r="J3215">
            <v>160</v>
          </cell>
          <cell r="K3215"/>
          <cell r="L3215" t="str">
            <v>SA790 S31803</v>
          </cell>
          <cell r="M3215"/>
          <cell r="N3215"/>
        </row>
        <row r="3216">
          <cell r="A3216" t="str">
            <v>P0.75 SCH-XH [SA790 S31803]</v>
          </cell>
          <cell r="B3216">
            <v>0.75000000000000011</v>
          </cell>
          <cell r="C3216" t="str">
            <v>XH</v>
          </cell>
          <cell r="D3216" t="str">
            <v>SA790 S31803</v>
          </cell>
          <cell r="E3216"/>
          <cell r="F3216">
            <v>1.05</v>
          </cell>
          <cell r="G3216">
            <v>0.74199999999999999</v>
          </cell>
          <cell r="H3216">
            <v>0.154</v>
          </cell>
          <cell r="I3216" t="str">
            <v>XH</v>
          </cell>
          <cell r="J3216">
            <v>2</v>
          </cell>
          <cell r="K3216"/>
          <cell r="L3216" t="str">
            <v>SA790 S31803</v>
          </cell>
          <cell r="M3216"/>
          <cell r="N3216"/>
        </row>
        <row r="3217">
          <cell r="A3217" t="str">
            <v>P0.75 SCH-XXH [SA790 S31803]</v>
          </cell>
          <cell r="B3217">
            <v>0.75000000000000011</v>
          </cell>
          <cell r="C3217" t="str">
            <v>XXH</v>
          </cell>
          <cell r="D3217" t="str">
            <v>SA790 S31803</v>
          </cell>
          <cell r="E3217"/>
          <cell r="F3217">
            <v>1.05</v>
          </cell>
          <cell r="G3217">
            <v>0.43400000000000005</v>
          </cell>
          <cell r="H3217">
            <v>0.308</v>
          </cell>
          <cell r="I3217" t="str">
            <v>XXH</v>
          </cell>
          <cell r="J3217">
            <v>4</v>
          </cell>
          <cell r="K3217"/>
          <cell r="L3217" t="str">
            <v>SA790 S31803</v>
          </cell>
          <cell r="M3217"/>
          <cell r="N3217"/>
        </row>
        <row r="3218">
          <cell r="A3218" t="str">
            <v>P1 SCH-5 [SA790 S31803]</v>
          </cell>
          <cell r="B3218">
            <v>1</v>
          </cell>
          <cell r="C3218">
            <v>5</v>
          </cell>
          <cell r="D3218" t="str">
            <v>SA790 S31803</v>
          </cell>
          <cell r="E3218"/>
          <cell r="F3218">
            <v>1.3149999999999999</v>
          </cell>
          <cell r="G3218">
            <v>1.1850000000000001</v>
          </cell>
          <cell r="H3218">
            <v>6.5000000000000002E-2</v>
          </cell>
          <cell r="I3218"/>
          <cell r="J3218">
            <v>5</v>
          </cell>
          <cell r="K3218"/>
          <cell r="L3218" t="str">
            <v>SA790 S31803</v>
          </cell>
          <cell r="M3218"/>
          <cell r="N3218"/>
        </row>
        <row r="3219">
          <cell r="A3219" t="str">
            <v>P1 SCH-10 [SA790 S31803]</v>
          </cell>
          <cell r="B3219">
            <v>1</v>
          </cell>
          <cell r="C3219">
            <v>10</v>
          </cell>
          <cell r="D3219" t="str">
            <v>SA790 S31803</v>
          </cell>
          <cell r="E3219"/>
          <cell r="F3219">
            <v>1.3149999999999999</v>
          </cell>
          <cell r="G3219">
            <v>1.097</v>
          </cell>
          <cell r="H3219">
            <v>0.109</v>
          </cell>
          <cell r="I3219"/>
          <cell r="J3219">
            <v>10</v>
          </cell>
          <cell r="K3219"/>
          <cell r="L3219" t="str">
            <v>SA790 S31803</v>
          </cell>
          <cell r="M3219"/>
          <cell r="N3219"/>
        </row>
        <row r="3220">
          <cell r="A3220" t="str">
            <v>P1 SCH-40 [SA790 S31803]</v>
          </cell>
          <cell r="B3220">
            <v>1</v>
          </cell>
          <cell r="C3220">
            <v>40</v>
          </cell>
          <cell r="D3220" t="str">
            <v>SA790 S31803</v>
          </cell>
          <cell r="E3220"/>
          <cell r="F3220">
            <v>1.3149999999999999</v>
          </cell>
          <cell r="G3220">
            <v>1.0489999999999999</v>
          </cell>
          <cell r="H3220">
            <v>0.13300000000000001</v>
          </cell>
          <cell r="I3220"/>
          <cell r="J3220">
            <v>40</v>
          </cell>
          <cell r="K3220"/>
          <cell r="L3220" t="str">
            <v>SA790 S31803</v>
          </cell>
          <cell r="M3220"/>
          <cell r="N3220"/>
        </row>
        <row r="3221">
          <cell r="A3221" t="str">
            <v>P1 SCH-80 [SA790 S31803]</v>
          </cell>
          <cell r="B3221">
            <v>1</v>
          </cell>
          <cell r="C3221">
            <v>80</v>
          </cell>
          <cell r="D3221" t="str">
            <v>SA790 S31803</v>
          </cell>
          <cell r="E3221"/>
          <cell r="F3221">
            <v>1.3149999999999999</v>
          </cell>
          <cell r="G3221">
            <v>0.95699999999999996</v>
          </cell>
          <cell r="H3221">
            <v>0.17899999999999999</v>
          </cell>
          <cell r="I3221"/>
          <cell r="J3221">
            <v>80</v>
          </cell>
          <cell r="K3221"/>
          <cell r="L3221" t="str">
            <v>SA790 S31803</v>
          </cell>
          <cell r="M3221"/>
          <cell r="N3221"/>
        </row>
        <row r="3222">
          <cell r="A3222" t="str">
            <v>P1 SCH-160 [SA790 S31803]</v>
          </cell>
          <cell r="B3222">
            <v>1</v>
          </cell>
          <cell r="C3222">
            <v>160</v>
          </cell>
          <cell r="D3222" t="str">
            <v>SA790 S31803</v>
          </cell>
          <cell r="E3222"/>
          <cell r="F3222">
            <v>1.3149999999999999</v>
          </cell>
          <cell r="G3222">
            <v>0.81499999999999995</v>
          </cell>
          <cell r="H3222">
            <v>0.25</v>
          </cell>
          <cell r="I3222"/>
          <cell r="J3222">
            <v>160</v>
          </cell>
          <cell r="K3222"/>
          <cell r="L3222" t="str">
            <v>SA790 S31803</v>
          </cell>
          <cell r="M3222"/>
          <cell r="N3222"/>
        </row>
        <row r="3223">
          <cell r="A3223" t="str">
            <v>P1 SCH-XH [SA790 S31803]</v>
          </cell>
          <cell r="B3223">
            <v>1</v>
          </cell>
          <cell r="C3223" t="str">
            <v>XH</v>
          </cell>
          <cell r="D3223" t="str">
            <v>SA790 S31803</v>
          </cell>
          <cell r="E3223"/>
          <cell r="F3223">
            <v>1.3149999999999999</v>
          </cell>
          <cell r="G3223">
            <v>0.95699999999999996</v>
          </cell>
          <cell r="H3223">
            <v>0.17899999999999999</v>
          </cell>
          <cell r="I3223" t="str">
            <v>XH</v>
          </cell>
          <cell r="J3223">
            <v>2</v>
          </cell>
          <cell r="K3223"/>
          <cell r="L3223" t="str">
            <v>SA790 S31803</v>
          </cell>
          <cell r="M3223"/>
          <cell r="N3223"/>
        </row>
        <row r="3224">
          <cell r="A3224" t="str">
            <v>P1 SCH-XXH [SA790 S31803]</v>
          </cell>
          <cell r="B3224">
            <v>1</v>
          </cell>
          <cell r="C3224" t="str">
            <v>XXH</v>
          </cell>
          <cell r="D3224" t="str">
            <v>SA790 S31803</v>
          </cell>
          <cell r="E3224"/>
          <cell r="F3224">
            <v>1.3149999999999999</v>
          </cell>
          <cell r="G3224">
            <v>0.59899999999999998</v>
          </cell>
          <cell r="H3224">
            <v>0.35799999999999998</v>
          </cell>
          <cell r="I3224" t="str">
            <v>XXH</v>
          </cell>
          <cell r="J3224">
            <v>4</v>
          </cell>
          <cell r="K3224"/>
          <cell r="L3224" t="str">
            <v>SA790 S31803</v>
          </cell>
          <cell r="M3224"/>
          <cell r="N3224"/>
        </row>
        <row r="3225">
          <cell r="A3225" t="str">
            <v>P1.25 SCH-5 [SA790 S31803]</v>
          </cell>
          <cell r="B3225">
            <v>1.25</v>
          </cell>
          <cell r="C3225">
            <v>5</v>
          </cell>
          <cell r="D3225" t="str">
            <v>SA790 S31803</v>
          </cell>
          <cell r="E3225"/>
          <cell r="F3225">
            <v>1.6600000000000001</v>
          </cell>
          <cell r="G3225">
            <v>1.5300000000000002</v>
          </cell>
          <cell r="H3225">
            <v>6.5000000000000002E-2</v>
          </cell>
          <cell r="I3225"/>
          <cell r="J3225">
            <v>5</v>
          </cell>
          <cell r="K3225"/>
          <cell r="L3225" t="str">
            <v>SA790 S31803</v>
          </cell>
          <cell r="M3225"/>
          <cell r="N3225"/>
        </row>
        <row r="3226">
          <cell r="A3226" t="str">
            <v>P1.25 SCH-10 [SA790 S31803]</v>
          </cell>
          <cell r="B3226">
            <v>1.25</v>
          </cell>
          <cell r="C3226">
            <v>10</v>
          </cell>
          <cell r="D3226" t="str">
            <v>SA790 S31803</v>
          </cell>
          <cell r="E3226"/>
          <cell r="F3226">
            <v>1.6600000000000001</v>
          </cell>
          <cell r="G3226">
            <v>1.4420000000000002</v>
          </cell>
          <cell r="H3226">
            <v>0.109</v>
          </cell>
          <cell r="I3226"/>
          <cell r="J3226">
            <v>10</v>
          </cell>
          <cell r="K3226"/>
          <cell r="L3226" t="str">
            <v>SA790 S31803</v>
          </cell>
          <cell r="M3226"/>
          <cell r="N3226"/>
        </row>
        <row r="3227">
          <cell r="A3227" t="str">
            <v>P1.25 SCH-40 [SA790 S31803]</v>
          </cell>
          <cell r="B3227">
            <v>1.25</v>
          </cell>
          <cell r="C3227">
            <v>40</v>
          </cell>
          <cell r="D3227" t="str">
            <v>SA790 S31803</v>
          </cell>
          <cell r="E3227"/>
          <cell r="F3227">
            <v>1.6600000000000001</v>
          </cell>
          <cell r="G3227">
            <v>1.3800000000000001</v>
          </cell>
          <cell r="H3227">
            <v>0.14000000000000001</v>
          </cell>
          <cell r="I3227"/>
          <cell r="J3227">
            <v>40</v>
          </cell>
          <cell r="K3227"/>
          <cell r="L3227" t="str">
            <v>SA790 S31803</v>
          </cell>
          <cell r="M3227"/>
          <cell r="N3227"/>
        </row>
        <row r="3228">
          <cell r="A3228" t="str">
            <v>P1.25 SCH-80 [SA790 S31803]</v>
          </cell>
          <cell r="B3228">
            <v>1.25</v>
          </cell>
          <cell r="C3228">
            <v>80</v>
          </cell>
          <cell r="D3228" t="str">
            <v>SA790 S31803</v>
          </cell>
          <cell r="E3228"/>
          <cell r="F3228">
            <v>1.6600000000000001</v>
          </cell>
          <cell r="G3228">
            <v>1.278</v>
          </cell>
          <cell r="H3228">
            <v>0.191</v>
          </cell>
          <cell r="I3228"/>
          <cell r="J3228">
            <v>80</v>
          </cell>
          <cell r="K3228"/>
          <cell r="L3228" t="str">
            <v>SA790 S31803</v>
          </cell>
          <cell r="M3228"/>
          <cell r="N3228"/>
        </row>
        <row r="3229">
          <cell r="A3229" t="str">
            <v>P1.25 SCH-160 [SA790 S31803]</v>
          </cell>
          <cell r="B3229">
            <v>1.25</v>
          </cell>
          <cell r="C3229">
            <v>160</v>
          </cell>
          <cell r="D3229" t="str">
            <v>SA790 S31803</v>
          </cell>
          <cell r="E3229"/>
          <cell r="F3229">
            <v>1.6600000000000001</v>
          </cell>
          <cell r="G3229">
            <v>1.1600000000000001</v>
          </cell>
          <cell r="H3229">
            <v>0.25</v>
          </cell>
          <cell r="I3229"/>
          <cell r="J3229">
            <v>160</v>
          </cell>
          <cell r="K3229"/>
          <cell r="L3229" t="str">
            <v>SA790 S31803</v>
          </cell>
          <cell r="M3229"/>
          <cell r="N3229"/>
        </row>
        <row r="3230">
          <cell r="A3230" t="str">
            <v>P1.25 SCH-XH [SA790 S31803]</v>
          </cell>
          <cell r="B3230">
            <v>1.25</v>
          </cell>
          <cell r="C3230" t="str">
            <v>XH</v>
          </cell>
          <cell r="D3230" t="str">
            <v>SA790 S31803</v>
          </cell>
          <cell r="E3230"/>
          <cell r="F3230">
            <v>1.6600000000000001</v>
          </cell>
          <cell r="G3230">
            <v>1.278</v>
          </cell>
          <cell r="H3230">
            <v>0.191</v>
          </cell>
          <cell r="I3230" t="str">
            <v>XH</v>
          </cell>
          <cell r="J3230">
            <v>2</v>
          </cell>
          <cell r="K3230"/>
          <cell r="L3230" t="str">
            <v>SA790 S31803</v>
          </cell>
          <cell r="M3230"/>
          <cell r="N3230"/>
        </row>
        <row r="3231">
          <cell r="A3231" t="str">
            <v>P1.25 SCH-XXH [SA790 S31803]</v>
          </cell>
          <cell r="B3231">
            <v>1.25</v>
          </cell>
          <cell r="C3231" t="str">
            <v>XXH</v>
          </cell>
          <cell r="D3231" t="str">
            <v>SA790 S31803</v>
          </cell>
          <cell r="E3231"/>
          <cell r="F3231">
            <v>1.6600000000000001</v>
          </cell>
          <cell r="G3231">
            <v>0.89600000000000013</v>
          </cell>
          <cell r="H3231">
            <v>0.38200000000000001</v>
          </cell>
          <cell r="I3231" t="str">
            <v>XXH</v>
          </cell>
          <cell r="J3231">
            <v>4</v>
          </cell>
          <cell r="K3231"/>
          <cell r="L3231" t="str">
            <v>SA790 S31803</v>
          </cell>
          <cell r="M3231"/>
          <cell r="N3231"/>
        </row>
        <row r="3232">
          <cell r="A3232" t="str">
            <v>P1.5 SCH-5 [SA790 S31803]</v>
          </cell>
          <cell r="B3232">
            <v>1.5000000000000002</v>
          </cell>
          <cell r="C3232">
            <v>5</v>
          </cell>
          <cell r="D3232" t="str">
            <v>SA790 S31803</v>
          </cell>
          <cell r="E3232"/>
          <cell r="F3232">
            <v>1.9</v>
          </cell>
          <cell r="G3232">
            <v>1.77</v>
          </cell>
          <cell r="H3232">
            <v>6.5000000000000002E-2</v>
          </cell>
          <cell r="I3232"/>
          <cell r="J3232">
            <v>5</v>
          </cell>
          <cell r="K3232"/>
          <cell r="L3232" t="str">
            <v>SA790 S31803</v>
          </cell>
          <cell r="M3232"/>
          <cell r="N3232"/>
        </row>
        <row r="3233">
          <cell r="A3233" t="str">
            <v>P1.5 SCH-10 [SA790 S31803]</v>
          </cell>
          <cell r="B3233">
            <v>1.5000000000000002</v>
          </cell>
          <cell r="C3233">
            <v>10</v>
          </cell>
          <cell r="D3233" t="str">
            <v>SA790 S31803</v>
          </cell>
          <cell r="E3233"/>
          <cell r="F3233">
            <v>1.9</v>
          </cell>
          <cell r="G3233">
            <v>1.6819999999999999</v>
          </cell>
          <cell r="H3233">
            <v>0.109</v>
          </cell>
          <cell r="I3233"/>
          <cell r="J3233">
            <v>10</v>
          </cell>
          <cell r="K3233"/>
          <cell r="L3233" t="str">
            <v>SA790 S31803</v>
          </cell>
          <cell r="M3233"/>
          <cell r="N3233"/>
        </row>
        <row r="3234">
          <cell r="A3234" t="str">
            <v>P1.5 SCH-40 [SA790 S31803]</v>
          </cell>
          <cell r="B3234">
            <v>1.5000000000000002</v>
          </cell>
          <cell r="C3234">
            <v>40</v>
          </cell>
          <cell r="D3234" t="str">
            <v>SA790 S31803</v>
          </cell>
          <cell r="E3234"/>
          <cell r="F3234">
            <v>1.9</v>
          </cell>
          <cell r="G3234">
            <v>1.6099999999999999</v>
          </cell>
          <cell r="H3234">
            <v>0.14499999999999999</v>
          </cell>
          <cell r="I3234"/>
          <cell r="J3234">
            <v>40</v>
          </cell>
          <cell r="K3234"/>
          <cell r="L3234" t="str">
            <v>SA790 S31803</v>
          </cell>
          <cell r="M3234"/>
          <cell r="N3234"/>
        </row>
        <row r="3235">
          <cell r="A3235" t="str">
            <v>P1.5 SCH-80 [SA790 S31803]</v>
          </cell>
          <cell r="B3235">
            <v>1.5000000000000002</v>
          </cell>
          <cell r="C3235">
            <v>80</v>
          </cell>
          <cell r="D3235" t="str">
            <v>SA790 S31803</v>
          </cell>
          <cell r="E3235"/>
          <cell r="F3235">
            <v>1.9</v>
          </cell>
          <cell r="G3235">
            <v>1.5</v>
          </cell>
          <cell r="H3235">
            <v>0.2</v>
          </cell>
          <cell r="I3235"/>
          <cell r="J3235">
            <v>80</v>
          </cell>
          <cell r="K3235"/>
          <cell r="L3235" t="str">
            <v>SA790 S31803</v>
          </cell>
          <cell r="M3235"/>
          <cell r="N3235"/>
        </row>
        <row r="3236">
          <cell r="A3236" t="str">
            <v>P1.5 SCH-160 [SA790 S31803]</v>
          </cell>
          <cell r="B3236">
            <v>1.5000000000000002</v>
          </cell>
          <cell r="C3236">
            <v>160</v>
          </cell>
          <cell r="D3236" t="str">
            <v>SA790 S31803</v>
          </cell>
          <cell r="E3236"/>
          <cell r="F3236">
            <v>1.9</v>
          </cell>
          <cell r="G3236">
            <v>1.3379999999999999</v>
          </cell>
          <cell r="H3236">
            <v>0.28100000000000003</v>
          </cell>
          <cell r="I3236"/>
          <cell r="J3236">
            <v>160</v>
          </cell>
          <cell r="K3236"/>
          <cell r="L3236" t="str">
            <v>SA790 S31803</v>
          </cell>
          <cell r="M3236"/>
          <cell r="N3236"/>
        </row>
        <row r="3237">
          <cell r="A3237" t="str">
            <v>P1.5 SCH-XH [SA790 S31803]</v>
          </cell>
          <cell r="B3237">
            <v>1.5000000000000002</v>
          </cell>
          <cell r="C3237" t="str">
            <v>XH</v>
          </cell>
          <cell r="D3237" t="str">
            <v>SA790 S31803</v>
          </cell>
          <cell r="E3237"/>
          <cell r="F3237">
            <v>1.9</v>
          </cell>
          <cell r="G3237">
            <v>1.5</v>
          </cell>
          <cell r="H3237">
            <v>0.2</v>
          </cell>
          <cell r="I3237" t="str">
            <v>XH</v>
          </cell>
          <cell r="J3237">
            <v>2</v>
          </cell>
          <cell r="K3237"/>
          <cell r="L3237" t="str">
            <v>SA790 S31803</v>
          </cell>
          <cell r="M3237"/>
          <cell r="N3237"/>
        </row>
        <row r="3238">
          <cell r="A3238" t="str">
            <v>P1.5 SCH-XXH [SA790 S31803]</v>
          </cell>
          <cell r="B3238">
            <v>1.5000000000000002</v>
          </cell>
          <cell r="C3238" t="str">
            <v>XXH</v>
          </cell>
          <cell r="D3238" t="str">
            <v>SA790 S31803</v>
          </cell>
          <cell r="E3238"/>
          <cell r="F3238">
            <v>1.9</v>
          </cell>
          <cell r="G3238">
            <v>1.0999999999999999</v>
          </cell>
          <cell r="H3238">
            <v>0.4</v>
          </cell>
          <cell r="I3238" t="str">
            <v>XXH</v>
          </cell>
          <cell r="J3238">
            <v>4</v>
          </cell>
          <cell r="K3238"/>
          <cell r="L3238" t="str">
            <v>SA790 S31803</v>
          </cell>
          <cell r="M3238"/>
          <cell r="N3238"/>
        </row>
        <row r="3239">
          <cell r="A3239" t="str">
            <v>P2 SCH-5 [SA790 S31803]</v>
          </cell>
          <cell r="B3239">
            <v>2</v>
          </cell>
          <cell r="C3239">
            <v>5</v>
          </cell>
          <cell r="D3239" t="str">
            <v>SA790 S31803</v>
          </cell>
          <cell r="E3239"/>
          <cell r="F3239">
            <v>2.375</v>
          </cell>
          <cell r="G3239">
            <v>2.2450000000000001</v>
          </cell>
          <cell r="H3239">
            <v>6.5000000000000002E-2</v>
          </cell>
          <cell r="I3239"/>
          <cell r="J3239">
            <v>5</v>
          </cell>
          <cell r="K3239"/>
          <cell r="L3239" t="str">
            <v>SA790 S31803</v>
          </cell>
          <cell r="M3239"/>
          <cell r="N3239"/>
        </row>
        <row r="3240">
          <cell r="A3240" t="str">
            <v>P2 SCH-10 [SA790 S31803]</v>
          </cell>
          <cell r="B3240">
            <v>2</v>
          </cell>
          <cell r="C3240">
            <v>10</v>
          </cell>
          <cell r="D3240" t="str">
            <v>SA790 S31803</v>
          </cell>
          <cell r="E3240"/>
          <cell r="F3240">
            <v>2.375</v>
          </cell>
          <cell r="G3240">
            <v>2.157</v>
          </cell>
          <cell r="H3240">
            <v>0.109</v>
          </cell>
          <cell r="I3240"/>
          <cell r="J3240">
            <v>10</v>
          </cell>
          <cell r="K3240"/>
          <cell r="L3240" t="str">
            <v>SA790 S31803</v>
          </cell>
          <cell r="M3240"/>
          <cell r="N3240"/>
        </row>
        <row r="3241">
          <cell r="A3241" t="str">
            <v>P2 SCH-40 [SA790 S31803]</v>
          </cell>
          <cell r="B3241">
            <v>2</v>
          </cell>
          <cell r="C3241">
            <v>40</v>
          </cell>
          <cell r="D3241" t="str">
            <v>SA790 S31803</v>
          </cell>
          <cell r="E3241"/>
          <cell r="F3241">
            <v>2.375</v>
          </cell>
          <cell r="G3241">
            <v>2.0670000000000002</v>
          </cell>
          <cell r="H3241">
            <v>0.154</v>
          </cell>
          <cell r="I3241"/>
          <cell r="J3241">
            <v>40</v>
          </cell>
          <cell r="K3241"/>
          <cell r="L3241" t="str">
            <v>SA790 S31803</v>
          </cell>
          <cell r="M3241"/>
          <cell r="N3241"/>
        </row>
        <row r="3242">
          <cell r="A3242" t="str">
            <v>P2 SCH-80 [SA790 S31803]</v>
          </cell>
          <cell r="B3242">
            <v>2</v>
          </cell>
          <cell r="C3242">
            <v>80</v>
          </cell>
          <cell r="D3242" t="str">
            <v>SA790 S31803</v>
          </cell>
          <cell r="E3242"/>
          <cell r="F3242">
            <v>2.375</v>
          </cell>
          <cell r="G3242">
            <v>1.9390000000000001</v>
          </cell>
          <cell r="H3242">
            <v>0.218</v>
          </cell>
          <cell r="I3242"/>
          <cell r="J3242">
            <v>80</v>
          </cell>
          <cell r="K3242"/>
          <cell r="L3242" t="str">
            <v>SA790 S31803</v>
          </cell>
          <cell r="M3242"/>
          <cell r="N3242"/>
        </row>
        <row r="3243">
          <cell r="A3243" t="str">
            <v>P2 SCH-160 [SA790 S31803]</v>
          </cell>
          <cell r="B3243">
            <v>2</v>
          </cell>
          <cell r="C3243">
            <v>160</v>
          </cell>
          <cell r="D3243" t="str">
            <v>SA790 S31803</v>
          </cell>
          <cell r="E3243" t="str">
            <v>PI0016</v>
          </cell>
          <cell r="F3243">
            <v>2.375</v>
          </cell>
          <cell r="G3243">
            <v>1.6890000000000001</v>
          </cell>
          <cell r="H3243">
            <v>0.34300000000000003</v>
          </cell>
          <cell r="I3243"/>
          <cell r="J3243">
            <v>160</v>
          </cell>
          <cell r="K3243"/>
          <cell r="L3243" t="str">
            <v>SA790 S31803</v>
          </cell>
          <cell r="M3243"/>
          <cell r="N3243"/>
        </row>
        <row r="3244">
          <cell r="A3244" t="str">
            <v>P2 SCH-XH [SA790 S31803]</v>
          </cell>
          <cell r="B3244">
            <v>2</v>
          </cell>
          <cell r="C3244" t="str">
            <v>XH</v>
          </cell>
          <cell r="D3244" t="str">
            <v>SA790 S31803</v>
          </cell>
          <cell r="E3244"/>
          <cell r="F3244">
            <v>2.375</v>
          </cell>
          <cell r="G3244">
            <v>1.9390000000000001</v>
          </cell>
          <cell r="H3244">
            <v>0.218</v>
          </cell>
          <cell r="I3244" t="str">
            <v>XH</v>
          </cell>
          <cell r="J3244">
            <v>2</v>
          </cell>
          <cell r="K3244"/>
          <cell r="L3244" t="str">
            <v>SA790 S31803</v>
          </cell>
          <cell r="M3244"/>
          <cell r="N3244"/>
        </row>
        <row r="3245">
          <cell r="A3245" t="str">
            <v>P2 SCH-XXH [SA790 S31803]</v>
          </cell>
          <cell r="B3245">
            <v>2</v>
          </cell>
          <cell r="C3245" t="str">
            <v>XXH</v>
          </cell>
          <cell r="D3245" t="str">
            <v>SA790 S31803</v>
          </cell>
          <cell r="E3245"/>
          <cell r="F3245">
            <v>2.375</v>
          </cell>
          <cell r="G3245">
            <v>1.5030000000000001</v>
          </cell>
          <cell r="H3245">
            <v>0.436</v>
          </cell>
          <cell r="I3245" t="str">
            <v>XXH</v>
          </cell>
          <cell r="J3245">
            <v>4</v>
          </cell>
          <cell r="K3245"/>
          <cell r="L3245" t="str">
            <v>SA790 S31803</v>
          </cell>
          <cell r="M3245"/>
          <cell r="N3245"/>
        </row>
        <row r="3246">
          <cell r="A3246" t="str">
            <v>P2.5 SCH-5 [SA790 S31803]</v>
          </cell>
          <cell r="B3246">
            <v>2.5</v>
          </cell>
          <cell r="C3246">
            <v>5</v>
          </cell>
          <cell r="D3246" t="str">
            <v>SA790 S31803</v>
          </cell>
          <cell r="E3246"/>
          <cell r="F3246">
            <v>2.875</v>
          </cell>
          <cell r="G3246">
            <v>2.7090000000000001</v>
          </cell>
          <cell r="H3246">
            <v>8.3000000000000004E-2</v>
          </cell>
          <cell r="I3246"/>
          <cell r="J3246">
            <v>5</v>
          </cell>
          <cell r="K3246"/>
          <cell r="L3246" t="str">
            <v>SA790 S31803</v>
          </cell>
          <cell r="M3246"/>
          <cell r="N3246"/>
        </row>
        <row r="3247">
          <cell r="A3247" t="str">
            <v>P2.5 SCH-10 [SA790 S31803]</v>
          </cell>
          <cell r="B3247">
            <v>2.5</v>
          </cell>
          <cell r="C3247">
            <v>10</v>
          </cell>
          <cell r="D3247" t="str">
            <v>SA790 S31803</v>
          </cell>
          <cell r="E3247"/>
          <cell r="F3247">
            <v>2.875</v>
          </cell>
          <cell r="G3247">
            <v>2.6349999999999998</v>
          </cell>
          <cell r="H3247">
            <v>0.12</v>
          </cell>
          <cell r="I3247"/>
          <cell r="J3247">
            <v>10</v>
          </cell>
          <cell r="K3247"/>
          <cell r="L3247" t="str">
            <v>SA790 S31803</v>
          </cell>
          <cell r="M3247"/>
          <cell r="N3247"/>
        </row>
        <row r="3248">
          <cell r="A3248" t="str">
            <v>P2.5 SCH-40 [SA790 S31803]</v>
          </cell>
          <cell r="B3248">
            <v>2.5</v>
          </cell>
          <cell r="C3248">
            <v>40</v>
          </cell>
          <cell r="D3248" t="str">
            <v>SA790 S31803</v>
          </cell>
          <cell r="E3248"/>
          <cell r="F3248">
            <v>2.875</v>
          </cell>
          <cell r="G3248">
            <v>2.4689999999999999</v>
          </cell>
          <cell r="H3248">
            <v>0.20300000000000001</v>
          </cell>
          <cell r="I3248"/>
          <cell r="J3248">
            <v>40</v>
          </cell>
          <cell r="K3248"/>
          <cell r="L3248" t="str">
            <v>SA790 S31803</v>
          </cell>
          <cell r="M3248"/>
          <cell r="N3248"/>
        </row>
        <row r="3249">
          <cell r="A3249" t="str">
            <v>P2.5 SCH-80 [SA790 S31803]</v>
          </cell>
          <cell r="B3249">
            <v>2.5</v>
          </cell>
          <cell r="C3249">
            <v>80</v>
          </cell>
          <cell r="D3249" t="str">
            <v>SA790 S31803</v>
          </cell>
          <cell r="E3249"/>
          <cell r="F3249">
            <v>2.875</v>
          </cell>
          <cell r="G3249">
            <v>2.323</v>
          </cell>
          <cell r="H3249">
            <v>0.27600000000000002</v>
          </cell>
          <cell r="I3249"/>
          <cell r="J3249">
            <v>80</v>
          </cell>
          <cell r="K3249"/>
          <cell r="L3249" t="str">
            <v>SA790 S31803</v>
          </cell>
          <cell r="M3249"/>
          <cell r="N3249"/>
        </row>
        <row r="3250">
          <cell r="A3250" t="str">
            <v>P2.5 SCH-160 [SA790 S31803]</v>
          </cell>
          <cell r="B3250">
            <v>2.5</v>
          </cell>
          <cell r="C3250">
            <v>160</v>
          </cell>
          <cell r="D3250" t="str">
            <v>SA790 S31803</v>
          </cell>
          <cell r="E3250"/>
          <cell r="F3250">
            <v>2.875</v>
          </cell>
          <cell r="G3250">
            <v>2.125</v>
          </cell>
          <cell r="H3250">
            <v>0.375</v>
          </cell>
          <cell r="I3250"/>
          <cell r="J3250">
            <v>160</v>
          </cell>
          <cell r="K3250"/>
          <cell r="L3250" t="str">
            <v>SA790 S31803</v>
          </cell>
          <cell r="M3250"/>
          <cell r="N3250"/>
        </row>
        <row r="3251">
          <cell r="A3251" t="str">
            <v>P2.5 SCH-XH [SA790 S31803]</v>
          </cell>
          <cell r="B3251">
            <v>2.5</v>
          </cell>
          <cell r="C3251" t="str">
            <v>XH</v>
          </cell>
          <cell r="D3251" t="str">
            <v>SA790 S31803</v>
          </cell>
          <cell r="E3251"/>
          <cell r="F3251">
            <v>2.875</v>
          </cell>
          <cell r="G3251">
            <v>2.323</v>
          </cell>
          <cell r="H3251">
            <v>0.27600000000000002</v>
          </cell>
          <cell r="I3251" t="str">
            <v>XH</v>
          </cell>
          <cell r="J3251">
            <v>2</v>
          </cell>
          <cell r="K3251"/>
          <cell r="L3251" t="str">
            <v>SA790 S31803</v>
          </cell>
          <cell r="M3251"/>
          <cell r="N3251"/>
        </row>
        <row r="3252">
          <cell r="A3252" t="str">
            <v>P2.5 SCH-XXH [SA790 S31803]</v>
          </cell>
          <cell r="B3252">
            <v>2.5</v>
          </cell>
          <cell r="C3252" t="str">
            <v>XXH</v>
          </cell>
          <cell r="D3252" t="str">
            <v>SA790 S31803</v>
          </cell>
          <cell r="E3252"/>
          <cell r="F3252">
            <v>2.875</v>
          </cell>
          <cell r="G3252">
            <v>1.7709999999999999</v>
          </cell>
          <cell r="H3252">
            <v>0.55200000000000005</v>
          </cell>
          <cell r="I3252" t="str">
            <v>XXH</v>
          </cell>
          <cell r="J3252">
            <v>4</v>
          </cell>
          <cell r="K3252"/>
          <cell r="L3252" t="str">
            <v>SA790 S31803</v>
          </cell>
          <cell r="M3252"/>
          <cell r="N3252"/>
        </row>
        <row r="3253">
          <cell r="A3253" t="str">
            <v>P3 SCH-5 [SA790 S31803]</v>
          </cell>
          <cell r="B3253">
            <v>3.0000000000000004</v>
          </cell>
          <cell r="C3253">
            <v>5</v>
          </cell>
          <cell r="D3253" t="str">
            <v>SA790 S31803</v>
          </cell>
          <cell r="E3253"/>
          <cell r="F3253">
            <v>3.5</v>
          </cell>
          <cell r="G3253">
            <v>3.3340000000000001</v>
          </cell>
          <cell r="H3253">
            <v>8.3000000000000004E-2</v>
          </cell>
          <cell r="I3253"/>
          <cell r="J3253">
            <v>5</v>
          </cell>
          <cell r="K3253"/>
          <cell r="L3253" t="str">
            <v>SA790 S31803</v>
          </cell>
          <cell r="M3253"/>
          <cell r="N3253"/>
        </row>
        <row r="3254">
          <cell r="A3254" t="str">
            <v>P3 SCH-10 [SA790 S31803]</v>
          </cell>
          <cell r="B3254">
            <v>3.0000000000000004</v>
          </cell>
          <cell r="C3254">
            <v>10</v>
          </cell>
          <cell r="D3254" t="str">
            <v>SA790 S31803</v>
          </cell>
          <cell r="E3254"/>
          <cell r="F3254">
            <v>3.5</v>
          </cell>
          <cell r="G3254">
            <v>3.26</v>
          </cell>
          <cell r="H3254">
            <v>0.12</v>
          </cell>
          <cell r="I3254"/>
          <cell r="J3254">
            <v>10</v>
          </cell>
          <cell r="K3254"/>
          <cell r="L3254" t="str">
            <v>SA790 S31803</v>
          </cell>
          <cell r="M3254"/>
          <cell r="N3254"/>
        </row>
        <row r="3255">
          <cell r="A3255" t="str">
            <v>P3 SCH-40 [SA790 S31803]</v>
          </cell>
          <cell r="B3255">
            <v>3.0000000000000004</v>
          </cell>
          <cell r="C3255">
            <v>40</v>
          </cell>
          <cell r="D3255" t="str">
            <v>SA790 S31803</v>
          </cell>
          <cell r="E3255"/>
          <cell r="F3255">
            <v>3.5</v>
          </cell>
          <cell r="G3255">
            <v>3.0680000000000001</v>
          </cell>
          <cell r="H3255">
            <v>0.216</v>
          </cell>
          <cell r="I3255"/>
          <cell r="J3255">
            <v>40</v>
          </cell>
          <cell r="K3255"/>
          <cell r="L3255" t="str">
            <v>SA790 S31803</v>
          </cell>
          <cell r="M3255"/>
          <cell r="N3255"/>
        </row>
        <row r="3256">
          <cell r="A3256" t="str">
            <v>P3 SCH-80 [SA790 S31803]</v>
          </cell>
          <cell r="B3256">
            <v>3.0000000000000004</v>
          </cell>
          <cell r="C3256">
            <v>80</v>
          </cell>
          <cell r="D3256" t="str">
            <v>SA790 S31803</v>
          </cell>
          <cell r="E3256" t="str">
            <v>PI0073</v>
          </cell>
          <cell r="F3256">
            <v>3.5</v>
          </cell>
          <cell r="G3256">
            <v>2.9</v>
          </cell>
          <cell r="H3256">
            <v>0.3</v>
          </cell>
          <cell r="I3256"/>
          <cell r="J3256">
            <v>80</v>
          </cell>
          <cell r="K3256"/>
          <cell r="L3256" t="str">
            <v>SA790 S31803</v>
          </cell>
          <cell r="M3256"/>
          <cell r="N3256"/>
        </row>
        <row r="3257">
          <cell r="A3257" t="str">
            <v>P3 SCH-160 [SA790 S31803]</v>
          </cell>
          <cell r="B3257">
            <v>3.0000000000000004</v>
          </cell>
          <cell r="C3257">
            <v>160</v>
          </cell>
          <cell r="D3257" t="str">
            <v>SA790 S31803</v>
          </cell>
          <cell r="E3257" t="str">
            <v>PI0105</v>
          </cell>
          <cell r="F3257">
            <v>3.5</v>
          </cell>
          <cell r="G3257">
            <v>2.6259999999999999</v>
          </cell>
          <cell r="H3257">
            <v>0.437</v>
          </cell>
          <cell r="I3257"/>
          <cell r="J3257">
            <v>160</v>
          </cell>
          <cell r="K3257"/>
          <cell r="L3257" t="str">
            <v>SA790 S31803</v>
          </cell>
          <cell r="M3257"/>
          <cell r="N3257"/>
        </row>
        <row r="3258">
          <cell r="A3258" t="str">
            <v>P3 SCH-XH [SA790 S31803]</v>
          </cell>
          <cell r="B3258">
            <v>3.0000000000000004</v>
          </cell>
          <cell r="C3258" t="str">
            <v>XH</v>
          </cell>
          <cell r="D3258" t="str">
            <v>SA790 S31803</v>
          </cell>
          <cell r="E3258"/>
          <cell r="F3258">
            <v>3.5</v>
          </cell>
          <cell r="G3258">
            <v>2.9</v>
          </cell>
          <cell r="H3258">
            <v>0.3</v>
          </cell>
          <cell r="I3258" t="str">
            <v>XH</v>
          </cell>
          <cell r="J3258">
            <v>2</v>
          </cell>
          <cell r="K3258"/>
          <cell r="L3258" t="str">
            <v>SA790 S31803</v>
          </cell>
          <cell r="M3258"/>
          <cell r="N3258"/>
        </row>
        <row r="3259">
          <cell r="A3259" t="str">
            <v>P3 SCH-XXH [SA790 S31803]</v>
          </cell>
          <cell r="B3259">
            <v>3.0000000000000004</v>
          </cell>
          <cell r="C3259" t="str">
            <v>XXH</v>
          </cell>
          <cell r="D3259" t="str">
            <v>SA790 S31803</v>
          </cell>
          <cell r="E3259"/>
          <cell r="F3259">
            <v>3.5</v>
          </cell>
          <cell r="G3259">
            <v>2.2999999999999998</v>
          </cell>
          <cell r="H3259">
            <v>0.6</v>
          </cell>
          <cell r="I3259" t="str">
            <v>XXH</v>
          </cell>
          <cell r="J3259">
            <v>4</v>
          </cell>
          <cell r="K3259"/>
          <cell r="L3259" t="str">
            <v>SA790 S31803</v>
          </cell>
          <cell r="M3259"/>
          <cell r="N3259"/>
        </row>
        <row r="3260">
          <cell r="A3260" t="str">
            <v>P3.5 SCH-5 [SA790 S31803]</v>
          </cell>
          <cell r="B3260">
            <v>3.5</v>
          </cell>
          <cell r="C3260">
            <v>5</v>
          </cell>
          <cell r="D3260" t="str">
            <v>SA790 S31803</v>
          </cell>
          <cell r="E3260"/>
          <cell r="F3260">
            <v>4</v>
          </cell>
          <cell r="G3260">
            <v>3.8340000000000001</v>
          </cell>
          <cell r="H3260">
            <v>8.3000000000000004E-2</v>
          </cell>
          <cell r="I3260"/>
          <cell r="J3260">
            <v>5</v>
          </cell>
          <cell r="K3260"/>
          <cell r="L3260" t="str">
            <v>SA790 S31803</v>
          </cell>
          <cell r="M3260"/>
          <cell r="N3260"/>
        </row>
        <row r="3261">
          <cell r="A3261" t="str">
            <v>P3.5 SCH-10 [SA790 S31803]</v>
          </cell>
          <cell r="B3261">
            <v>3.5</v>
          </cell>
          <cell r="C3261">
            <v>10</v>
          </cell>
          <cell r="D3261" t="str">
            <v>SA790 S31803</v>
          </cell>
          <cell r="E3261"/>
          <cell r="F3261">
            <v>4</v>
          </cell>
          <cell r="G3261">
            <v>3.76</v>
          </cell>
          <cell r="H3261">
            <v>0.12</v>
          </cell>
          <cell r="I3261"/>
          <cell r="J3261">
            <v>10</v>
          </cell>
          <cell r="K3261"/>
          <cell r="L3261" t="str">
            <v>SA790 S31803</v>
          </cell>
          <cell r="M3261"/>
          <cell r="N3261"/>
        </row>
        <row r="3262">
          <cell r="A3262" t="str">
            <v>P3.5 SCH-40 [SA790 S31803]</v>
          </cell>
          <cell r="B3262">
            <v>3.5</v>
          </cell>
          <cell r="C3262">
            <v>40</v>
          </cell>
          <cell r="D3262" t="str">
            <v>SA790 S31803</v>
          </cell>
          <cell r="E3262"/>
          <cell r="F3262">
            <v>4</v>
          </cell>
          <cell r="G3262">
            <v>3.548</v>
          </cell>
          <cell r="H3262">
            <v>0.22600000000000001</v>
          </cell>
          <cell r="I3262"/>
          <cell r="J3262">
            <v>40</v>
          </cell>
          <cell r="K3262"/>
          <cell r="L3262" t="str">
            <v>SA790 S31803</v>
          </cell>
          <cell r="M3262"/>
          <cell r="N3262"/>
        </row>
        <row r="3263">
          <cell r="A3263" t="str">
            <v>P3.5 SCH-80 [SA790 S31803]</v>
          </cell>
          <cell r="B3263">
            <v>3.5</v>
          </cell>
          <cell r="C3263">
            <v>80</v>
          </cell>
          <cell r="D3263" t="str">
            <v>SA790 S31803</v>
          </cell>
          <cell r="E3263"/>
          <cell r="F3263">
            <v>4</v>
          </cell>
          <cell r="G3263">
            <v>3.3639999999999999</v>
          </cell>
          <cell r="H3263">
            <v>0.318</v>
          </cell>
          <cell r="I3263"/>
          <cell r="J3263">
            <v>80</v>
          </cell>
          <cell r="K3263"/>
          <cell r="L3263" t="str">
            <v>SA790 S31803</v>
          </cell>
          <cell r="M3263"/>
          <cell r="N3263"/>
        </row>
        <row r="3264">
          <cell r="A3264" t="str">
            <v>P3.5 SCH-XH [SA790 S31803]</v>
          </cell>
          <cell r="B3264">
            <v>3.5</v>
          </cell>
          <cell r="C3264" t="str">
            <v>XH</v>
          </cell>
          <cell r="D3264" t="str">
            <v>SA790 S31803</v>
          </cell>
          <cell r="E3264"/>
          <cell r="F3264">
            <v>4</v>
          </cell>
          <cell r="G3264">
            <v>3.3639999999999999</v>
          </cell>
          <cell r="H3264">
            <v>0.318</v>
          </cell>
          <cell r="I3264" t="str">
            <v>XH</v>
          </cell>
          <cell r="J3264">
            <v>2</v>
          </cell>
          <cell r="K3264"/>
          <cell r="L3264" t="str">
            <v>SA790 S31803</v>
          </cell>
          <cell r="M3264"/>
          <cell r="N3264"/>
        </row>
        <row r="3265">
          <cell r="A3265" t="str">
            <v>P3.5 SCH-XXH [SA790 S31803]</v>
          </cell>
          <cell r="B3265">
            <v>3.5</v>
          </cell>
          <cell r="C3265" t="str">
            <v>XXH</v>
          </cell>
          <cell r="D3265" t="str">
            <v>SA790 S31803</v>
          </cell>
          <cell r="E3265"/>
          <cell r="F3265">
            <v>4</v>
          </cell>
          <cell r="G3265">
            <v>2.7279999999999998</v>
          </cell>
          <cell r="H3265">
            <v>0.63600000000000001</v>
          </cell>
          <cell r="I3265" t="str">
            <v>XXH</v>
          </cell>
          <cell r="J3265">
            <v>4</v>
          </cell>
          <cell r="K3265"/>
          <cell r="L3265" t="str">
            <v>SA790 S31803</v>
          </cell>
          <cell r="M3265"/>
          <cell r="N3265"/>
        </row>
        <row r="3266">
          <cell r="A3266" t="str">
            <v>P4 SCH-5 [SA790 S31803]</v>
          </cell>
          <cell r="B3266">
            <v>4</v>
          </cell>
          <cell r="C3266">
            <v>5</v>
          </cell>
          <cell r="D3266" t="str">
            <v>SA790 S31803</v>
          </cell>
          <cell r="E3266"/>
          <cell r="F3266">
            <v>4.5</v>
          </cell>
          <cell r="G3266">
            <v>4.3339999999999996</v>
          </cell>
          <cell r="H3266">
            <v>8.3000000000000004E-2</v>
          </cell>
          <cell r="I3266"/>
          <cell r="J3266">
            <v>5</v>
          </cell>
          <cell r="K3266"/>
          <cell r="L3266" t="str">
            <v>SA790 S31803</v>
          </cell>
          <cell r="M3266"/>
          <cell r="N3266"/>
        </row>
        <row r="3267">
          <cell r="A3267" t="str">
            <v>P4 SCH-10 [SA790 S31803]</v>
          </cell>
          <cell r="B3267">
            <v>4</v>
          </cell>
          <cell r="C3267">
            <v>10</v>
          </cell>
          <cell r="D3267" t="str">
            <v>SA790 S31803</v>
          </cell>
          <cell r="E3267"/>
          <cell r="F3267">
            <v>4.5</v>
          </cell>
          <cell r="G3267">
            <v>4.26</v>
          </cell>
          <cell r="H3267">
            <v>0.12</v>
          </cell>
          <cell r="I3267"/>
          <cell r="J3267">
            <v>10</v>
          </cell>
          <cell r="K3267"/>
          <cell r="L3267" t="str">
            <v>SA790 S31803</v>
          </cell>
          <cell r="M3267"/>
          <cell r="N3267"/>
        </row>
        <row r="3268">
          <cell r="A3268" t="str">
            <v>P4 SCH-40 [SA790 S31803]</v>
          </cell>
          <cell r="B3268">
            <v>4</v>
          </cell>
          <cell r="C3268">
            <v>40</v>
          </cell>
          <cell r="D3268" t="str">
            <v>SA790 S31803</v>
          </cell>
          <cell r="E3268"/>
          <cell r="F3268">
            <v>4.5</v>
          </cell>
          <cell r="G3268">
            <v>4.0259999999999998</v>
          </cell>
          <cell r="H3268">
            <v>0.23699999999999999</v>
          </cell>
          <cell r="I3268"/>
          <cell r="J3268">
            <v>40</v>
          </cell>
          <cell r="K3268"/>
          <cell r="L3268" t="str">
            <v>SA790 S31803</v>
          </cell>
          <cell r="M3268"/>
          <cell r="N3268"/>
        </row>
        <row r="3269">
          <cell r="A3269" t="str">
            <v>P4 SCH-60 [SA790 S31803]</v>
          </cell>
          <cell r="B3269">
            <v>4</v>
          </cell>
          <cell r="C3269">
            <v>60</v>
          </cell>
          <cell r="D3269" t="str">
            <v>SA790 S31803</v>
          </cell>
          <cell r="E3269"/>
          <cell r="F3269">
            <v>4.5</v>
          </cell>
          <cell r="G3269">
            <v>3.9379999999999997</v>
          </cell>
          <cell r="H3269">
            <v>0.28100000000000003</v>
          </cell>
          <cell r="I3269"/>
          <cell r="J3269">
            <v>60</v>
          </cell>
          <cell r="K3269"/>
          <cell r="L3269" t="str">
            <v>SA790 S31803</v>
          </cell>
          <cell r="M3269"/>
          <cell r="N3269"/>
        </row>
        <row r="3270">
          <cell r="A3270" t="str">
            <v>P4 SCH-80 [SA790 S31803]</v>
          </cell>
          <cell r="B3270">
            <v>4</v>
          </cell>
          <cell r="C3270">
            <v>80</v>
          </cell>
          <cell r="D3270" t="str">
            <v>SA790 S31803</v>
          </cell>
          <cell r="E3270"/>
          <cell r="F3270">
            <v>4.5</v>
          </cell>
          <cell r="G3270">
            <v>3.8260000000000001</v>
          </cell>
          <cell r="H3270">
            <v>0.33700000000000002</v>
          </cell>
          <cell r="I3270"/>
          <cell r="J3270">
            <v>80</v>
          </cell>
          <cell r="K3270"/>
          <cell r="L3270" t="str">
            <v>SA790 S31803</v>
          </cell>
          <cell r="M3270"/>
          <cell r="N3270"/>
        </row>
        <row r="3271">
          <cell r="A3271" t="str">
            <v>P4 SCH-120 [SA790 S31803]</v>
          </cell>
          <cell r="B3271">
            <v>4</v>
          </cell>
          <cell r="C3271">
            <v>120</v>
          </cell>
          <cell r="D3271" t="str">
            <v>SA790 S31803</v>
          </cell>
          <cell r="E3271"/>
          <cell r="F3271">
            <v>4.5</v>
          </cell>
          <cell r="G3271">
            <v>3.6259999999999999</v>
          </cell>
          <cell r="H3271">
            <v>0.437</v>
          </cell>
          <cell r="I3271"/>
          <cell r="J3271">
            <v>120</v>
          </cell>
          <cell r="K3271"/>
          <cell r="L3271" t="str">
            <v>SA790 S31803</v>
          </cell>
          <cell r="M3271"/>
          <cell r="N3271"/>
        </row>
        <row r="3272">
          <cell r="A3272" t="str">
            <v>P4 SCH-160 [SA790 S31803]</v>
          </cell>
          <cell r="B3272">
            <v>4</v>
          </cell>
          <cell r="C3272">
            <v>160</v>
          </cell>
          <cell r="D3272" t="str">
            <v>SA790 S31803</v>
          </cell>
          <cell r="E3272" t="str">
            <v>PI0017</v>
          </cell>
          <cell r="F3272">
            <v>4.5</v>
          </cell>
          <cell r="G3272">
            <v>3.4379999999999997</v>
          </cell>
          <cell r="H3272">
            <v>0.53100000000000003</v>
          </cell>
          <cell r="I3272"/>
          <cell r="J3272">
            <v>160</v>
          </cell>
          <cell r="K3272"/>
          <cell r="L3272" t="str">
            <v>SA790 S31803</v>
          </cell>
          <cell r="M3272"/>
          <cell r="N3272"/>
        </row>
        <row r="3273">
          <cell r="A3273" t="str">
            <v>P4 SCH-XH [SA790 S31803]</v>
          </cell>
          <cell r="B3273">
            <v>4</v>
          </cell>
          <cell r="C3273" t="str">
            <v>XH</v>
          </cell>
          <cell r="D3273" t="str">
            <v>SA790 S31803</v>
          </cell>
          <cell r="E3273"/>
          <cell r="F3273">
            <v>4.5</v>
          </cell>
          <cell r="G3273">
            <v>3.8260000000000001</v>
          </cell>
          <cell r="H3273">
            <v>0.33700000000000002</v>
          </cell>
          <cell r="I3273" t="str">
            <v>XH</v>
          </cell>
          <cell r="J3273">
            <v>2</v>
          </cell>
          <cell r="K3273"/>
          <cell r="L3273" t="str">
            <v>SA790 S31803</v>
          </cell>
          <cell r="M3273"/>
          <cell r="N3273"/>
        </row>
        <row r="3274">
          <cell r="A3274" t="str">
            <v>P4 SCH-XXH [SA790 S31803]</v>
          </cell>
          <cell r="B3274">
            <v>4</v>
          </cell>
          <cell r="C3274" t="str">
            <v>XXH</v>
          </cell>
          <cell r="D3274" t="str">
            <v>SA790 S31803</v>
          </cell>
          <cell r="E3274"/>
          <cell r="F3274">
            <v>4.5</v>
          </cell>
          <cell r="G3274">
            <v>3.1520000000000001</v>
          </cell>
          <cell r="H3274">
            <v>0.67400000000000004</v>
          </cell>
          <cell r="I3274" t="str">
            <v>XXH</v>
          </cell>
          <cell r="J3274">
            <v>4</v>
          </cell>
          <cell r="K3274"/>
          <cell r="L3274" t="str">
            <v>SA790 S31803</v>
          </cell>
          <cell r="M3274"/>
          <cell r="N3274"/>
        </row>
        <row r="3275">
          <cell r="A3275" t="str">
            <v>P4.5 SCH-XH [SA790 S31803]</v>
          </cell>
          <cell r="B3275">
            <v>4.5</v>
          </cell>
          <cell r="C3275" t="str">
            <v>XH</v>
          </cell>
          <cell r="D3275" t="str">
            <v>SA790 S31803</v>
          </cell>
          <cell r="E3275"/>
          <cell r="F3275">
            <v>5</v>
          </cell>
          <cell r="G3275">
            <v>4.29</v>
          </cell>
          <cell r="H3275">
            <v>0.35499999999999998</v>
          </cell>
          <cell r="I3275" t="str">
            <v>XH</v>
          </cell>
          <cell r="J3275">
            <v>2</v>
          </cell>
          <cell r="K3275"/>
          <cell r="L3275" t="str">
            <v>SA790 S31803</v>
          </cell>
          <cell r="M3275"/>
          <cell r="N3275"/>
        </row>
        <row r="3276">
          <cell r="A3276" t="str">
            <v>P4.5 SCH-XXH [SA790 S31803]</v>
          </cell>
          <cell r="B3276">
            <v>4.5</v>
          </cell>
          <cell r="C3276" t="str">
            <v>XXH</v>
          </cell>
          <cell r="D3276" t="str">
            <v>SA790 S31803</v>
          </cell>
          <cell r="E3276"/>
          <cell r="F3276">
            <v>5</v>
          </cell>
          <cell r="G3276">
            <v>3.58</v>
          </cell>
          <cell r="H3276">
            <v>0.71</v>
          </cell>
          <cell r="I3276" t="str">
            <v>XXH</v>
          </cell>
          <cell r="J3276">
            <v>4</v>
          </cell>
          <cell r="K3276"/>
          <cell r="L3276" t="str">
            <v>SA790 S31803</v>
          </cell>
          <cell r="M3276"/>
          <cell r="N3276"/>
        </row>
        <row r="3277">
          <cell r="A3277" t="str">
            <v>P5 SCH-5 [SA790 S31803]</v>
          </cell>
          <cell r="B3277">
            <v>5</v>
          </cell>
          <cell r="C3277">
            <v>5</v>
          </cell>
          <cell r="D3277" t="str">
            <v>SA790 S31803</v>
          </cell>
          <cell r="E3277"/>
          <cell r="F3277">
            <v>5.5629999999999997</v>
          </cell>
          <cell r="G3277">
            <v>5.3449999999999998</v>
          </cell>
          <cell r="H3277">
            <v>0.109</v>
          </cell>
          <cell r="I3277"/>
          <cell r="J3277">
            <v>5</v>
          </cell>
          <cell r="K3277"/>
          <cell r="L3277" t="str">
            <v>SA790 S31803</v>
          </cell>
          <cell r="M3277"/>
          <cell r="N3277"/>
        </row>
        <row r="3278">
          <cell r="A3278" t="str">
            <v>P5 SCH-10 [SA790 S31803]</v>
          </cell>
          <cell r="B3278">
            <v>5</v>
          </cell>
          <cell r="C3278">
            <v>10</v>
          </cell>
          <cell r="D3278" t="str">
            <v>SA790 S31803</v>
          </cell>
          <cell r="E3278"/>
          <cell r="F3278">
            <v>5.5629999999999997</v>
          </cell>
          <cell r="G3278">
            <v>5.2949999999999999</v>
          </cell>
          <cell r="H3278">
            <v>0.13400000000000001</v>
          </cell>
          <cell r="I3278"/>
          <cell r="J3278">
            <v>10</v>
          </cell>
          <cell r="K3278"/>
          <cell r="L3278" t="str">
            <v>SA790 S31803</v>
          </cell>
          <cell r="M3278"/>
          <cell r="N3278"/>
        </row>
        <row r="3279">
          <cell r="A3279" t="str">
            <v>P5 SCH-20 [SA790 S31803]</v>
          </cell>
          <cell r="B3279">
            <v>5</v>
          </cell>
          <cell r="C3279">
            <v>20</v>
          </cell>
          <cell r="D3279" t="str">
            <v>SA790 S31803</v>
          </cell>
          <cell r="E3279"/>
          <cell r="F3279">
            <v>5.5629999999999997</v>
          </cell>
          <cell r="G3279">
            <v>5.157</v>
          </cell>
          <cell r="H3279">
            <v>0.20300000000000001</v>
          </cell>
          <cell r="I3279"/>
          <cell r="J3279">
            <v>20</v>
          </cell>
          <cell r="K3279"/>
          <cell r="L3279" t="str">
            <v>SA790 S31803</v>
          </cell>
          <cell r="M3279"/>
          <cell r="N3279"/>
        </row>
        <row r="3280">
          <cell r="A3280" t="str">
            <v>P5 SCH-40 [SA790 S31803]</v>
          </cell>
          <cell r="B3280">
            <v>5</v>
          </cell>
          <cell r="C3280">
            <v>40</v>
          </cell>
          <cell r="D3280" t="str">
            <v>SA790 S31803</v>
          </cell>
          <cell r="E3280"/>
          <cell r="F3280">
            <v>5.5629999999999997</v>
          </cell>
          <cell r="G3280">
            <v>5.0469999999999997</v>
          </cell>
          <cell r="H3280">
            <v>0.25800000000000001</v>
          </cell>
          <cell r="I3280"/>
          <cell r="J3280">
            <v>40</v>
          </cell>
          <cell r="K3280"/>
          <cell r="L3280" t="str">
            <v>SA790 S31803</v>
          </cell>
          <cell r="M3280"/>
          <cell r="N3280"/>
        </row>
        <row r="3281">
          <cell r="A3281" t="str">
            <v>P5 SCH-80 [SA790 S31803]</v>
          </cell>
          <cell r="B3281">
            <v>5</v>
          </cell>
          <cell r="C3281">
            <v>80</v>
          </cell>
          <cell r="D3281" t="str">
            <v>SA790 S31803</v>
          </cell>
          <cell r="E3281"/>
          <cell r="F3281">
            <v>5.5629999999999997</v>
          </cell>
          <cell r="G3281">
            <v>4.8129999999999997</v>
          </cell>
          <cell r="H3281">
            <v>0.375</v>
          </cell>
          <cell r="I3281"/>
          <cell r="J3281">
            <v>80</v>
          </cell>
          <cell r="K3281"/>
          <cell r="L3281" t="str">
            <v>SA790 S31803</v>
          </cell>
          <cell r="M3281"/>
          <cell r="N3281"/>
        </row>
        <row r="3282">
          <cell r="A3282" t="str">
            <v>P5 SCH-120 [SA790 S31803]</v>
          </cell>
          <cell r="B3282">
            <v>5</v>
          </cell>
          <cell r="C3282">
            <v>120</v>
          </cell>
          <cell r="D3282" t="str">
            <v>SA790 S31803</v>
          </cell>
          <cell r="E3282"/>
          <cell r="F3282">
            <v>5.5629999999999997</v>
          </cell>
          <cell r="G3282">
            <v>4.5629999999999997</v>
          </cell>
          <cell r="H3282">
            <v>0.5</v>
          </cell>
          <cell r="I3282"/>
          <cell r="J3282">
            <v>120</v>
          </cell>
          <cell r="K3282"/>
          <cell r="L3282" t="str">
            <v>SA790 S31803</v>
          </cell>
          <cell r="M3282"/>
          <cell r="N3282"/>
        </row>
        <row r="3283">
          <cell r="A3283" t="str">
            <v>P5 SCH-160 [SA790 S31803]</v>
          </cell>
          <cell r="B3283">
            <v>5</v>
          </cell>
          <cell r="C3283">
            <v>160</v>
          </cell>
          <cell r="D3283" t="str">
            <v>SA790 S31803</v>
          </cell>
          <cell r="E3283"/>
          <cell r="F3283">
            <v>5.5629999999999997</v>
          </cell>
          <cell r="G3283">
            <v>4.3129999999999997</v>
          </cell>
          <cell r="H3283">
            <v>0.625</v>
          </cell>
          <cell r="I3283"/>
          <cell r="J3283">
            <v>160</v>
          </cell>
          <cell r="K3283"/>
          <cell r="L3283" t="str">
            <v>SA790 S31803</v>
          </cell>
          <cell r="M3283"/>
          <cell r="N3283"/>
        </row>
        <row r="3284">
          <cell r="A3284" t="str">
            <v>P5 SCH-XH [SA790 S31803]</v>
          </cell>
          <cell r="B3284">
            <v>5</v>
          </cell>
          <cell r="C3284" t="str">
            <v>XH</v>
          </cell>
          <cell r="D3284" t="str">
            <v>SA790 S31803</v>
          </cell>
          <cell r="E3284"/>
          <cell r="F3284">
            <v>5.5629999999999997</v>
          </cell>
          <cell r="G3284">
            <v>4.8129999999999997</v>
          </cell>
          <cell r="H3284">
            <v>0.375</v>
          </cell>
          <cell r="I3284" t="str">
            <v>XH</v>
          </cell>
          <cell r="J3284">
            <v>2</v>
          </cell>
          <cell r="K3284"/>
          <cell r="L3284" t="str">
            <v>SA790 S31803</v>
          </cell>
          <cell r="M3284"/>
          <cell r="N3284"/>
        </row>
        <row r="3285">
          <cell r="A3285" t="str">
            <v>P5 SCH-XXH [SA790 S31803]</v>
          </cell>
          <cell r="B3285">
            <v>5</v>
          </cell>
          <cell r="C3285" t="str">
            <v>XXH</v>
          </cell>
          <cell r="D3285" t="str">
            <v>SA790 S31803</v>
          </cell>
          <cell r="E3285"/>
          <cell r="F3285">
            <v>5.5629999999999997</v>
          </cell>
          <cell r="G3285">
            <v>4.0629999999999997</v>
          </cell>
          <cell r="H3285">
            <v>0.75</v>
          </cell>
          <cell r="I3285" t="str">
            <v>XXH</v>
          </cell>
          <cell r="J3285">
            <v>4</v>
          </cell>
          <cell r="K3285"/>
          <cell r="L3285" t="str">
            <v>SA790 S31803</v>
          </cell>
          <cell r="M3285"/>
          <cell r="N3285"/>
        </row>
        <row r="3286">
          <cell r="A3286" t="str">
            <v>P6 SCH-5 [SA790 S31803]</v>
          </cell>
          <cell r="B3286">
            <v>6.0000000000000009</v>
          </cell>
          <cell r="C3286">
            <v>5</v>
          </cell>
          <cell r="D3286" t="str">
            <v>SA790 S31803</v>
          </cell>
          <cell r="E3286"/>
          <cell r="F3286">
            <v>6.6250000000000009</v>
          </cell>
          <cell r="G3286">
            <v>6.4070000000000009</v>
          </cell>
          <cell r="H3286">
            <v>0.109</v>
          </cell>
          <cell r="I3286"/>
          <cell r="J3286">
            <v>5</v>
          </cell>
          <cell r="K3286"/>
          <cell r="L3286" t="str">
            <v>SA790 S31803</v>
          </cell>
          <cell r="M3286"/>
          <cell r="N3286"/>
        </row>
        <row r="3287">
          <cell r="A3287" t="str">
            <v>P6 SCH-10 [SA790 S31803]</v>
          </cell>
          <cell r="B3287">
            <v>6.0000000000000009</v>
          </cell>
          <cell r="C3287">
            <v>10</v>
          </cell>
          <cell r="D3287" t="str">
            <v>SA790 S31803</v>
          </cell>
          <cell r="E3287"/>
          <cell r="F3287">
            <v>6.6250000000000009</v>
          </cell>
          <cell r="G3287">
            <v>6.3570000000000011</v>
          </cell>
          <cell r="H3287">
            <v>0.13400000000000001</v>
          </cell>
          <cell r="I3287"/>
          <cell r="J3287">
            <v>10</v>
          </cell>
          <cell r="K3287"/>
          <cell r="L3287" t="str">
            <v>SA790 S31803</v>
          </cell>
          <cell r="M3287"/>
          <cell r="N3287"/>
        </row>
        <row r="3288">
          <cell r="A3288" t="str">
            <v>P6 SCH-20 [SA790 S31803]</v>
          </cell>
          <cell r="B3288">
            <v>6.0000000000000009</v>
          </cell>
          <cell r="C3288">
            <v>20</v>
          </cell>
          <cell r="D3288" t="str">
            <v>SA790 S31803</v>
          </cell>
          <cell r="E3288"/>
          <cell r="F3288">
            <v>6.6250000000000009</v>
          </cell>
          <cell r="G3288">
            <v>6.2190000000000012</v>
          </cell>
          <cell r="H3288">
            <v>0.20300000000000001</v>
          </cell>
          <cell r="I3288"/>
          <cell r="J3288">
            <v>20</v>
          </cell>
          <cell r="K3288"/>
          <cell r="L3288" t="str">
            <v>SA790 S31803</v>
          </cell>
          <cell r="M3288"/>
          <cell r="N3288"/>
        </row>
        <row r="3289">
          <cell r="A3289" t="str">
            <v>P6 SCH-40 [SA790 S31803]</v>
          </cell>
          <cell r="B3289">
            <v>6.0000000000000009</v>
          </cell>
          <cell r="C3289">
            <v>40</v>
          </cell>
          <cell r="D3289" t="str">
            <v>SA790 S31803</v>
          </cell>
          <cell r="E3289"/>
          <cell r="F3289">
            <v>6.6250000000000009</v>
          </cell>
          <cell r="G3289">
            <v>6.0650000000000013</v>
          </cell>
          <cell r="H3289">
            <v>0.28000000000000003</v>
          </cell>
          <cell r="I3289"/>
          <cell r="J3289">
            <v>40</v>
          </cell>
          <cell r="K3289"/>
          <cell r="L3289" t="str">
            <v>SA790 S31803</v>
          </cell>
          <cell r="M3289"/>
          <cell r="N3289"/>
        </row>
        <row r="3290">
          <cell r="A3290" t="str">
            <v>P6 SCH-80 [SA790 S31803]</v>
          </cell>
          <cell r="B3290">
            <v>6.0000000000000009</v>
          </cell>
          <cell r="C3290">
            <v>80</v>
          </cell>
          <cell r="D3290" t="str">
            <v>SA790 S31803</v>
          </cell>
          <cell r="E3290" t="str">
            <v>PI1228</v>
          </cell>
          <cell r="F3290">
            <v>6.6250000000000009</v>
          </cell>
          <cell r="G3290">
            <v>5.761000000000001</v>
          </cell>
          <cell r="H3290">
            <v>0.432</v>
          </cell>
          <cell r="I3290"/>
          <cell r="J3290">
            <v>80</v>
          </cell>
          <cell r="K3290"/>
          <cell r="L3290" t="str">
            <v>SA790 S31803</v>
          </cell>
          <cell r="M3290"/>
          <cell r="N3290"/>
        </row>
        <row r="3291">
          <cell r="A3291" t="str">
            <v>P6 SCH-120 [SA790 S31803]</v>
          </cell>
          <cell r="B3291">
            <v>6.0000000000000009</v>
          </cell>
          <cell r="C3291">
            <v>120</v>
          </cell>
          <cell r="D3291" t="str">
            <v>SA790 S31803</v>
          </cell>
          <cell r="E3291"/>
          <cell r="F3291">
            <v>6.6250000000000009</v>
          </cell>
          <cell r="G3291">
            <v>5.5010000000000012</v>
          </cell>
          <cell r="H3291">
            <v>0.56200000000000006</v>
          </cell>
          <cell r="I3291"/>
          <cell r="J3291">
            <v>120</v>
          </cell>
          <cell r="K3291"/>
          <cell r="L3291" t="str">
            <v>SA790 S31803</v>
          </cell>
          <cell r="M3291"/>
          <cell r="N3291"/>
        </row>
        <row r="3292">
          <cell r="A3292" t="str">
            <v>P6 SCH-160 [SA790 S31803]</v>
          </cell>
          <cell r="B3292">
            <v>6.0000000000000009</v>
          </cell>
          <cell r="C3292">
            <v>160</v>
          </cell>
          <cell r="D3292" t="str">
            <v>SA790 S31803</v>
          </cell>
          <cell r="E3292"/>
          <cell r="F3292">
            <v>6.6250000000000009</v>
          </cell>
          <cell r="G3292">
            <v>5.1890000000000009</v>
          </cell>
          <cell r="H3292">
            <v>0.71799999999999997</v>
          </cell>
          <cell r="I3292"/>
          <cell r="J3292">
            <v>160</v>
          </cell>
          <cell r="K3292"/>
          <cell r="L3292" t="str">
            <v>SA790 S31803</v>
          </cell>
          <cell r="M3292"/>
          <cell r="N3292"/>
        </row>
        <row r="3293">
          <cell r="A3293" t="str">
            <v>P6 SCH-XH [SA790 S31803]</v>
          </cell>
          <cell r="B3293">
            <v>6.0000000000000009</v>
          </cell>
          <cell r="C3293" t="str">
            <v>XH</v>
          </cell>
          <cell r="D3293" t="str">
            <v>SA790 S31803</v>
          </cell>
          <cell r="E3293"/>
          <cell r="F3293">
            <v>6.6250000000000009</v>
          </cell>
          <cell r="G3293">
            <v>5.761000000000001</v>
          </cell>
          <cell r="H3293">
            <v>0.432</v>
          </cell>
          <cell r="I3293" t="str">
            <v>XH</v>
          </cell>
          <cell r="J3293">
            <v>2</v>
          </cell>
          <cell r="K3293"/>
          <cell r="L3293" t="str">
            <v>SA790 S31803</v>
          </cell>
          <cell r="M3293"/>
          <cell r="N3293"/>
        </row>
        <row r="3294">
          <cell r="A3294" t="str">
            <v>P6 SCH-XXH [SA790 S31803]</v>
          </cell>
          <cell r="B3294">
            <v>6.0000000000000009</v>
          </cell>
          <cell r="C3294" t="str">
            <v>XXH</v>
          </cell>
          <cell r="D3294" t="str">
            <v>SA790 S31803</v>
          </cell>
          <cell r="E3294"/>
          <cell r="F3294">
            <v>6.6250000000000009</v>
          </cell>
          <cell r="G3294">
            <v>4.8970000000000011</v>
          </cell>
          <cell r="H3294">
            <v>0.86399999999999999</v>
          </cell>
          <cell r="I3294" t="str">
            <v>XXH</v>
          </cell>
          <cell r="J3294">
            <v>4</v>
          </cell>
          <cell r="K3294"/>
          <cell r="L3294" t="str">
            <v>SA790 S31803</v>
          </cell>
          <cell r="M3294"/>
          <cell r="N3294"/>
        </row>
        <row r="3295">
          <cell r="A3295" t="str">
            <v>P7 SCH-XH [SA790 S31803]</v>
          </cell>
          <cell r="B3295">
            <v>7</v>
          </cell>
          <cell r="C3295" t="str">
            <v>XH</v>
          </cell>
          <cell r="D3295" t="str">
            <v>SA790 S31803</v>
          </cell>
          <cell r="E3295"/>
          <cell r="F3295">
            <v>7.625</v>
          </cell>
          <cell r="G3295">
            <v>6.625</v>
          </cell>
          <cell r="H3295">
            <v>0.5</v>
          </cell>
          <cell r="I3295" t="str">
            <v>XH</v>
          </cell>
          <cell r="J3295">
            <v>2</v>
          </cell>
          <cell r="K3295"/>
          <cell r="L3295" t="str">
            <v>SA790 S31803</v>
          </cell>
          <cell r="M3295"/>
          <cell r="N3295"/>
        </row>
        <row r="3296">
          <cell r="A3296" t="str">
            <v>P7 SCH-XXH [SA790 S31803]</v>
          </cell>
          <cell r="B3296">
            <v>7</v>
          </cell>
          <cell r="C3296" t="str">
            <v>XXH</v>
          </cell>
          <cell r="D3296" t="str">
            <v>SA790 S31803</v>
          </cell>
          <cell r="E3296"/>
          <cell r="F3296">
            <v>7.625</v>
          </cell>
          <cell r="G3296">
            <v>5.875</v>
          </cell>
          <cell r="H3296">
            <v>0.875</v>
          </cell>
          <cell r="I3296" t="str">
            <v>XXH</v>
          </cell>
          <cell r="J3296">
            <v>4</v>
          </cell>
          <cell r="K3296"/>
          <cell r="L3296" t="str">
            <v>SA790 S31803</v>
          </cell>
          <cell r="M3296"/>
          <cell r="N3296"/>
        </row>
        <row r="3297">
          <cell r="A3297" t="str">
            <v>P8 SCH-5 [SA790 S31803]</v>
          </cell>
          <cell r="B3297">
            <v>8</v>
          </cell>
          <cell r="C3297">
            <v>5</v>
          </cell>
          <cell r="D3297" t="str">
            <v>SA790 S31803</v>
          </cell>
          <cell r="E3297"/>
          <cell r="F3297">
            <v>8.625</v>
          </cell>
          <cell r="G3297">
            <v>8.407</v>
          </cell>
          <cell r="H3297">
            <v>0.109</v>
          </cell>
          <cell r="I3297"/>
          <cell r="J3297">
            <v>5</v>
          </cell>
          <cell r="K3297"/>
          <cell r="L3297" t="str">
            <v>SA790 S31803</v>
          </cell>
          <cell r="M3297"/>
          <cell r="N3297"/>
        </row>
        <row r="3298">
          <cell r="A3298" t="str">
            <v>P8 SCH-10 [SA790 S31803]</v>
          </cell>
          <cell r="B3298">
            <v>8</v>
          </cell>
          <cell r="C3298">
            <v>10</v>
          </cell>
          <cell r="D3298" t="str">
            <v>SA790 S31803</v>
          </cell>
          <cell r="E3298"/>
          <cell r="F3298">
            <v>8.625</v>
          </cell>
          <cell r="G3298">
            <v>8.3290000000000006</v>
          </cell>
          <cell r="H3298">
            <v>0.14799999999999999</v>
          </cell>
          <cell r="I3298"/>
          <cell r="J3298">
            <v>10</v>
          </cell>
          <cell r="K3298"/>
          <cell r="L3298" t="str">
            <v>SA790 S31803</v>
          </cell>
          <cell r="M3298"/>
          <cell r="N3298"/>
        </row>
        <row r="3299">
          <cell r="A3299" t="str">
            <v>P8 SCH-20 [SA790 S31803]</v>
          </cell>
          <cell r="B3299">
            <v>8</v>
          </cell>
          <cell r="C3299">
            <v>20</v>
          </cell>
          <cell r="D3299" t="str">
            <v>SA790 S31803</v>
          </cell>
          <cell r="E3299"/>
          <cell r="F3299">
            <v>8.625</v>
          </cell>
          <cell r="G3299">
            <v>8.125</v>
          </cell>
          <cell r="H3299">
            <v>0.25</v>
          </cell>
          <cell r="I3299"/>
          <cell r="J3299">
            <v>20</v>
          </cell>
          <cell r="K3299"/>
          <cell r="L3299" t="str">
            <v>SA790 S31803</v>
          </cell>
          <cell r="M3299"/>
          <cell r="N3299"/>
        </row>
        <row r="3300">
          <cell r="A3300" t="str">
            <v>P8 SCH-30 [SA790 S31803]</v>
          </cell>
          <cell r="B3300">
            <v>8</v>
          </cell>
          <cell r="C3300">
            <v>30</v>
          </cell>
          <cell r="D3300" t="str">
            <v>SA790 S31803</v>
          </cell>
          <cell r="E3300"/>
          <cell r="F3300">
            <v>8.625</v>
          </cell>
          <cell r="G3300">
            <v>8.0709999999999997</v>
          </cell>
          <cell r="H3300">
            <v>0.27700000000000002</v>
          </cell>
          <cell r="I3300"/>
          <cell r="J3300">
            <v>30</v>
          </cell>
          <cell r="K3300"/>
          <cell r="L3300" t="str">
            <v>SA790 S31803</v>
          </cell>
          <cell r="M3300"/>
          <cell r="N3300"/>
        </row>
        <row r="3301">
          <cell r="A3301" t="str">
            <v>P8 SCH-40 [SA790 S31803]</v>
          </cell>
          <cell r="B3301">
            <v>8</v>
          </cell>
          <cell r="C3301">
            <v>40</v>
          </cell>
          <cell r="D3301" t="str">
            <v>SA790 S31803</v>
          </cell>
          <cell r="E3301"/>
          <cell r="F3301">
            <v>8.625</v>
          </cell>
          <cell r="G3301">
            <v>7.9809999999999999</v>
          </cell>
          <cell r="H3301">
            <v>0.32200000000000001</v>
          </cell>
          <cell r="I3301"/>
          <cell r="J3301">
            <v>40</v>
          </cell>
          <cell r="K3301"/>
          <cell r="L3301" t="str">
            <v>SA790 S31803</v>
          </cell>
          <cell r="M3301"/>
          <cell r="N3301"/>
        </row>
        <row r="3302">
          <cell r="A3302" t="str">
            <v>P8 SCH-60 [SA790 S31803]</v>
          </cell>
          <cell r="B3302">
            <v>8</v>
          </cell>
          <cell r="C3302">
            <v>60</v>
          </cell>
          <cell r="D3302" t="str">
            <v>SA790 S31803</v>
          </cell>
          <cell r="E3302"/>
          <cell r="F3302">
            <v>8.625</v>
          </cell>
          <cell r="G3302">
            <v>7.8129999999999997</v>
          </cell>
          <cell r="H3302">
            <v>0.40600000000000003</v>
          </cell>
          <cell r="I3302"/>
          <cell r="J3302">
            <v>60</v>
          </cell>
          <cell r="K3302"/>
          <cell r="L3302" t="str">
            <v>SA790 S31803</v>
          </cell>
          <cell r="M3302"/>
          <cell r="N3302"/>
        </row>
        <row r="3303">
          <cell r="A3303" t="str">
            <v>P8 SCH-80 [SA790 S31803]</v>
          </cell>
          <cell r="B3303">
            <v>8</v>
          </cell>
          <cell r="C3303">
            <v>80</v>
          </cell>
          <cell r="D3303" t="str">
            <v>SA790 S31803</v>
          </cell>
          <cell r="E3303" t="str">
            <v>PI1053</v>
          </cell>
          <cell r="F3303">
            <v>8.625</v>
          </cell>
          <cell r="G3303">
            <v>7.625</v>
          </cell>
          <cell r="H3303">
            <v>0.5</v>
          </cell>
          <cell r="I3303"/>
          <cell r="J3303">
            <v>80</v>
          </cell>
          <cell r="K3303"/>
          <cell r="L3303" t="str">
            <v>SA790 S31803</v>
          </cell>
          <cell r="M3303"/>
          <cell r="N3303"/>
        </row>
        <row r="3304">
          <cell r="A3304" t="str">
            <v>P8 SCH-100 [SA790 S31803]</v>
          </cell>
          <cell r="B3304">
            <v>8</v>
          </cell>
          <cell r="C3304">
            <v>100</v>
          </cell>
          <cell r="D3304" t="str">
            <v>SA790 S31803</v>
          </cell>
          <cell r="E3304"/>
          <cell r="F3304">
            <v>8.625</v>
          </cell>
          <cell r="G3304">
            <v>7.4390000000000001</v>
          </cell>
          <cell r="H3304">
            <v>0.59299999999999997</v>
          </cell>
          <cell r="I3304"/>
          <cell r="J3304">
            <v>100</v>
          </cell>
          <cell r="K3304"/>
          <cell r="L3304" t="str">
            <v>SA790 S31803</v>
          </cell>
          <cell r="M3304"/>
          <cell r="N3304"/>
        </row>
        <row r="3305">
          <cell r="A3305" t="str">
            <v>P8 SCH-120 [SA790 S31803]</v>
          </cell>
          <cell r="B3305">
            <v>8</v>
          </cell>
          <cell r="C3305">
            <v>120</v>
          </cell>
          <cell r="D3305" t="str">
            <v>SA790 S31803</v>
          </cell>
          <cell r="E3305"/>
          <cell r="F3305">
            <v>8.625</v>
          </cell>
          <cell r="G3305">
            <v>7.1890000000000001</v>
          </cell>
          <cell r="H3305">
            <v>0.71799999999999997</v>
          </cell>
          <cell r="I3305"/>
          <cell r="J3305">
            <v>120</v>
          </cell>
          <cell r="K3305"/>
          <cell r="L3305" t="str">
            <v>SA790 S31803</v>
          </cell>
          <cell r="M3305"/>
          <cell r="N3305"/>
        </row>
        <row r="3306">
          <cell r="A3306" t="str">
            <v>P8 SCH-140 [SA790 S31803]</v>
          </cell>
          <cell r="B3306">
            <v>8</v>
          </cell>
          <cell r="C3306">
            <v>140</v>
          </cell>
          <cell r="D3306" t="str">
            <v>SA790 S31803</v>
          </cell>
          <cell r="E3306"/>
          <cell r="F3306">
            <v>8.625</v>
          </cell>
          <cell r="G3306">
            <v>7.0009999999999994</v>
          </cell>
          <cell r="H3306">
            <v>0.81200000000000006</v>
          </cell>
          <cell r="I3306"/>
          <cell r="J3306">
            <v>140</v>
          </cell>
          <cell r="K3306"/>
          <cell r="L3306" t="str">
            <v>SA790 S31803</v>
          </cell>
          <cell r="M3306"/>
          <cell r="N3306"/>
        </row>
        <row r="3307">
          <cell r="A3307" t="str">
            <v>P8 SCH-160 [SA790 S31803]</v>
          </cell>
          <cell r="B3307">
            <v>8</v>
          </cell>
          <cell r="C3307">
            <v>160</v>
          </cell>
          <cell r="D3307" t="str">
            <v>SA790 S31803</v>
          </cell>
          <cell r="E3307"/>
          <cell r="F3307">
            <v>8.625</v>
          </cell>
          <cell r="G3307">
            <v>6.8129999999999997</v>
          </cell>
          <cell r="H3307">
            <v>0.90600000000000003</v>
          </cell>
          <cell r="I3307"/>
          <cell r="J3307">
            <v>160</v>
          </cell>
          <cell r="K3307"/>
          <cell r="L3307" t="str">
            <v>SA790 S31803</v>
          </cell>
          <cell r="M3307"/>
          <cell r="N3307"/>
        </row>
        <row r="3308">
          <cell r="A3308" t="str">
            <v>P8 SCH-XH [SA790 S31803]</v>
          </cell>
          <cell r="B3308">
            <v>8</v>
          </cell>
          <cell r="C3308" t="str">
            <v>XH</v>
          </cell>
          <cell r="D3308" t="str">
            <v>SA790 S31803</v>
          </cell>
          <cell r="E3308"/>
          <cell r="F3308">
            <v>8.625</v>
          </cell>
          <cell r="G3308">
            <v>7.625</v>
          </cell>
          <cell r="H3308">
            <v>0.5</v>
          </cell>
          <cell r="I3308" t="str">
            <v>XH</v>
          </cell>
          <cell r="J3308">
            <v>2</v>
          </cell>
          <cell r="K3308"/>
          <cell r="L3308" t="str">
            <v>SA790 S31803</v>
          </cell>
          <cell r="M3308"/>
          <cell r="N3308"/>
        </row>
        <row r="3309">
          <cell r="A3309" t="str">
            <v>P8 SCH-XXH [SA790 S31803]</v>
          </cell>
          <cell r="B3309">
            <v>8</v>
          </cell>
          <cell r="C3309" t="str">
            <v>XXH</v>
          </cell>
          <cell r="D3309" t="str">
            <v>SA790 S31803</v>
          </cell>
          <cell r="E3309"/>
          <cell r="F3309">
            <v>8.625</v>
          </cell>
          <cell r="G3309">
            <v>6.875</v>
          </cell>
          <cell r="H3309">
            <v>0.875</v>
          </cell>
          <cell r="I3309" t="str">
            <v>XXH</v>
          </cell>
          <cell r="J3309">
            <v>4</v>
          </cell>
          <cell r="K3309"/>
          <cell r="L3309" t="str">
            <v>SA790 S31803</v>
          </cell>
          <cell r="M3309"/>
          <cell r="N3309"/>
        </row>
        <row r="3310">
          <cell r="A3310" t="str">
            <v>P9 SCH-XH [SA790 S31803]</v>
          </cell>
          <cell r="B3310">
            <v>9</v>
          </cell>
          <cell r="C3310" t="str">
            <v>XH</v>
          </cell>
          <cell r="D3310" t="str">
            <v>SA790 S31803</v>
          </cell>
          <cell r="E3310"/>
          <cell r="F3310">
            <v>9.625</v>
          </cell>
          <cell r="G3310">
            <v>8.625</v>
          </cell>
          <cell r="H3310">
            <v>0.5</v>
          </cell>
          <cell r="I3310" t="str">
            <v>XH</v>
          </cell>
          <cell r="J3310">
            <v>2</v>
          </cell>
          <cell r="K3310"/>
          <cell r="L3310" t="str">
            <v>SA790 S31803</v>
          </cell>
          <cell r="M3310"/>
          <cell r="N3310"/>
        </row>
        <row r="3311">
          <cell r="A3311" t="str">
            <v>P10 SCH-5 [SA790 S31803]</v>
          </cell>
          <cell r="B3311">
            <v>10</v>
          </cell>
          <cell r="C3311">
            <v>5</v>
          </cell>
          <cell r="D3311" t="str">
            <v>SA790 S31803</v>
          </cell>
          <cell r="E3311"/>
          <cell r="F3311">
            <v>10.750000000000002</v>
          </cell>
          <cell r="G3311">
            <v>10.482000000000001</v>
          </cell>
          <cell r="H3311">
            <v>0.13400000000000001</v>
          </cell>
          <cell r="I3311"/>
          <cell r="J3311">
            <v>5</v>
          </cell>
          <cell r="K3311"/>
          <cell r="L3311" t="str">
            <v>SA790 S31803</v>
          </cell>
          <cell r="M3311"/>
          <cell r="N3311"/>
        </row>
        <row r="3312">
          <cell r="A3312" t="str">
            <v>P10 SCH-10 [SA790 S31803]</v>
          </cell>
          <cell r="B3312">
            <v>10</v>
          </cell>
          <cell r="C3312">
            <v>10</v>
          </cell>
          <cell r="D3312" t="str">
            <v>SA790 S31803</v>
          </cell>
          <cell r="E3312"/>
          <cell r="F3312">
            <v>10.750000000000002</v>
          </cell>
          <cell r="G3312">
            <v>10.420000000000002</v>
          </cell>
          <cell r="H3312">
            <v>0.16500000000000001</v>
          </cell>
          <cell r="I3312"/>
          <cell r="J3312">
            <v>10</v>
          </cell>
          <cell r="K3312"/>
          <cell r="L3312" t="str">
            <v>SA790 S31803</v>
          </cell>
          <cell r="M3312"/>
          <cell r="N3312"/>
        </row>
        <row r="3313">
          <cell r="A3313" t="str">
            <v>P10 SCH-20 [SA790 S31803]</v>
          </cell>
          <cell r="B3313">
            <v>10</v>
          </cell>
          <cell r="C3313">
            <v>20</v>
          </cell>
          <cell r="D3313" t="str">
            <v>SA790 S31803</v>
          </cell>
          <cell r="E3313"/>
          <cell r="F3313">
            <v>10.750000000000002</v>
          </cell>
          <cell r="G3313">
            <v>10.250000000000002</v>
          </cell>
          <cell r="H3313">
            <v>0.25</v>
          </cell>
          <cell r="I3313"/>
          <cell r="J3313">
            <v>20</v>
          </cell>
          <cell r="K3313"/>
          <cell r="L3313" t="str">
            <v>SA790 S31803</v>
          </cell>
          <cell r="M3313"/>
          <cell r="N3313"/>
        </row>
        <row r="3314">
          <cell r="A3314" t="str">
            <v>P10 SCH-30 [SA790 S31803]</v>
          </cell>
          <cell r="B3314">
            <v>10</v>
          </cell>
          <cell r="C3314">
            <v>30</v>
          </cell>
          <cell r="D3314" t="str">
            <v>SA790 S31803</v>
          </cell>
          <cell r="E3314"/>
          <cell r="F3314">
            <v>10.750000000000002</v>
          </cell>
          <cell r="G3314">
            <v>10.136000000000001</v>
          </cell>
          <cell r="H3314">
            <v>0.307</v>
          </cell>
          <cell r="I3314"/>
          <cell r="J3314">
            <v>30</v>
          </cell>
          <cell r="K3314"/>
          <cell r="L3314" t="str">
            <v>SA790 S31803</v>
          </cell>
          <cell r="M3314"/>
          <cell r="N3314"/>
        </row>
        <row r="3315">
          <cell r="A3315" t="str">
            <v>P10 SCH-40 [SA790 S31803]</v>
          </cell>
          <cell r="B3315">
            <v>10</v>
          </cell>
          <cell r="C3315">
            <v>40</v>
          </cell>
          <cell r="D3315" t="str">
            <v>SA790 S31803</v>
          </cell>
          <cell r="E3315"/>
          <cell r="F3315">
            <v>10.750000000000002</v>
          </cell>
          <cell r="G3315">
            <v>10.020000000000001</v>
          </cell>
          <cell r="H3315">
            <v>0.36499999999999999</v>
          </cell>
          <cell r="I3315"/>
          <cell r="J3315">
            <v>40</v>
          </cell>
          <cell r="K3315"/>
          <cell r="L3315" t="str">
            <v>SA790 S31803</v>
          </cell>
          <cell r="M3315"/>
          <cell r="N3315"/>
        </row>
        <row r="3316">
          <cell r="A3316" t="str">
            <v>P10 SCH-60 [SA790 S31803]</v>
          </cell>
          <cell r="B3316">
            <v>10</v>
          </cell>
          <cell r="C3316">
            <v>60</v>
          </cell>
          <cell r="D3316" t="str">
            <v>SA790 S31803</v>
          </cell>
          <cell r="E3316"/>
          <cell r="F3316">
            <v>10.750000000000002</v>
          </cell>
          <cell r="G3316">
            <v>9.7500000000000018</v>
          </cell>
          <cell r="H3316">
            <v>0.5</v>
          </cell>
          <cell r="I3316"/>
          <cell r="J3316">
            <v>60</v>
          </cell>
          <cell r="K3316"/>
          <cell r="L3316" t="str">
            <v>SA790 S31803</v>
          </cell>
          <cell r="M3316"/>
          <cell r="N3316"/>
        </row>
        <row r="3317">
          <cell r="A3317" t="str">
            <v>P10 SCH-80 [SA790 S31803]</v>
          </cell>
          <cell r="B3317">
            <v>10</v>
          </cell>
          <cell r="C3317">
            <v>80</v>
          </cell>
          <cell r="D3317" t="str">
            <v>SA790 S31803</v>
          </cell>
          <cell r="E3317" t="str">
            <v>PI1077</v>
          </cell>
          <cell r="F3317">
            <v>10.750000000000002</v>
          </cell>
          <cell r="G3317">
            <v>9.5640000000000018</v>
          </cell>
          <cell r="H3317">
            <v>0.59299999999999997</v>
          </cell>
          <cell r="I3317"/>
          <cell r="J3317">
            <v>80</v>
          </cell>
          <cell r="K3317"/>
          <cell r="L3317" t="str">
            <v>SA790 S31803</v>
          </cell>
          <cell r="M3317"/>
          <cell r="N3317"/>
        </row>
        <row r="3318">
          <cell r="A3318" t="str">
            <v>P10 SCH-100 [SA790 S31803]</v>
          </cell>
          <cell r="B3318">
            <v>10</v>
          </cell>
          <cell r="C3318">
            <v>100</v>
          </cell>
          <cell r="D3318" t="str">
            <v>SA790 S31803</v>
          </cell>
          <cell r="E3318"/>
          <cell r="F3318">
            <v>10.750000000000002</v>
          </cell>
          <cell r="G3318">
            <v>9.3140000000000018</v>
          </cell>
          <cell r="H3318">
            <v>0.71799999999999997</v>
          </cell>
          <cell r="I3318"/>
          <cell r="J3318">
            <v>100</v>
          </cell>
          <cell r="K3318"/>
          <cell r="L3318" t="str">
            <v>SA790 S31803</v>
          </cell>
          <cell r="M3318"/>
          <cell r="N3318"/>
        </row>
        <row r="3319">
          <cell r="A3319" t="str">
            <v>P10 SCH-120 [SA790 S31803]</v>
          </cell>
          <cell r="B3319">
            <v>10</v>
          </cell>
          <cell r="C3319">
            <v>120</v>
          </cell>
          <cell r="D3319" t="str">
            <v>SA790 S31803</v>
          </cell>
          <cell r="E3319"/>
          <cell r="F3319">
            <v>10.750000000000002</v>
          </cell>
          <cell r="G3319">
            <v>9.0640000000000018</v>
          </cell>
          <cell r="H3319">
            <v>0.84299999999999997</v>
          </cell>
          <cell r="I3319"/>
          <cell r="J3319">
            <v>120</v>
          </cell>
          <cell r="K3319"/>
          <cell r="L3319" t="str">
            <v>SA790 S31803</v>
          </cell>
          <cell r="M3319"/>
          <cell r="N3319"/>
        </row>
        <row r="3320">
          <cell r="A3320" t="str">
            <v>P10 SCH-140 [SA790 S31803]</v>
          </cell>
          <cell r="B3320">
            <v>10</v>
          </cell>
          <cell r="C3320">
            <v>140</v>
          </cell>
          <cell r="D3320" t="str">
            <v>SA790 S31803</v>
          </cell>
          <cell r="E3320"/>
          <cell r="F3320">
            <v>10.750000000000002</v>
          </cell>
          <cell r="G3320">
            <v>8.7500000000000018</v>
          </cell>
          <cell r="H3320">
            <v>1</v>
          </cell>
          <cell r="I3320"/>
          <cell r="J3320">
            <v>140</v>
          </cell>
          <cell r="K3320"/>
          <cell r="L3320" t="str">
            <v>SA790 S31803</v>
          </cell>
          <cell r="M3320"/>
          <cell r="N3320"/>
        </row>
        <row r="3321">
          <cell r="A3321" t="str">
            <v>P10 SCH-160 [SA790 S31803]</v>
          </cell>
          <cell r="B3321">
            <v>10</v>
          </cell>
          <cell r="C3321">
            <v>160</v>
          </cell>
          <cell r="D3321" t="str">
            <v>SA790 S31803</v>
          </cell>
          <cell r="E3321"/>
          <cell r="F3321">
            <v>10.750000000000002</v>
          </cell>
          <cell r="G3321">
            <v>8.5000000000000018</v>
          </cell>
          <cell r="H3321">
            <v>1.125</v>
          </cell>
          <cell r="I3321"/>
          <cell r="J3321">
            <v>160</v>
          </cell>
          <cell r="K3321"/>
          <cell r="L3321" t="str">
            <v>SA790 S31803</v>
          </cell>
          <cell r="M3321"/>
          <cell r="N3321"/>
        </row>
        <row r="3322">
          <cell r="A3322" t="str">
            <v>P10 SCH-XH [SA790 S31803]</v>
          </cell>
          <cell r="B3322">
            <v>10</v>
          </cell>
          <cell r="C3322" t="str">
            <v>XH</v>
          </cell>
          <cell r="D3322" t="str">
            <v>SA790 S31803</v>
          </cell>
          <cell r="E3322"/>
          <cell r="F3322">
            <v>10.750000000000002</v>
          </cell>
          <cell r="G3322">
            <v>9.7500000000000018</v>
          </cell>
          <cell r="H3322">
            <v>0.5</v>
          </cell>
          <cell r="I3322" t="str">
            <v>XH</v>
          </cell>
          <cell r="J3322">
            <v>2</v>
          </cell>
          <cell r="K3322"/>
          <cell r="L3322" t="str">
            <v>SA790 S31803</v>
          </cell>
          <cell r="M3322"/>
          <cell r="N3322"/>
        </row>
        <row r="3323">
          <cell r="A3323" t="str">
            <v>P11 SCH-XH [SA790 S31803]</v>
          </cell>
          <cell r="B3323">
            <v>11</v>
          </cell>
          <cell r="C3323" t="str">
            <v>XH</v>
          </cell>
          <cell r="D3323" t="str">
            <v>SA790 S31803</v>
          </cell>
          <cell r="E3323"/>
          <cell r="F3323">
            <v>11.75</v>
          </cell>
          <cell r="G3323">
            <v>10.75</v>
          </cell>
          <cell r="H3323">
            <v>0.5</v>
          </cell>
          <cell r="I3323" t="str">
            <v>XH</v>
          </cell>
          <cell r="J3323">
            <v>2</v>
          </cell>
          <cell r="K3323"/>
          <cell r="L3323" t="str">
            <v>SA790 S31803</v>
          </cell>
          <cell r="M3323"/>
          <cell r="N3323"/>
        </row>
        <row r="3324">
          <cell r="A3324" t="str">
            <v>P12 SCH-5 [SA790 S31803]</v>
          </cell>
          <cell r="B3324">
            <v>12.000000000000002</v>
          </cell>
          <cell r="C3324">
            <v>5</v>
          </cell>
          <cell r="D3324" t="str">
            <v>SA790 S31803</v>
          </cell>
          <cell r="E3324"/>
          <cell r="F3324">
            <v>12.75</v>
          </cell>
          <cell r="G3324">
            <v>12.42</v>
          </cell>
          <cell r="H3324">
            <v>0.16500000000000001</v>
          </cell>
          <cell r="I3324"/>
          <cell r="J3324">
            <v>5</v>
          </cell>
          <cell r="K3324"/>
          <cell r="L3324" t="str">
            <v>SA790 S31803</v>
          </cell>
          <cell r="M3324"/>
          <cell r="N3324"/>
        </row>
        <row r="3325">
          <cell r="A3325" t="str">
            <v>P12 SCH-10 [SA790 S31803]</v>
          </cell>
          <cell r="B3325">
            <v>12.000000000000002</v>
          </cell>
          <cell r="C3325">
            <v>10</v>
          </cell>
          <cell r="D3325" t="str">
            <v>SA790 S31803</v>
          </cell>
          <cell r="E3325"/>
          <cell r="F3325">
            <v>12.75</v>
          </cell>
          <cell r="G3325">
            <v>12.39</v>
          </cell>
          <cell r="H3325">
            <v>0.18</v>
          </cell>
          <cell r="I3325"/>
          <cell r="J3325">
            <v>10</v>
          </cell>
          <cell r="K3325"/>
          <cell r="L3325" t="str">
            <v>SA790 S31803</v>
          </cell>
          <cell r="M3325"/>
          <cell r="N3325"/>
        </row>
        <row r="3326">
          <cell r="A3326" t="str">
            <v>P12 SCH-20 [SA790 S31803]</v>
          </cell>
          <cell r="B3326">
            <v>12.000000000000002</v>
          </cell>
          <cell r="C3326">
            <v>20</v>
          </cell>
          <cell r="D3326" t="str">
            <v>SA790 S31803</v>
          </cell>
          <cell r="E3326"/>
          <cell r="F3326">
            <v>12.75</v>
          </cell>
          <cell r="G3326">
            <v>12.25</v>
          </cell>
          <cell r="H3326">
            <v>0.25</v>
          </cell>
          <cell r="I3326"/>
          <cell r="J3326">
            <v>20</v>
          </cell>
          <cell r="K3326"/>
          <cell r="L3326" t="str">
            <v>SA790 S31803</v>
          </cell>
          <cell r="M3326"/>
          <cell r="N3326"/>
        </row>
        <row r="3327">
          <cell r="A3327" t="str">
            <v>P12 SCH-30 [SA790 S31803]</v>
          </cell>
          <cell r="B3327">
            <v>12.000000000000002</v>
          </cell>
          <cell r="C3327">
            <v>30</v>
          </cell>
          <cell r="D3327" t="str">
            <v>SA790 S31803</v>
          </cell>
          <cell r="E3327"/>
          <cell r="F3327">
            <v>12.75</v>
          </cell>
          <cell r="G3327">
            <v>12.09</v>
          </cell>
          <cell r="H3327">
            <v>0.33</v>
          </cell>
          <cell r="I3327"/>
          <cell r="J3327">
            <v>30</v>
          </cell>
          <cell r="K3327"/>
          <cell r="L3327" t="str">
            <v>SA790 S31803</v>
          </cell>
          <cell r="M3327"/>
          <cell r="N3327"/>
        </row>
        <row r="3328">
          <cell r="A3328" t="str">
            <v>P12 SCH-40 [SA790 S31803]</v>
          </cell>
          <cell r="B3328">
            <v>12.000000000000002</v>
          </cell>
          <cell r="C3328">
            <v>40</v>
          </cell>
          <cell r="D3328" t="str">
            <v>SA790 S31803</v>
          </cell>
          <cell r="E3328"/>
          <cell r="F3328">
            <v>12.75</v>
          </cell>
          <cell r="G3328">
            <v>11.938000000000001</v>
          </cell>
          <cell r="H3328">
            <v>0.40600000000000003</v>
          </cell>
          <cell r="I3328"/>
          <cell r="J3328">
            <v>40</v>
          </cell>
          <cell r="K3328"/>
          <cell r="L3328" t="str">
            <v>SA790 S31803</v>
          </cell>
          <cell r="M3328"/>
          <cell r="N3328"/>
        </row>
        <row r="3329">
          <cell r="A3329" t="str">
            <v>P12 SCH-60 [SA790 S31803]</v>
          </cell>
          <cell r="B3329">
            <v>12.000000000000002</v>
          </cell>
          <cell r="C3329">
            <v>60</v>
          </cell>
          <cell r="D3329" t="str">
            <v>SA790 S31803</v>
          </cell>
          <cell r="E3329"/>
          <cell r="F3329">
            <v>12.75</v>
          </cell>
          <cell r="G3329">
            <v>11.625999999999999</v>
          </cell>
          <cell r="H3329">
            <v>0.56200000000000006</v>
          </cell>
          <cell r="I3329"/>
          <cell r="J3329">
            <v>60</v>
          </cell>
          <cell r="K3329"/>
          <cell r="L3329" t="str">
            <v>SA790 S31803</v>
          </cell>
          <cell r="M3329"/>
          <cell r="N3329"/>
        </row>
        <row r="3330">
          <cell r="A3330" t="str">
            <v>P12 SCH-80 [SA790 S31803]</v>
          </cell>
          <cell r="B3330">
            <v>12.000000000000002</v>
          </cell>
          <cell r="C3330">
            <v>80</v>
          </cell>
          <cell r="D3330" t="str">
            <v>SA790 S31803</v>
          </cell>
          <cell r="E3330"/>
          <cell r="F3330">
            <v>12.75</v>
          </cell>
          <cell r="G3330">
            <v>11.375999999999999</v>
          </cell>
          <cell r="H3330">
            <v>0.68700000000000006</v>
          </cell>
          <cell r="I3330"/>
          <cell r="J3330">
            <v>80</v>
          </cell>
          <cell r="K3330"/>
          <cell r="L3330" t="str">
            <v>SA790 S31803</v>
          </cell>
          <cell r="M3330"/>
          <cell r="N3330"/>
        </row>
        <row r="3331">
          <cell r="A3331" t="str">
            <v>P12 SCH-100 [SA790 S31803]</v>
          </cell>
          <cell r="B3331">
            <v>12.000000000000002</v>
          </cell>
          <cell r="C3331">
            <v>100</v>
          </cell>
          <cell r="D3331" t="str">
            <v>SA790 S31803</v>
          </cell>
          <cell r="E3331"/>
          <cell r="F3331">
            <v>12.75</v>
          </cell>
          <cell r="G3331">
            <v>11.064</v>
          </cell>
          <cell r="H3331">
            <v>0.84299999999999997</v>
          </cell>
          <cell r="I3331"/>
          <cell r="J3331">
            <v>100</v>
          </cell>
          <cell r="K3331"/>
          <cell r="L3331" t="str">
            <v>SA790 S31803</v>
          </cell>
          <cell r="M3331"/>
          <cell r="N3331"/>
        </row>
        <row r="3332">
          <cell r="A3332" t="str">
            <v>P12 SCH-120 [SA790 S31803]</v>
          </cell>
          <cell r="B3332">
            <v>12.000000000000002</v>
          </cell>
          <cell r="C3332">
            <v>120</v>
          </cell>
          <cell r="D3332" t="str">
            <v>SA790 S31803</v>
          </cell>
          <cell r="E3332"/>
          <cell r="F3332">
            <v>12.75</v>
          </cell>
          <cell r="G3332">
            <v>10.75</v>
          </cell>
          <cell r="H3332">
            <v>1</v>
          </cell>
          <cell r="I3332"/>
          <cell r="J3332">
            <v>120</v>
          </cell>
          <cell r="K3332"/>
          <cell r="L3332" t="str">
            <v>SA790 S31803</v>
          </cell>
          <cell r="M3332"/>
          <cell r="N3332"/>
        </row>
        <row r="3333">
          <cell r="A3333" t="str">
            <v>P12 SCH-140 [SA790 S31803]</v>
          </cell>
          <cell r="B3333">
            <v>12.000000000000002</v>
          </cell>
          <cell r="C3333">
            <v>140</v>
          </cell>
          <cell r="D3333" t="str">
            <v>SA790 S31803</v>
          </cell>
          <cell r="E3333"/>
          <cell r="F3333">
            <v>12.75</v>
          </cell>
          <cell r="G3333">
            <v>10.5</v>
          </cell>
          <cell r="H3333">
            <v>1.125</v>
          </cell>
          <cell r="I3333"/>
          <cell r="J3333">
            <v>140</v>
          </cell>
          <cell r="K3333"/>
          <cell r="L3333" t="str">
            <v>SA790 S31803</v>
          </cell>
          <cell r="M3333"/>
          <cell r="N3333"/>
        </row>
        <row r="3334">
          <cell r="A3334" t="str">
            <v>P12 SCH-160 [SA790 S31803]</v>
          </cell>
          <cell r="B3334">
            <v>12.000000000000002</v>
          </cell>
          <cell r="C3334">
            <v>160</v>
          </cell>
          <cell r="D3334" t="str">
            <v>SA790 S31803</v>
          </cell>
          <cell r="E3334"/>
          <cell r="F3334">
            <v>12.75</v>
          </cell>
          <cell r="G3334">
            <v>10.125999999999999</v>
          </cell>
          <cell r="H3334">
            <v>1.3120000000000001</v>
          </cell>
          <cell r="I3334"/>
          <cell r="J3334">
            <v>160</v>
          </cell>
          <cell r="K3334"/>
          <cell r="L3334" t="str">
            <v>SA790 S31803</v>
          </cell>
          <cell r="M3334"/>
          <cell r="N3334"/>
        </row>
        <row r="3335">
          <cell r="A3335" t="str">
            <v>P12 SCH-XH [SA790 S31803]</v>
          </cell>
          <cell r="B3335">
            <v>12.000000000000002</v>
          </cell>
          <cell r="C3335" t="str">
            <v>XH</v>
          </cell>
          <cell r="D3335" t="str">
            <v>SA790 S31803</v>
          </cell>
          <cell r="E3335"/>
          <cell r="F3335">
            <v>12.75</v>
          </cell>
          <cell r="G3335">
            <v>11.75</v>
          </cell>
          <cell r="H3335">
            <v>0.5</v>
          </cell>
          <cell r="I3335" t="str">
            <v>XH</v>
          </cell>
          <cell r="J3335">
            <v>2</v>
          </cell>
          <cell r="K3335"/>
          <cell r="L3335" t="str">
            <v>SA790 S31803</v>
          </cell>
          <cell r="M3335"/>
          <cell r="N3335"/>
        </row>
        <row r="3336">
          <cell r="A3336" t="str">
            <v>P14 SCH-10 [SA790 S31803]</v>
          </cell>
          <cell r="B3336">
            <v>14</v>
          </cell>
          <cell r="C3336">
            <v>10</v>
          </cell>
          <cell r="D3336" t="str">
            <v>SA790 S31803</v>
          </cell>
          <cell r="E3336"/>
          <cell r="F3336">
            <v>14</v>
          </cell>
          <cell r="G3336">
            <v>13.5</v>
          </cell>
          <cell r="H3336">
            <v>0.25</v>
          </cell>
          <cell r="I3336"/>
          <cell r="J3336">
            <v>10</v>
          </cell>
          <cell r="K3336"/>
          <cell r="L3336" t="str">
            <v>SA790 S31803</v>
          </cell>
          <cell r="M3336"/>
          <cell r="N3336"/>
        </row>
        <row r="3337">
          <cell r="A3337" t="str">
            <v>P14 SCH-20 [SA790 S31803]</v>
          </cell>
          <cell r="B3337">
            <v>14</v>
          </cell>
          <cell r="C3337">
            <v>20</v>
          </cell>
          <cell r="D3337" t="str">
            <v>SA790 S31803</v>
          </cell>
          <cell r="E3337"/>
          <cell r="F3337">
            <v>14</v>
          </cell>
          <cell r="G3337">
            <v>13.375999999999999</v>
          </cell>
          <cell r="H3337">
            <v>0.312</v>
          </cell>
          <cell r="I3337"/>
          <cell r="J3337">
            <v>20</v>
          </cell>
          <cell r="K3337"/>
          <cell r="L3337" t="str">
            <v>SA790 S31803</v>
          </cell>
          <cell r="M3337"/>
          <cell r="N3337"/>
        </row>
        <row r="3338">
          <cell r="A3338" t="str">
            <v>P14 SCH-30 [SA790 S31803]</v>
          </cell>
          <cell r="B3338">
            <v>14</v>
          </cell>
          <cell r="C3338">
            <v>30</v>
          </cell>
          <cell r="D3338" t="str">
            <v>SA790 S31803</v>
          </cell>
          <cell r="E3338"/>
          <cell r="F3338">
            <v>14</v>
          </cell>
          <cell r="G3338">
            <v>13.25</v>
          </cell>
          <cell r="H3338">
            <v>0.375</v>
          </cell>
          <cell r="I3338"/>
          <cell r="J3338">
            <v>30</v>
          </cell>
          <cell r="K3338"/>
          <cell r="L3338" t="str">
            <v>SA790 S31803</v>
          </cell>
          <cell r="M3338"/>
          <cell r="N3338"/>
        </row>
        <row r="3339">
          <cell r="A3339" t="str">
            <v>P14 SCH-40 [SA790 S31803]</v>
          </cell>
          <cell r="B3339">
            <v>14</v>
          </cell>
          <cell r="C3339">
            <v>40</v>
          </cell>
          <cell r="D3339" t="str">
            <v>SA790 S31803</v>
          </cell>
          <cell r="E3339"/>
          <cell r="F3339">
            <v>14</v>
          </cell>
          <cell r="G3339">
            <v>13.125999999999999</v>
          </cell>
          <cell r="H3339">
            <v>0.437</v>
          </cell>
          <cell r="I3339"/>
          <cell r="J3339">
            <v>40</v>
          </cell>
          <cell r="K3339"/>
          <cell r="L3339" t="str">
            <v>SA790 S31803</v>
          </cell>
          <cell r="M3339"/>
          <cell r="N3339"/>
        </row>
        <row r="3340">
          <cell r="A3340" t="str">
            <v>P14 SCH-60 [SA790 S31803]</v>
          </cell>
          <cell r="B3340">
            <v>14</v>
          </cell>
          <cell r="C3340">
            <v>60</v>
          </cell>
          <cell r="D3340" t="str">
            <v>SA790 S31803</v>
          </cell>
          <cell r="E3340"/>
          <cell r="F3340">
            <v>14</v>
          </cell>
          <cell r="G3340">
            <v>12.811999999999999</v>
          </cell>
          <cell r="H3340">
            <v>0.59399999999999997</v>
          </cell>
          <cell r="I3340"/>
          <cell r="J3340">
            <v>60</v>
          </cell>
          <cell r="K3340"/>
          <cell r="L3340" t="str">
            <v>SA790 S31803</v>
          </cell>
          <cell r="M3340"/>
          <cell r="N3340"/>
        </row>
        <row r="3341">
          <cell r="A3341" t="str">
            <v>P14 SCH-80 [SA790 S31803]</v>
          </cell>
          <cell r="B3341">
            <v>14</v>
          </cell>
          <cell r="C3341">
            <v>80</v>
          </cell>
          <cell r="D3341" t="str">
            <v>SA790 S31803</v>
          </cell>
          <cell r="E3341"/>
          <cell r="F3341">
            <v>14</v>
          </cell>
          <cell r="G3341">
            <v>12.5</v>
          </cell>
          <cell r="H3341">
            <v>0.75</v>
          </cell>
          <cell r="I3341"/>
          <cell r="J3341">
            <v>80</v>
          </cell>
          <cell r="K3341"/>
          <cell r="L3341" t="str">
            <v>SA790 S31803</v>
          </cell>
          <cell r="M3341"/>
          <cell r="N3341"/>
        </row>
        <row r="3342">
          <cell r="A3342" t="str">
            <v>P14 SCH-100 [SA790 S31803]</v>
          </cell>
          <cell r="B3342">
            <v>14</v>
          </cell>
          <cell r="C3342">
            <v>100</v>
          </cell>
          <cell r="D3342" t="str">
            <v>SA790 S31803</v>
          </cell>
          <cell r="E3342"/>
          <cell r="F3342">
            <v>14</v>
          </cell>
          <cell r="G3342">
            <v>12.125999999999999</v>
          </cell>
          <cell r="H3342">
            <v>0.93700000000000006</v>
          </cell>
          <cell r="I3342"/>
          <cell r="J3342">
            <v>100</v>
          </cell>
          <cell r="K3342"/>
          <cell r="L3342" t="str">
            <v>SA790 S31803</v>
          </cell>
          <cell r="M3342"/>
          <cell r="N3342"/>
        </row>
        <row r="3343">
          <cell r="A3343" t="str">
            <v>P14 SCH-120 [SA790 S31803]</v>
          </cell>
          <cell r="B3343">
            <v>14</v>
          </cell>
          <cell r="C3343">
            <v>120</v>
          </cell>
          <cell r="D3343" t="str">
            <v>SA790 S31803</v>
          </cell>
          <cell r="E3343"/>
          <cell r="F3343">
            <v>14</v>
          </cell>
          <cell r="G3343">
            <v>11.814</v>
          </cell>
          <cell r="H3343">
            <v>1.093</v>
          </cell>
          <cell r="I3343"/>
          <cell r="J3343">
            <v>120</v>
          </cell>
          <cell r="K3343"/>
          <cell r="L3343" t="str">
            <v>SA790 S31803</v>
          </cell>
          <cell r="M3343"/>
          <cell r="N3343"/>
        </row>
        <row r="3344">
          <cell r="A3344" t="str">
            <v>P14 SCH-140 [SA790 S31803]</v>
          </cell>
          <cell r="B3344">
            <v>14</v>
          </cell>
          <cell r="C3344">
            <v>140</v>
          </cell>
          <cell r="D3344" t="str">
            <v>SA790 S31803</v>
          </cell>
          <cell r="E3344"/>
          <cell r="F3344">
            <v>14</v>
          </cell>
          <cell r="G3344">
            <v>11.5</v>
          </cell>
          <cell r="H3344">
            <v>1.25</v>
          </cell>
          <cell r="I3344"/>
          <cell r="J3344">
            <v>140</v>
          </cell>
          <cell r="K3344"/>
          <cell r="L3344" t="str">
            <v>SA790 S31803</v>
          </cell>
          <cell r="M3344"/>
          <cell r="N3344"/>
        </row>
        <row r="3345">
          <cell r="A3345" t="str">
            <v>P14 SCH-160 [SA790 S31803]</v>
          </cell>
          <cell r="B3345">
            <v>14</v>
          </cell>
          <cell r="C3345">
            <v>160</v>
          </cell>
          <cell r="D3345" t="str">
            <v>SA790 S31803</v>
          </cell>
          <cell r="E3345"/>
          <cell r="F3345">
            <v>14</v>
          </cell>
          <cell r="G3345">
            <v>11.188000000000001</v>
          </cell>
          <cell r="H3345">
            <v>1.4059999999999999</v>
          </cell>
          <cell r="I3345"/>
          <cell r="J3345">
            <v>160</v>
          </cell>
          <cell r="K3345"/>
          <cell r="L3345" t="str">
            <v>SA790 S31803</v>
          </cell>
          <cell r="M3345"/>
          <cell r="N3345"/>
        </row>
        <row r="3346">
          <cell r="A3346" t="str">
            <v>P14 SCH-XH [SA790 S31803]</v>
          </cell>
          <cell r="B3346">
            <v>14</v>
          </cell>
          <cell r="C3346" t="str">
            <v>XH</v>
          </cell>
          <cell r="D3346" t="str">
            <v>SA790 S31803</v>
          </cell>
          <cell r="E3346"/>
          <cell r="F3346">
            <v>14</v>
          </cell>
          <cell r="G3346">
            <v>13</v>
          </cell>
          <cell r="H3346">
            <v>0.5</v>
          </cell>
          <cell r="I3346" t="str">
            <v>XH</v>
          </cell>
          <cell r="J3346">
            <v>2</v>
          </cell>
          <cell r="K3346"/>
          <cell r="L3346" t="str">
            <v>SA790 S31803</v>
          </cell>
          <cell r="M3346"/>
          <cell r="N3346"/>
        </row>
        <row r="3347">
          <cell r="A3347" t="str">
            <v>P16 SCH-10 [SA790 S31803]</v>
          </cell>
          <cell r="B3347">
            <v>16</v>
          </cell>
          <cell r="C3347">
            <v>10</v>
          </cell>
          <cell r="D3347" t="str">
            <v>SA790 S31803</v>
          </cell>
          <cell r="E3347"/>
          <cell r="F3347">
            <v>16</v>
          </cell>
          <cell r="G3347">
            <v>15.5</v>
          </cell>
          <cell r="H3347">
            <v>0.25</v>
          </cell>
          <cell r="I3347"/>
          <cell r="J3347">
            <v>10</v>
          </cell>
          <cell r="K3347"/>
          <cell r="L3347" t="str">
            <v>SA790 S31803</v>
          </cell>
          <cell r="M3347"/>
          <cell r="N3347"/>
        </row>
        <row r="3348">
          <cell r="A3348" t="str">
            <v>P16 SCH-20 [SA790 S31803]</v>
          </cell>
          <cell r="B3348">
            <v>16</v>
          </cell>
          <cell r="C3348">
            <v>20</v>
          </cell>
          <cell r="D3348" t="str">
            <v>SA790 S31803</v>
          </cell>
          <cell r="E3348"/>
          <cell r="F3348">
            <v>16</v>
          </cell>
          <cell r="G3348">
            <v>15.375999999999999</v>
          </cell>
          <cell r="H3348">
            <v>0.312</v>
          </cell>
          <cell r="I3348"/>
          <cell r="J3348">
            <v>20</v>
          </cell>
          <cell r="K3348"/>
          <cell r="L3348" t="str">
            <v>SA790 S31803</v>
          </cell>
          <cell r="M3348"/>
          <cell r="N3348"/>
        </row>
        <row r="3349">
          <cell r="A3349" t="str">
            <v>P16 SCH-30 [SA790 S31803]</v>
          </cell>
          <cell r="B3349">
            <v>16</v>
          </cell>
          <cell r="C3349">
            <v>30</v>
          </cell>
          <cell r="D3349" t="str">
            <v>SA790 S31803</v>
          </cell>
          <cell r="E3349"/>
          <cell r="F3349">
            <v>16</v>
          </cell>
          <cell r="G3349">
            <v>15.25</v>
          </cell>
          <cell r="H3349">
            <v>0.375</v>
          </cell>
          <cell r="I3349"/>
          <cell r="J3349">
            <v>30</v>
          </cell>
          <cell r="K3349"/>
          <cell r="L3349" t="str">
            <v>SA790 S31803</v>
          </cell>
          <cell r="M3349"/>
          <cell r="N3349"/>
        </row>
        <row r="3350">
          <cell r="A3350" t="str">
            <v>P16 SCH-40 [SA790 S31803]</v>
          </cell>
          <cell r="B3350">
            <v>16</v>
          </cell>
          <cell r="C3350">
            <v>40</v>
          </cell>
          <cell r="D3350" t="str">
            <v>SA790 S31803</v>
          </cell>
          <cell r="E3350"/>
          <cell r="F3350">
            <v>16</v>
          </cell>
          <cell r="G3350">
            <v>15</v>
          </cell>
          <cell r="H3350">
            <v>0.5</v>
          </cell>
          <cell r="I3350"/>
          <cell r="J3350">
            <v>40</v>
          </cell>
          <cell r="K3350"/>
          <cell r="L3350" t="str">
            <v>SA790 S31803</v>
          </cell>
          <cell r="M3350"/>
          <cell r="N3350"/>
        </row>
        <row r="3351">
          <cell r="A3351" t="str">
            <v>P16 SCH-60 [SA790 S31803]</v>
          </cell>
          <cell r="B3351">
            <v>16</v>
          </cell>
          <cell r="C3351">
            <v>60</v>
          </cell>
          <cell r="D3351" t="str">
            <v>SA790 S31803</v>
          </cell>
          <cell r="E3351"/>
          <cell r="F3351">
            <v>16</v>
          </cell>
          <cell r="G3351">
            <v>14.688000000000001</v>
          </cell>
          <cell r="H3351">
            <v>0.65600000000000003</v>
          </cell>
          <cell r="I3351"/>
          <cell r="J3351">
            <v>60</v>
          </cell>
          <cell r="K3351"/>
          <cell r="L3351" t="str">
            <v>SA790 S31803</v>
          </cell>
          <cell r="M3351"/>
          <cell r="N3351"/>
        </row>
        <row r="3352">
          <cell r="A3352" t="str">
            <v>P16 SCH-80 [SA790 S31803]</v>
          </cell>
          <cell r="B3352">
            <v>16</v>
          </cell>
          <cell r="C3352">
            <v>80</v>
          </cell>
          <cell r="D3352" t="str">
            <v>SA790 S31803</v>
          </cell>
          <cell r="E3352"/>
          <cell r="F3352">
            <v>16</v>
          </cell>
          <cell r="G3352">
            <v>14.314</v>
          </cell>
          <cell r="H3352">
            <v>0.84299999999999997</v>
          </cell>
          <cell r="I3352"/>
          <cell r="J3352">
            <v>80</v>
          </cell>
          <cell r="K3352"/>
          <cell r="L3352" t="str">
            <v>SA790 S31803</v>
          </cell>
          <cell r="M3352"/>
          <cell r="N3352"/>
        </row>
        <row r="3353">
          <cell r="A3353" t="str">
            <v>P16 SCH-100 [SA790 S31803]</v>
          </cell>
          <cell r="B3353">
            <v>16</v>
          </cell>
          <cell r="C3353">
            <v>100</v>
          </cell>
          <cell r="D3353" t="str">
            <v>SA790 S31803</v>
          </cell>
          <cell r="E3353"/>
          <cell r="F3353">
            <v>16</v>
          </cell>
          <cell r="G3353">
            <v>13.938000000000001</v>
          </cell>
          <cell r="H3353">
            <v>1.0309999999999999</v>
          </cell>
          <cell r="I3353"/>
          <cell r="J3353">
            <v>100</v>
          </cell>
          <cell r="K3353"/>
          <cell r="L3353" t="str">
            <v>SA790 S31803</v>
          </cell>
          <cell r="M3353"/>
          <cell r="N3353"/>
        </row>
        <row r="3354">
          <cell r="A3354" t="str">
            <v>P16 SCH-120 [SA790 S31803]</v>
          </cell>
          <cell r="B3354">
            <v>16</v>
          </cell>
          <cell r="C3354">
            <v>120</v>
          </cell>
          <cell r="D3354" t="str">
            <v>SA790 S31803</v>
          </cell>
          <cell r="E3354"/>
          <cell r="F3354">
            <v>16</v>
          </cell>
          <cell r="G3354">
            <v>13.564</v>
          </cell>
          <cell r="H3354">
            <v>1.218</v>
          </cell>
          <cell r="I3354"/>
          <cell r="J3354">
            <v>120</v>
          </cell>
          <cell r="K3354"/>
          <cell r="L3354" t="str">
            <v>SA790 S31803</v>
          </cell>
          <cell r="M3354"/>
          <cell r="N3354"/>
        </row>
        <row r="3355">
          <cell r="A3355" t="str">
            <v>P16 SCH-140 [SA790 S31803]</v>
          </cell>
          <cell r="B3355">
            <v>16</v>
          </cell>
          <cell r="C3355">
            <v>140</v>
          </cell>
          <cell r="D3355" t="str">
            <v>SA790 S31803</v>
          </cell>
          <cell r="E3355"/>
          <cell r="F3355">
            <v>16</v>
          </cell>
          <cell r="G3355">
            <v>13.125999999999999</v>
          </cell>
          <cell r="H3355">
            <v>1.4370000000000001</v>
          </cell>
          <cell r="I3355"/>
          <cell r="J3355">
            <v>140</v>
          </cell>
          <cell r="K3355"/>
          <cell r="L3355" t="str">
            <v>SA790 S31803</v>
          </cell>
          <cell r="M3355"/>
          <cell r="N3355"/>
        </row>
        <row r="3356">
          <cell r="A3356" t="str">
            <v>P16 SCH-160 [SA790 S31803]</v>
          </cell>
          <cell r="B3356">
            <v>16</v>
          </cell>
          <cell r="C3356">
            <v>160</v>
          </cell>
          <cell r="D3356" t="str">
            <v>SA790 S31803</v>
          </cell>
          <cell r="E3356"/>
          <cell r="F3356">
            <v>16</v>
          </cell>
          <cell r="G3356">
            <v>12.814</v>
          </cell>
          <cell r="H3356">
            <v>1.593</v>
          </cell>
          <cell r="I3356"/>
          <cell r="J3356">
            <v>160</v>
          </cell>
          <cell r="K3356"/>
          <cell r="L3356" t="str">
            <v>SA790 S31803</v>
          </cell>
          <cell r="M3356"/>
          <cell r="N3356"/>
        </row>
        <row r="3357">
          <cell r="A3357" t="str">
            <v>P16 SCH-XH [SA790 S31803]</v>
          </cell>
          <cell r="B3357">
            <v>16</v>
          </cell>
          <cell r="C3357" t="str">
            <v>XH</v>
          </cell>
          <cell r="D3357" t="str">
            <v>SA790 S31803</v>
          </cell>
          <cell r="E3357"/>
          <cell r="F3357">
            <v>16</v>
          </cell>
          <cell r="G3357">
            <v>15</v>
          </cell>
          <cell r="H3357">
            <v>0.5</v>
          </cell>
          <cell r="I3357" t="str">
            <v>XH</v>
          </cell>
          <cell r="J3357">
            <v>2</v>
          </cell>
          <cell r="K3357"/>
          <cell r="L3357" t="str">
            <v>SA790 S31803</v>
          </cell>
          <cell r="M3357"/>
          <cell r="N3357"/>
        </row>
        <row r="3358">
          <cell r="A3358" t="str">
            <v>P18 SCH-10 [SA790 S31803]</v>
          </cell>
          <cell r="B3358">
            <v>18</v>
          </cell>
          <cell r="C3358">
            <v>10</v>
          </cell>
          <cell r="D3358" t="str">
            <v>SA790 S31803</v>
          </cell>
          <cell r="E3358"/>
          <cell r="F3358">
            <v>18</v>
          </cell>
          <cell r="G3358">
            <v>17.5</v>
          </cell>
          <cell r="H3358">
            <v>0.25</v>
          </cell>
          <cell r="I3358"/>
          <cell r="J3358">
            <v>10</v>
          </cell>
          <cell r="K3358"/>
          <cell r="L3358" t="str">
            <v>SA790 S31803</v>
          </cell>
          <cell r="M3358"/>
          <cell r="N3358"/>
        </row>
        <row r="3359">
          <cell r="A3359" t="str">
            <v>P18 SCH-20 [SA790 S31803]</v>
          </cell>
          <cell r="B3359">
            <v>18</v>
          </cell>
          <cell r="C3359">
            <v>20</v>
          </cell>
          <cell r="D3359" t="str">
            <v>SA790 S31803</v>
          </cell>
          <cell r="E3359"/>
          <cell r="F3359">
            <v>18</v>
          </cell>
          <cell r="G3359">
            <v>17.376000000000001</v>
          </cell>
          <cell r="H3359">
            <v>0.312</v>
          </cell>
          <cell r="I3359"/>
          <cell r="J3359">
            <v>20</v>
          </cell>
          <cell r="K3359"/>
          <cell r="L3359" t="str">
            <v>SA790 S31803</v>
          </cell>
          <cell r="M3359"/>
          <cell r="N3359"/>
        </row>
        <row r="3360">
          <cell r="A3360" t="str">
            <v>P18 SCH-30 [SA790 S31803]</v>
          </cell>
          <cell r="B3360">
            <v>18</v>
          </cell>
          <cell r="C3360">
            <v>30</v>
          </cell>
          <cell r="D3360" t="str">
            <v>SA790 S31803</v>
          </cell>
          <cell r="E3360"/>
          <cell r="F3360">
            <v>18</v>
          </cell>
          <cell r="G3360">
            <v>17.123999999999999</v>
          </cell>
          <cell r="H3360">
            <v>0.438</v>
          </cell>
          <cell r="I3360"/>
          <cell r="J3360">
            <v>30</v>
          </cell>
          <cell r="K3360"/>
          <cell r="L3360" t="str">
            <v>SA790 S31803</v>
          </cell>
          <cell r="M3360"/>
          <cell r="N3360"/>
        </row>
        <row r="3361">
          <cell r="A3361" t="str">
            <v>P18 SCH-40 [SA790 S31803]</v>
          </cell>
          <cell r="B3361">
            <v>18</v>
          </cell>
          <cell r="C3361">
            <v>40</v>
          </cell>
          <cell r="D3361" t="str">
            <v>SA790 S31803</v>
          </cell>
          <cell r="E3361"/>
          <cell r="F3361">
            <v>18</v>
          </cell>
          <cell r="G3361">
            <v>16.876000000000001</v>
          </cell>
          <cell r="H3361">
            <v>0.56200000000000006</v>
          </cell>
          <cell r="I3361"/>
          <cell r="J3361">
            <v>40</v>
          </cell>
          <cell r="K3361"/>
          <cell r="L3361" t="str">
            <v>SA790 S31803</v>
          </cell>
          <cell r="M3361"/>
          <cell r="N3361"/>
        </row>
        <row r="3362">
          <cell r="A3362" t="str">
            <v>P18 SCH-60 [SA790 S31803]</v>
          </cell>
          <cell r="B3362">
            <v>18</v>
          </cell>
          <cell r="C3362">
            <v>60</v>
          </cell>
          <cell r="D3362" t="str">
            <v>SA790 S31803</v>
          </cell>
          <cell r="E3362"/>
          <cell r="F3362">
            <v>18</v>
          </cell>
          <cell r="G3362">
            <v>16.5</v>
          </cell>
          <cell r="H3362">
            <v>0.75</v>
          </cell>
          <cell r="I3362"/>
          <cell r="J3362">
            <v>60</v>
          </cell>
          <cell r="K3362"/>
          <cell r="L3362" t="str">
            <v>SA790 S31803</v>
          </cell>
          <cell r="M3362"/>
          <cell r="N3362"/>
        </row>
        <row r="3363">
          <cell r="A3363" t="str">
            <v>P18 SCH-80 [SA790 S31803]</v>
          </cell>
          <cell r="B3363">
            <v>18</v>
          </cell>
          <cell r="C3363">
            <v>80</v>
          </cell>
          <cell r="D3363" t="str">
            <v>SA790 S31803</v>
          </cell>
          <cell r="E3363"/>
          <cell r="F3363">
            <v>18</v>
          </cell>
          <cell r="G3363">
            <v>16.126000000000001</v>
          </cell>
          <cell r="H3363">
            <v>0.93700000000000006</v>
          </cell>
          <cell r="I3363"/>
          <cell r="J3363">
            <v>80</v>
          </cell>
          <cell r="K3363"/>
          <cell r="L3363" t="str">
            <v>SA790 S31803</v>
          </cell>
          <cell r="M3363"/>
          <cell r="N3363"/>
        </row>
        <row r="3364">
          <cell r="A3364" t="str">
            <v>P18 SCH-100 [SA790 S31803]</v>
          </cell>
          <cell r="B3364">
            <v>18</v>
          </cell>
          <cell r="C3364">
            <v>100</v>
          </cell>
          <cell r="D3364" t="str">
            <v>SA790 S31803</v>
          </cell>
          <cell r="E3364"/>
          <cell r="F3364">
            <v>18</v>
          </cell>
          <cell r="G3364">
            <v>15.688000000000001</v>
          </cell>
          <cell r="H3364">
            <v>1.1559999999999999</v>
          </cell>
          <cell r="I3364"/>
          <cell r="J3364">
            <v>100</v>
          </cell>
          <cell r="K3364"/>
          <cell r="L3364" t="str">
            <v>SA790 S31803</v>
          </cell>
          <cell r="M3364"/>
          <cell r="N3364"/>
        </row>
        <row r="3365">
          <cell r="A3365" t="str">
            <v>P18 SCH-120 [SA790 S31803]</v>
          </cell>
          <cell r="B3365">
            <v>18</v>
          </cell>
          <cell r="C3365">
            <v>120</v>
          </cell>
          <cell r="D3365" t="str">
            <v>SA790 S31803</v>
          </cell>
          <cell r="E3365"/>
          <cell r="F3365">
            <v>18</v>
          </cell>
          <cell r="G3365">
            <v>15.25</v>
          </cell>
          <cell r="H3365">
            <v>1.375</v>
          </cell>
          <cell r="I3365"/>
          <cell r="J3365">
            <v>120</v>
          </cell>
          <cell r="K3365"/>
          <cell r="L3365" t="str">
            <v>SA790 S31803</v>
          </cell>
          <cell r="M3365"/>
          <cell r="N3365"/>
        </row>
        <row r="3366">
          <cell r="A3366" t="str">
            <v>P18 SCH-140 [SA790 S31803]</v>
          </cell>
          <cell r="B3366">
            <v>18</v>
          </cell>
          <cell r="C3366">
            <v>140</v>
          </cell>
          <cell r="D3366" t="str">
            <v>SA790 S31803</v>
          </cell>
          <cell r="E3366"/>
          <cell r="F3366">
            <v>18</v>
          </cell>
          <cell r="G3366">
            <v>14.875999999999999</v>
          </cell>
          <cell r="H3366">
            <v>1.5620000000000001</v>
          </cell>
          <cell r="I3366"/>
          <cell r="J3366">
            <v>140</v>
          </cell>
          <cell r="K3366"/>
          <cell r="L3366" t="str">
            <v>SA790 S31803</v>
          </cell>
          <cell r="M3366"/>
          <cell r="N3366"/>
        </row>
        <row r="3367">
          <cell r="A3367" t="str">
            <v>P18 SCH-160 [SA790 S31803]</v>
          </cell>
          <cell r="B3367">
            <v>18</v>
          </cell>
          <cell r="C3367">
            <v>160</v>
          </cell>
          <cell r="D3367" t="str">
            <v>SA790 S31803</v>
          </cell>
          <cell r="E3367"/>
          <cell r="F3367">
            <v>18</v>
          </cell>
          <cell r="G3367">
            <v>14.438000000000001</v>
          </cell>
          <cell r="H3367">
            <v>1.7809999999999999</v>
          </cell>
          <cell r="I3367"/>
          <cell r="J3367">
            <v>160</v>
          </cell>
          <cell r="K3367"/>
          <cell r="L3367" t="str">
            <v>SA790 S31803</v>
          </cell>
          <cell r="M3367"/>
          <cell r="N3367"/>
        </row>
        <row r="3368">
          <cell r="A3368" t="str">
            <v>P18 SCH-XH [SA790 S31803]</v>
          </cell>
          <cell r="B3368">
            <v>18</v>
          </cell>
          <cell r="C3368" t="str">
            <v>XH</v>
          </cell>
          <cell r="D3368" t="str">
            <v>SA790 S31803</v>
          </cell>
          <cell r="E3368"/>
          <cell r="F3368">
            <v>18</v>
          </cell>
          <cell r="G3368">
            <v>17</v>
          </cell>
          <cell r="H3368">
            <v>0.5</v>
          </cell>
          <cell r="I3368" t="str">
            <v>XH</v>
          </cell>
          <cell r="J3368">
            <v>2</v>
          </cell>
          <cell r="K3368"/>
          <cell r="L3368" t="str">
            <v>SA790 S31803</v>
          </cell>
          <cell r="M3368"/>
          <cell r="N3368"/>
        </row>
        <row r="3369">
          <cell r="A3369" t="str">
            <v>P20 SCH-10 [SA790 S31803]</v>
          </cell>
          <cell r="B3369">
            <v>20</v>
          </cell>
          <cell r="C3369">
            <v>10</v>
          </cell>
          <cell r="D3369" t="str">
            <v>SA790 S31803</v>
          </cell>
          <cell r="E3369"/>
          <cell r="F3369">
            <v>20</v>
          </cell>
          <cell r="G3369">
            <v>19.5</v>
          </cell>
          <cell r="H3369">
            <v>0.25</v>
          </cell>
          <cell r="I3369"/>
          <cell r="J3369">
            <v>10</v>
          </cell>
          <cell r="K3369"/>
          <cell r="L3369" t="str">
            <v>SA790 S31803</v>
          </cell>
          <cell r="M3369"/>
          <cell r="N3369"/>
        </row>
        <row r="3370">
          <cell r="A3370" t="str">
            <v>P20 SCH-20 [SA790 S31803]</v>
          </cell>
          <cell r="B3370">
            <v>20</v>
          </cell>
          <cell r="C3370">
            <v>20</v>
          </cell>
          <cell r="D3370" t="str">
            <v>SA790 S31803</v>
          </cell>
          <cell r="E3370"/>
          <cell r="F3370">
            <v>20</v>
          </cell>
          <cell r="G3370">
            <v>19.25</v>
          </cell>
          <cell r="H3370">
            <v>0.375</v>
          </cell>
          <cell r="I3370"/>
          <cell r="J3370">
            <v>20</v>
          </cell>
          <cell r="K3370"/>
          <cell r="L3370" t="str">
            <v>SA790 S31803</v>
          </cell>
          <cell r="M3370"/>
          <cell r="N3370"/>
        </row>
        <row r="3371">
          <cell r="A3371" t="str">
            <v>P20 SCH-30 [SA790 S31803]</v>
          </cell>
          <cell r="B3371">
            <v>20</v>
          </cell>
          <cell r="C3371">
            <v>30</v>
          </cell>
          <cell r="D3371" t="str">
            <v>SA790 S31803</v>
          </cell>
          <cell r="E3371"/>
          <cell r="F3371">
            <v>20</v>
          </cell>
          <cell r="G3371">
            <v>19</v>
          </cell>
          <cell r="H3371">
            <v>0.5</v>
          </cell>
          <cell r="I3371"/>
          <cell r="J3371">
            <v>30</v>
          </cell>
          <cell r="K3371"/>
          <cell r="L3371" t="str">
            <v>SA790 S31803</v>
          </cell>
          <cell r="M3371"/>
          <cell r="N3371"/>
        </row>
        <row r="3372">
          <cell r="A3372" t="str">
            <v>P20 SCH-40 [SA790 S31803]</v>
          </cell>
          <cell r="B3372">
            <v>20</v>
          </cell>
          <cell r="C3372">
            <v>40</v>
          </cell>
          <cell r="D3372" t="str">
            <v>SA790 S31803</v>
          </cell>
          <cell r="E3372"/>
          <cell r="F3372">
            <v>20</v>
          </cell>
          <cell r="G3372">
            <v>18.814</v>
          </cell>
          <cell r="H3372">
            <v>0.59299999999999997</v>
          </cell>
          <cell r="I3372"/>
          <cell r="J3372">
            <v>40</v>
          </cell>
          <cell r="K3372"/>
          <cell r="L3372" t="str">
            <v>SA790 S31803</v>
          </cell>
          <cell r="M3372"/>
          <cell r="N3372"/>
        </row>
        <row r="3373">
          <cell r="A3373" t="str">
            <v>P20 SCH-60 [SA790 S31803]</v>
          </cell>
          <cell r="B3373">
            <v>20</v>
          </cell>
          <cell r="C3373">
            <v>60</v>
          </cell>
          <cell r="D3373" t="str">
            <v>SA790 S31803</v>
          </cell>
          <cell r="E3373"/>
          <cell r="F3373">
            <v>20</v>
          </cell>
          <cell r="G3373">
            <v>18.376000000000001</v>
          </cell>
          <cell r="H3373">
            <v>0.81200000000000006</v>
          </cell>
          <cell r="I3373"/>
          <cell r="J3373">
            <v>60</v>
          </cell>
          <cell r="K3373"/>
          <cell r="L3373" t="str">
            <v>SA790 S31803</v>
          </cell>
          <cell r="M3373"/>
          <cell r="N3373"/>
        </row>
        <row r="3374">
          <cell r="A3374" t="str">
            <v>P20 SCH-80 [SA790 S31803]</v>
          </cell>
          <cell r="B3374">
            <v>20</v>
          </cell>
          <cell r="C3374">
            <v>80</v>
          </cell>
          <cell r="D3374" t="str">
            <v>SA790 S31803</v>
          </cell>
          <cell r="E3374"/>
          <cell r="F3374">
            <v>20</v>
          </cell>
          <cell r="G3374">
            <v>17.937999999999999</v>
          </cell>
          <cell r="H3374">
            <v>1.0309999999999999</v>
          </cell>
          <cell r="I3374"/>
          <cell r="J3374">
            <v>80</v>
          </cell>
          <cell r="K3374"/>
          <cell r="L3374" t="str">
            <v>SA790 S31803</v>
          </cell>
          <cell r="M3374"/>
          <cell r="N3374"/>
        </row>
        <row r="3375">
          <cell r="A3375" t="str">
            <v>P20 SCH-100 [SA790 S31803]</v>
          </cell>
          <cell r="B3375">
            <v>20</v>
          </cell>
          <cell r="C3375">
            <v>100</v>
          </cell>
          <cell r="D3375" t="str">
            <v>SA790 S31803</v>
          </cell>
          <cell r="E3375"/>
          <cell r="F3375">
            <v>20</v>
          </cell>
          <cell r="G3375">
            <v>17.440000000000001</v>
          </cell>
          <cell r="H3375">
            <v>1.28</v>
          </cell>
          <cell r="I3375"/>
          <cell r="J3375">
            <v>100</v>
          </cell>
          <cell r="K3375"/>
          <cell r="L3375" t="str">
            <v>SA790 S31803</v>
          </cell>
          <cell r="M3375"/>
          <cell r="N3375"/>
        </row>
        <row r="3376">
          <cell r="A3376" t="str">
            <v>P20 SCH-120 [SA790 S31803]</v>
          </cell>
          <cell r="B3376">
            <v>20</v>
          </cell>
          <cell r="C3376">
            <v>120</v>
          </cell>
          <cell r="D3376" t="str">
            <v>SA790 S31803</v>
          </cell>
          <cell r="E3376"/>
          <cell r="F3376">
            <v>20</v>
          </cell>
          <cell r="G3376">
            <v>17</v>
          </cell>
          <cell r="H3376">
            <v>1.5</v>
          </cell>
          <cell r="I3376"/>
          <cell r="J3376">
            <v>120</v>
          </cell>
          <cell r="K3376"/>
          <cell r="L3376" t="str">
            <v>SA790 S31803</v>
          </cell>
          <cell r="M3376"/>
          <cell r="N3376"/>
        </row>
        <row r="3377">
          <cell r="A3377" t="str">
            <v>P20 SCH-140 [SA790 S31803]</v>
          </cell>
          <cell r="B3377">
            <v>20</v>
          </cell>
          <cell r="C3377">
            <v>140</v>
          </cell>
          <cell r="D3377" t="str">
            <v>SA790 S31803</v>
          </cell>
          <cell r="E3377"/>
          <cell r="F3377">
            <v>20</v>
          </cell>
          <cell r="G3377">
            <v>16.5</v>
          </cell>
          <cell r="H3377">
            <v>1.75</v>
          </cell>
          <cell r="I3377"/>
          <cell r="J3377">
            <v>140</v>
          </cell>
          <cell r="K3377"/>
          <cell r="L3377" t="str">
            <v>SA790 S31803</v>
          </cell>
          <cell r="M3377"/>
          <cell r="N3377"/>
        </row>
        <row r="3378">
          <cell r="A3378" t="str">
            <v>P20 SCH-160 [SA790 S31803]</v>
          </cell>
          <cell r="B3378">
            <v>20</v>
          </cell>
          <cell r="C3378">
            <v>160</v>
          </cell>
          <cell r="D3378" t="str">
            <v>SA790 S31803</v>
          </cell>
          <cell r="E3378"/>
          <cell r="F3378">
            <v>20</v>
          </cell>
          <cell r="G3378">
            <v>16.064</v>
          </cell>
          <cell r="H3378">
            <v>1.968</v>
          </cell>
          <cell r="I3378"/>
          <cell r="J3378">
            <v>160</v>
          </cell>
          <cell r="K3378"/>
          <cell r="L3378" t="str">
            <v>SA790 S31803</v>
          </cell>
          <cell r="M3378"/>
          <cell r="N3378"/>
        </row>
        <row r="3379">
          <cell r="A3379" t="str">
            <v>P20 SCH-XH [SA790 S31803]</v>
          </cell>
          <cell r="B3379">
            <v>20</v>
          </cell>
          <cell r="C3379" t="str">
            <v>XH</v>
          </cell>
          <cell r="D3379" t="str">
            <v>SA790 S31803</v>
          </cell>
          <cell r="E3379"/>
          <cell r="F3379">
            <v>20</v>
          </cell>
          <cell r="G3379">
            <v>19</v>
          </cell>
          <cell r="H3379">
            <v>0.5</v>
          </cell>
          <cell r="I3379" t="str">
            <v>XH</v>
          </cell>
          <cell r="J3379">
            <v>2</v>
          </cell>
          <cell r="K3379"/>
          <cell r="L3379" t="str">
            <v>SA790 S31803</v>
          </cell>
          <cell r="M3379"/>
          <cell r="N3379"/>
        </row>
        <row r="3380">
          <cell r="A3380" t="str">
            <v>P22 SCH-10 [SA790 S31803]</v>
          </cell>
          <cell r="B3380">
            <v>22</v>
          </cell>
          <cell r="C3380">
            <v>10</v>
          </cell>
          <cell r="D3380" t="str">
            <v>SA790 S31803</v>
          </cell>
          <cell r="E3380"/>
          <cell r="F3380">
            <v>22</v>
          </cell>
          <cell r="G3380">
            <v>21.5</v>
          </cell>
          <cell r="H3380">
            <v>0.25</v>
          </cell>
          <cell r="I3380"/>
          <cell r="J3380">
            <v>10</v>
          </cell>
          <cell r="K3380"/>
          <cell r="L3380" t="str">
            <v>SA790 S31803</v>
          </cell>
          <cell r="M3380"/>
          <cell r="N3380"/>
        </row>
        <row r="3381">
          <cell r="A3381" t="str">
            <v>P22 SCH-20 [SA790 S31803]</v>
          </cell>
          <cell r="B3381">
            <v>22</v>
          </cell>
          <cell r="C3381">
            <v>20</v>
          </cell>
          <cell r="D3381" t="str">
            <v>SA790 S31803</v>
          </cell>
          <cell r="E3381"/>
          <cell r="F3381">
            <v>22</v>
          </cell>
          <cell r="G3381">
            <v>21.25</v>
          </cell>
          <cell r="H3381">
            <v>0.375</v>
          </cell>
          <cell r="I3381"/>
          <cell r="J3381">
            <v>20</v>
          </cell>
          <cell r="K3381"/>
          <cell r="L3381" t="str">
            <v>SA790 S31803</v>
          </cell>
          <cell r="M3381"/>
          <cell r="N3381"/>
        </row>
        <row r="3382">
          <cell r="A3382" t="str">
            <v>P22 SCH-30 [SA790 S31803]</v>
          </cell>
          <cell r="B3382">
            <v>22</v>
          </cell>
          <cell r="C3382">
            <v>30</v>
          </cell>
          <cell r="D3382" t="str">
            <v>SA790 S31803</v>
          </cell>
          <cell r="E3382"/>
          <cell r="F3382">
            <v>22</v>
          </cell>
          <cell r="G3382">
            <v>21</v>
          </cell>
          <cell r="H3382">
            <v>0.5</v>
          </cell>
          <cell r="I3382"/>
          <cell r="J3382">
            <v>30</v>
          </cell>
          <cell r="K3382"/>
          <cell r="L3382" t="str">
            <v>SA790 S31803</v>
          </cell>
          <cell r="M3382"/>
          <cell r="N3382"/>
        </row>
        <row r="3383">
          <cell r="A3383" t="str">
            <v>P22 SCH-60 [SA790 S31803]</v>
          </cell>
          <cell r="B3383">
            <v>22</v>
          </cell>
          <cell r="C3383">
            <v>60</v>
          </cell>
          <cell r="D3383" t="str">
            <v>SA790 S31803</v>
          </cell>
          <cell r="E3383"/>
          <cell r="F3383">
            <v>22</v>
          </cell>
          <cell r="G3383">
            <v>20.25</v>
          </cell>
          <cell r="H3383">
            <v>0.875</v>
          </cell>
          <cell r="I3383"/>
          <cell r="J3383">
            <v>60</v>
          </cell>
          <cell r="K3383"/>
          <cell r="L3383" t="str">
            <v>SA790 S31803</v>
          </cell>
          <cell r="M3383"/>
          <cell r="N3383"/>
        </row>
        <row r="3384">
          <cell r="A3384" t="str">
            <v>P22 SCH-80 [SA790 S31803]</v>
          </cell>
          <cell r="B3384">
            <v>22</v>
          </cell>
          <cell r="C3384">
            <v>80</v>
          </cell>
          <cell r="D3384" t="str">
            <v>SA790 S31803</v>
          </cell>
          <cell r="E3384"/>
          <cell r="F3384">
            <v>22</v>
          </cell>
          <cell r="G3384">
            <v>19.75</v>
          </cell>
          <cell r="H3384">
            <v>1.125</v>
          </cell>
          <cell r="I3384"/>
          <cell r="J3384">
            <v>80</v>
          </cell>
          <cell r="K3384"/>
          <cell r="L3384" t="str">
            <v>SA790 S31803</v>
          </cell>
          <cell r="M3384"/>
          <cell r="N3384"/>
        </row>
        <row r="3385">
          <cell r="A3385" t="str">
            <v>P22 SCH-100 [SA790 S31803]</v>
          </cell>
          <cell r="B3385">
            <v>22</v>
          </cell>
          <cell r="C3385">
            <v>100</v>
          </cell>
          <cell r="D3385" t="str">
            <v>SA790 S31803</v>
          </cell>
          <cell r="E3385"/>
          <cell r="F3385">
            <v>22</v>
          </cell>
          <cell r="G3385">
            <v>19.25</v>
          </cell>
          <cell r="H3385">
            <v>1.375</v>
          </cell>
          <cell r="I3385"/>
          <cell r="J3385">
            <v>100</v>
          </cell>
          <cell r="K3385"/>
          <cell r="L3385" t="str">
            <v>SA790 S31803</v>
          </cell>
          <cell r="M3385"/>
          <cell r="N3385"/>
        </row>
        <row r="3386">
          <cell r="A3386" t="str">
            <v>P22 SCH-120 [SA790 S31803]</v>
          </cell>
          <cell r="B3386">
            <v>22</v>
          </cell>
          <cell r="C3386">
            <v>120</v>
          </cell>
          <cell r="D3386" t="str">
            <v>SA790 S31803</v>
          </cell>
          <cell r="E3386"/>
          <cell r="F3386">
            <v>22</v>
          </cell>
          <cell r="G3386">
            <v>18.75</v>
          </cell>
          <cell r="H3386">
            <v>1.625</v>
          </cell>
          <cell r="I3386"/>
          <cell r="J3386">
            <v>120</v>
          </cell>
          <cell r="K3386"/>
          <cell r="L3386" t="str">
            <v>SA790 S31803</v>
          </cell>
          <cell r="M3386"/>
          <cell r="N3386"/>
        </row>
        <row r="3387">
          <cell r="A3387" t="str">
            <v>P22 SCH-140 [SA790 S31803]</v>
          </cell>
          <cell r="B3387">
            <v>22</v>
          </cell>
          <cell r="C3387">
            <v>140</v>
          </cell>
          <cell r="D3387" t="str">
            <v>SA790 S31803</v>
          </cell>
          <cell r="E3387"/>
          <cell r="F3387">
            <v>22</v>
          </cell>
          <cell r="G3387">
            <v>18.25</v>
          </cell>
          <cell r="H3387">
            <v>1.875</v>
          </cell>
          <cell r="I3387"/>
          <cell r="J3387">
            <v>140</v>
          </cell>
          <cell r="K3387"/>
          <cell r="L3387" t="str">
            <v>SA790 S31803</v>
          </cell>
          <cell r="M3387"/>
          <cell r="N3387"/>
        </row>
        <row r="3388">
          <cell r="A3388" t="str">
            <v>P22 SCH-160 [SA790 S31803]</v>
          </cell>
          <cell r="B3388">
            <v>22</v>
          </cell>
          <cell r="C3388">
            <v>160</v>
          </cell>
          <cell r="D3388" t="str">
            <v>SA790 S31803</v>
          </cell>
          <cell r="E3388"/>
          <cell r="F3388">
            <v>22</v>
          </cell>
          <cell r="G3388">
            <v>17.75</v>
          </cell>
          <cell r="H3388">
            <v>2.125</v>
          </cell>
          <cell r="I3388"/>
          <cell r="J3388">
            <v>160</v>
          </cell>
          <cell r="K3388"/>
          <cell r="L3388" t="str">
            <v>SA790 S31803</v>
          </cell>
          <cell r="M3388"/>
          <cell r="N3388"/>
        </row>
        <row r="3389">
          <cell r="A3389" t="str">
            <v>P22 SCH-XH [SA790 S31803]</v>
          </cell>
          <cell r="B3389">
            <v>22</v>
          </cell>
          <cell r="C3389" t="str">
            <v>XH</v>
          </cell>
          <cell r="D3389" t="str">
            <v>SA790 S31803</v>
          </cell>
          <cell r="E3389"/>
          <cell r="F3389">
            <v>22</v>
          </cell>
          <cell r="G3389">
            <v>21</v>
          </cell>
          <cell r="H3389">
            <v>0.5</v>
          </cell>
          <cell r="I3389" t="str">
            <v>XH</v>
          </cell>
          <cell r="J3389">
            <v>2</v>
          </cell>
          <cell r="K3389"/>
          <cell r="L3389" t="str">
            <v>SA790 S31803</v>
          </cell>
          <cell r="M3389"/>
          <cell r="N3389"/>
        </row>
        <row r="3390">
          <cell r="A3390" t="str">
            <v>P24 SCH-10 [SA790 S31803]</v>
          </cell>
          <cell r="B3390">
            <v>24.000000000000004</v>
          </cell>
          <cell r="C3390">
            <v>10</v>
          </cell>
          <cell r="D3390" t="str">
            <v>SA790 S31803</v>
          </cell>
          <cell r="E3390"/>
          <cell r="F3390">
            <v>24.000000000000004</v>
          </cell>
          <cell r="G3390">
            <v>23.500000000000004</v>
          </cell>
          <cell r="H3390">
            <v>0.25</v>
          </cell>
          <cell r="I3390"/>
          <cell r="J3390">
            <v>10</v>
          </cell>
          <cell r="K3390"/>
          <cell r="L3390" t="str">
            <v>SA790 S31803</v>
          </cell>
          <cell r="M3390"/>
          <cell r="N3390"/>
        </row>
        <row r="3391">
          <cell r="A3391" t="str">
            <v>P24 SCH-20 [SA790 S31803]</v>
          </cell>
          <cell r="B3391">
            <v>24.000000000000004</v>
          </cell>
          <cell r="C3391">
            <v>20</v>
          </cell>
          <cell r="D3391" t="str">
            <v>SA790 S31803</v>
          </cell>
          <cell r="E3391"/>
          <cell r="F3391">
            <v>24.000000000000004</v>
          </cell>
          <cell r="G3391">
            <v>23.250000000000004</v>
          </cell>
          <cell r="H3391">
            <v>0.375</v>
          </cell>
          <cell r="I3391"/>
          <cell r="J3391">
            <v>20</v>
          </cell>
          <cell r="K3391"/>
          <cell r="L3391" t="str">
            <v>SA790 S31803</v>
          </cell>
          <cell r="M3391"/>
          <cell r="N3391"/>
        </row>
        <row r="3392">
          <cell r="A3392" t="str">
            <v>P24 SCH-30 [SA790 S31803]</v>
          </cell>
          <cell r="B3392">
            <v>24.000000000000004</v>
          </cell>
          <cell r="C3392">
            <v>30</v>
          </cell>
          <cell r="D3392" t="str">
            <v>SA790 S31803</v>
          </cell>
          <cell r="E3392"/>
          <cell r="F3392">
            <v>24.000000000000004</v>
          </cell>
          <cell r="G3392">
            <v>22.876000000000005</v>
          </cell>
          <cell r="H3392">
            <v>0.56200000000000006</v>
          </cell>
          <cell r="I3392"/>
          <cell r="J3392">
            <v>30</v>
          </cell>
          <cell r="K3392"/>
          <cell r="L3392" t="str">
            <v>SA790 S31803</v>
          </cell>
          <cell r="M3392"/>
          <cell r="N3392"/>
        </row>
        <row r="3393">
          <cell r="A3393" t="str">
            <v>P24 SCH-40 [SA790 S31803]</v>
          </cell>
          <cell r="B3393">
            <v>24.000000000000004</v>
          </cell>
          <cell r="C3393">
            <v>40</v>
          </cell>
          <cell r="D3393" t="str">
            <v>SA790 S31803</v>
          </cell>
          <cell r="E3393"/>
          <cell r="F3393">
            <v>24.000000000000004</v>
          </cell>
          <cell r="G3393">
            <v>22.626000000000005</v>
          </cell>
          <cell r="H3393">
            <v>0.68700000000000006</v>
          </cell>
          <cell r="I3393"/>
          <cell r="J3393">
            <v>40</v>
          </cell>
          <cell r="K3393"/>
          <cell r="L3393" t="str">
            <v>SA790 S31803</v>
          </cell>
          <cell r="M3393"/>
          <cell r="N3393"/>
        </row>
        <row r="3394">
          <cell r="A3394" t="str">
            <v>P24 SCH-60 [SA790 S31803]</v>
          </cell>
          <cell r="B3394">
            <v>24.000000000000004</v>
          </cell>
          <cell r="C3394">
            <v>60</v>
          </cell>
          <cell r="D3394" t="str">
            <v>SA790 S31803</v>
          </cell>
          <cell r="E3394"/>
          <cell r="F3394">
            <v>24.000000000000004</v>
          </cell>
          <cell r="G3394">
            <v>22.062000000000005</v>
          </cell>
          <cell r="H3394">
            <v>0.96899999999999997</v>
          </cell>
          <cell r="I3394"/>
          <cell r="J3394">
            <v>60</v>
          </cell>
          <cell r="K3394"/>
          <cell r="L3394" t="str">
            <v>SA790 S31803</v>
          </cell>
          <cell r="M3394"/>
          <cell r="N3394"/>
        </row>
        <row r="3395">
          <cell r="A3395" t="str">
            <v>P24 SCH-80 [SA790 S31803]</v>
          </cell>
          <cell r="B3395">
            <v>24.000000000000004</v>
          </cell>
          <cell r="C3395">
            <v>80</v>
          </cell>
          <cell r="D3395" t="str">
            <v>SA790 S31803</v>
          </cell>
          <cell r="E3395"/>
          <cell r="F3395">
            <v>24.000000000000004</v>
          </cell>
          <cell r="G3395">
            <v>21.564000000000004</v>
          </cell>
          <cell r="H3395">
            <v>1.218</v>
          </cell>
          <cell r="I3395"/>
          <cell r="J3395">
            <v>80</v>
          </cell>
          <cell r="K3395"/>
          <cell r="L3395" t="str">
            <v>SA790 S31803</v>
          </cell>
          <cell r="M3395"/>
          <cell r="N3395"/>
        </row>
        <row r="3396">
          <cell r="A3396" t="str">
            <v>P24 SCH-100 [SA790 S31803]</v>
          </cell>
          <cell r="B3396">
            <v>24.000000000000004</v>
          </cell>
          <cell r="C3396">
            <v>100</v>
          </cell>
          <cell r="D3396" t="str">
            <v>SA790 S31803</v>
          </cell>
          <cell r="E3396"/>
          <cell r="F3396">
            <v>24.000000000000004</v>
          </cell>
          <cell r="G3396">
            <v>20.938000000000002</v>
          </cell>
          <cell r="H3396">
            <v>1.5309999999999999</v>
          </cell>
          <cell r="I3396"/>
          <cell r="J3396">
            <v>100</v>
          </cell>
          <cell r="K3396"/>
          <cell r="L3396" t="str">
            <v>SA790 S31803</v>
          </cell>
          <cell r="M3396"/>
          <cell r="N3396"/>
        </row>
        <row r="3397">
          <cell r="A3397" t="str">
            <v>P24 SCH-120 [SA790 S31803]</v>
          </cell>
          <cell r="B3397">
            <v>24.000000000000004</v>
          </cell>
          <cell r="C3397">
            <v>120</v>
          </cell>
          <cell r="D3397" t="str">
            <v>SA790 S31803</v>
          </cell>
          <cell r="E3397"/>
          <cell r="F3397">
            <v>24.000000000000004</v>
          </cell>
          <cell r="G3397">
            <v>20.376000000000005</v>
          </cell>
          <cell r="H3397">
            <v>1.8120000000000001</v>
          </cell>
          <cell r="I3397"/>
          <cell r="J3397">
            <v>120</v>
          </cell>
          <cell r="K3397"/>
          <cell r="L3397" t="str">
            <v>SA790 S31803</v>
          </cell>
          <cell r="M3397"/>
          <cell r="N3397"/>
        </row>
        <row r="3398">
          <cell r="A3398" t="str">
            <v>P24 SCH-140 [SA790 S31803]</v>
          </cell>
          <cell r="B3398">
            <v>24.000000000000004</v>
          </cell>
          <cell r="C3398">
            <v>140</v>
          </cell>
          <cell r="D3398" t="str">
            <v>SA790 S31803</v>
          </cell>
          <cell r="E3398"/>
          <cell r="F3398">
            <v>24.000000000000004</v>
          </cell>
          <cell r="G3398">
            <v>19.876000000000005</v>
          </cell>
          <cell r="H3398">
            <v>2.0619999999999998</v>
          </cell>
          <cell r="I3398"/>
          <cell r="J3398">
            <v>140</v>
          </cell>
          <cell r="K3398"/>
          <cell r="L3398" t="str">
            <v>SA790 S31803</v>
          </cell>
          <cell r="M3398"/>
          <cell r="N3398"/>
        </row>
        <row r="3399">
          <cell r="A3399" t="str">
            <v>P24 SCH-160 [SA790 S31803]</v>
          </cell>
          <cell r="B3399">
            <v>24.000000000000004</v>
          </cell>
          <cell r="C3399">
            <v>160</v>
          </cell>
          <cell r="D3399" t="str">
            <v>SA790 S31803</v>
          </cell>
          <cell r="E3399"/>
          <cell r="F3399">
            <v>24.000000000000004</v>
          </cell>
          <cell r="G3399">
            <v>19.314000000000004</v>
          </cell>
          <cell r="H3399">
            <v>2.343</v>
          </cell>
          <cell r="I3399"/>
          <cell r="J3399">
            <v>160</v>
          </cell>
          <cell r="K3399"/>
          <cell r="L3399" t="str">
            <v>SA790 S31803</v>
          </cell>
          <cell r="M3399"/>
          <cell r="N3399"/>
        </row>
        <row r="3400">
          <cell r="A3400" t="str">
            <v>P24 SCH-XH [SA790 S31803]</v>
          </cell>
          <cell r="B3400">
            <v>24.000000000000004</v>
          </cell>
          <cell r="C3400" t="str">
            <v>XH</v>
          </cell>
          <cell r="D3400" t="str">
            <v>SA790 S31803</v>
          </cell>
          <cell r="E3400"/>
          <cell r="F3400">
            <v>24.000000000000004</v>
          </cell>
          <cell r="G3400">
            <v>23.000000000000004</v>
          </cell>
          <cell r="H3400">
            <v>0.5</v>
          </cell>
          <cell r="I3400" t="str">
            <v>XH</v>
          </cell>
          <cell r="J3400">
            <v>2</v>
          </cell>
          <cell r="K3400"/>
          <cell r="L3400" t="str">
            <v>SA790 S31803</v>
          </cell>
          <cell r="M3400"/>
          <cell r="N3400"/>
        </row>
        <row r="3401">
          <cell r="A3401" t="str">
            <v>P26 SCH-10 [SA790 S31803]</v>
          </cell>
          <cell r="B3401">
            <v>26</v>
          </cell>
          <cell r="C3401">
            <v>10</v>
          </cell>
          <cell r="D3401" t="str">
            <v>SA790 S31803</v>
          </cell>
          <cell r="E3401"/>
          <cell r="F3401">
            <v>26</v>
          </cell>
          <cell r="G3401">
            <v>25.376000000000001</v>
          </cell>
          <cell r="H3401">
            <v>0.312</v>
          </cell>
          <cell r="I3401"/>
          <cell r="J3401">
            <v>10</v>
          </cell>
          <cell r="K3401"/>
          <cell r="L3401" t="str">
            <v>SA790 S31803</v>
          </cell>
          <cell r="M3401"/>
          <cell r="N3401"/>
        </row>
        <row r="3402">
          <cell r="A3402" t="str">
            <v>P26 SCH-20 [SA790 S31803]</v>
          </cell>
          <cell r="B3402">
            <v>26</v>
          </cell>
          <cell r="C3402">
            <v>20</v>
          </cell>
          <cell r="D3402" t="str">
            <v>SA790 S31803</v>
          </cell>
          <cell r="E3402"/>
          <cell r="F3402">
            <v>26</v>
          </cell>
          <cell r="G3402">
            <v>25</v>
          </cell>
          <cell r="H3402">
            <v>0.5</v>
          </cell>
          <cell r="I3402"/>
          <cell r="J3402">
            <v>20</v>
          </cell>
          <cell r="K3402"/>
          <cell r="L3402" t="str">
            <v>SA790 S31803</v>
          </cell>
          <cell r="M3402"/>
          <cell r="N3402"/>
        </row>
        <row r="3403">
          <cell r="A3403" t="str">
            <v>P26 SCH-XH [SA790 S31803]</v>
          </cell>
          <cell r="B3403">
            <v>26</v>
          </cell>
          <cell r="C3403" t="str">
            <v>XH</v>
          </cell>
          <cell r="D3403" t="str">
            <v>SA790 S31803</v>
          </cell>
          <cell r="E3403"/>
          <cell r="F3403">
            <v>26</v>
          </cell>
          <cell r="G3403">
            <v>25</v>
          </cell>
          <cell r="H3403">
            <v>0.5</v>
          </cell>
          <cell r="I3403" t="str">
            <v>XH</v>
          </cell>
          <cell r="J3403">
            <v>2</v>
          </cell>
          <cell r="K3403"/>
          <cell r="L3403" t="str">
            <v>SA790 S31803</v>
          </cell>
          <cell r="M3403"/>
          <cell r="N3403"/>
        </row>
        <row r="3404">
          <cell r="A3404" t="str">
            <v>P28 SCH-10 [SA790 S31803]</v>
          </cell>
          <cell r="B3404">
            <v>28</v>
          </cell>
          <cell r="C3404">
            <v>10</v>
          </cell>
          <cell r="D3404" t="str">
            <v>SA790 S31803</v>
          </cell>
          <cell r="E3404"/>
          <cell r="F3404">
            <v>28</v>
          </cell>
          <cell r="G3404">
            <v>27.376000000000001</v>
          </cell>
          <cell r="H3404">
            <v>0.312</v>
          </cell>
          <cell r="I3404"/>
          <cell r="J3404">
            <v>10</v>
          </cell>
          <cell r="K3404"/>
          <cell r="L3404" t="str">
            <v>SA790 S31803</v>
          </cell>
          <cell r="M3404"/>
          <cell r="N3404"/>
        </row>
        <row r="3405">
          <cell r="A3405" t="str">
            <v>P28 SCH-20 [SA790 S31803]</v>
          </cell>
          <cell r="B3405">
            <v>28</v>
          </cell>
          <cell r="C3405">
            <v>20</v>
          </cell>
          <cell r="D3405" t="str">
            <v>SA790 S31803</v>
          </cell>
          <cell r="E3405"/>
          <cell r="F3405">
            <v>28</v>
          </cell>
          <cell r="G3405">
            <v>27</v>
          </cell>
          <cell r="H3405">
            <v>0.5</v>
          </cell>
          <cell r="I3405"/>
          <cell r="J3405">
            <v>20</v>
          </cell>
          <cell r="K3405"/>
          <cell r="L3405" t="str">
            <v>SA790 S31803</v>
          </cell>
          <cell r="M3405"/>
          <cell r="N3405"/>
        </row>
        <row r="3406">
          <cell r="A3406" t="str">
            <v>P28 SCH-30 [SA790 S31803]</v>
          </cell>
          <cell r="B3406">
            <v>28</v>
          </cell>
          <cell r="C3406">
            <v>30</v>
          </cell>
          <cell r="D3406" t="str">
            <v>SA790 S31803</v>
          </cell>
          <cell r="E3406"/>
          <cell r="F3406">
            <v>28</v>
          </cell>
          <cell r="G3406">
            <v>26.75</v>
          </cell>
          <cell r="H3406">
            <v>0.625</v>
          </cell>
          <cell r="I3406"/>
          <cell r="J3406">
            <v>30</v>
          </cell>
          <cell r="K3406"/>
          <cell r="L3406" t="str">
            <v>SA790 S31803</v>
          </cell>
          <cell r="M3406"/>
          <cell r="N3406"/>
        </row>
        <row r="3407">
          <cell r="A3407" t="str">
            <v>P28 SCH-XH [SA790 S31803]</v>
          </cell>
          <cell r="B3407">
            <v>28</v>
          </cell>
          <cell r="C3407" t="str">
            <v>XH</v>
          </cell>
          <cell r="D3407" t="str">
            <v>SA790 S31803</v>
          </cell>
          <cell r="E3407"/>
          <cell r="F3407">
            <v>28</v>
          </cell>
          <cell r="G3407">
            <v>27</v>
          </cell>
          <cell r="H3407">
            <v>0.5</v>
          </cell>
          <cell r="I3407" t="str">
            <v>XH</v>
          </cell>
          <cell r="J3407">
            <v>2</v>
          </cell>
          <cell r="K3407"/>
          <cell r="L3407" t="str">
            <v>SA790 S31803</v>
          </cell>
          <cell r="M3407"/>
          <cell r="N3407"/>
        </row>
        <row r="3408">
          <cell r="A3408" t="str">
            <v>P30 SCH-10 [SA790 S31803]</v>
          </cell>
          <cell r="B3408">
            <v>30</v>
          </cell>
          <cell r="C3408">
            <v>10</v>
          </cell>
          <cell r="D3408" t="str">
            <v>SA790 S31803</v>
          </cell>
          <cell r="E3408"/>
          <cell r="F3408">
            <v>30</v>
          </cell>
          <cell r="G3408">
            <v>29.376000000000001</v>
          </cell>
          <cell r="H3408">
            <v>0.312</v>
          </cell>
          <cell r="I3408"/>
          <cell r="J3408">
            <v>10</v>
          </cell>
          <cell r="K3408"/>
          <cell r="L3408" t="str">
            <v>SA790 S31803</v>
          </cell>
          <cell r="M3408"/>
          <cell r="N3408"/>
        </row>
        <row r="3409">
          <cell r="A3409" t="str">
            <v>P30 SCH-20 [SA790 S31803]</v>
          </cell>
          <cell r="B3409">
            <v>30</v>
          </cell>
          <cell r="C3409">
            <v>20</v>
          </cell>
          <cell r="D3409" t="str">
            <v>SA790 S31803</v>
          </cell>
          <cell r="E3409"/>
          <cell r="F3409">
            <v>30</v>
          </cell>
          <cell r="G3409">
            <v>29</v>
          </cell>
          <cell r="H3409">
            <v>0.5</v>
          </cell>
          <cell r="I3409"/>
          <cell r="J3409">
            <v>20</v>
          </cell>
          <cell r="K3409"/>
          <cell r="L3409" t="str">
            <v>SA790 S31803</v>
          </cell>
          <cell r="M3409"/>
          <cell r="N3409"/>
        </row>
        <row r="3410">
          <cell r="A3410" t="str">
            <v>P30 SCH-30 [SA790 S31803]</v>
          </cell>
          <cell r="B3410">
            <v>30</v>
          </cell>
          <cell r="C3410">
            <v>30</v>
          </cell>
          <cell r="D3410" t="str">
            <v>SA790 S31803</v>
          </cell>
          <cell r="E3410"/>
          <cell r="F3410">
            <v>30</v>
          </cell>
          <cell r="G3410">
            <v>28.75</v>
          </cell>
          <cell r="H3410">
            <v>0.625</v>
          </cell>
          <cell r="I3410"/>
          <cell r="J3410">
            <v>30</v>
          </cell>
          <cell r="K3410"/>
          <cell r="L3410" t="str">
            <v>SA790 S31803</v>
          </cell>
          <cell r="M3410"/>
          <cell r="N3410"/>
        </row>
        <row r="3411">
          <cell r="A3411" t="str">
            <v>P30 SCH-XH [SA790 S31803]</v>
          </cell>
          <cell r="B3411">
            <v>30</v>
          </cell>
          <cell r="C3411" t="str">
            <v>XH</v>
          </cell>
          <cell r="D3411" t="str">
            <v>SA790 S31803</v>
          </cell>
          <cell r="E3411"/>
          <cell r="F3411">
            <v>30</v>
          </cell>
          <cell r="G3411">
            <v>29</v>
          </cell>
          <cell r="H3411">
            <v>0.5</v>
          </cell>
          <cell r="I3411" t="str">
            <v>XH</v>
          </cell>
          <cell r="J3411">
            <v>2</v>
          </cell>
          <cell r="K3411"/>
          <cell r="L3411" t="str">
            <v>SA790 S31803</v>
          </cell>
          <cell r="M3411"/>
          <cell r="N3411"/>
        </row>
        <row r="3412">
          <cell r="A3412" t="str">
            <v>P32 SCH-10 [SA790 S31803]</v>
          </cell>
          <cell r="B3412">
            <v>32</v>
          </cell>
          <cell r="C3412">
            <v>10</v>
          </cell>
          <cell r="D3412" t="str">
            <v>SA790 S31803</v>
          </cell>
          <cell r="E3412"/>
          <cell r="F3412">
            <v>32</v>
          </cell>
          <cell r="G3412">
            <v>31.376000000000001</v>
          </cell>
          <cell r="H3412">
            <v>0.312</v>
          </cell>
          <cell r="I3412"/>
          <cell r="J3412">
            <v>10</v>
          </cell>
          <cell r="K3412"/>
          <cell r="L3412" t="str">
            <v>SA790 S31803</v>
          </cell>
          <cell r="M3412"/>
          <cell r="N3412"/>
        </row>
        <row r="3413">
          <cell r="A3413" t="str">
            <v>P32 SCH-20 [SA790 S31803]</v>
          </cell>
          <cell r="B3413">
            <v>32</v>
          </cell>
          <cell r="C3413">
            <v>20</v>
          </cell>
          <cell r="D3413" t="str">
            <v>SA790 S31803</v>
          </cell>
          <cell r="E3413"/>
          <cell r="F3413">
            <v>32</v>
          </cell>
          <cell r="G3413">
            <v>31</v>
          </cell>
          <cell r="H3413">
            <v>0.5</v>
          </cell>
          <cell r="I3413"/>
          <cell r="J3413">
            <v>20</v>
          </cell>
          <cell r="K3413"/>
          <cell r="L3413" t="str">
            <v>SA790 S31803</v>
          </cell>
          <cell r="M3413"/>
          <cell r="N3413"/>
        </row>
        <row r="3414">
          <cell r="A3414" t="str">
            <v>P32 SCH-30 [SA790 S31803]</v>
          </cell>
          <cell r="B3414">
            <v>32</v>
          </cell>
          <cell r="C3414">
            <v>30</v>
          </cell>
          <cell r="D3414" t="str">
            <v>SA790 S31803</v>
          </cell>
          <cell r="E3414"/>
          <cell r="F3414">
            <v>32</v>
          </cell>
          <cell r="G3414">
            <v>30.75</v>
          </cell>
          <cell r="H3414">
            <v>0.625</v>
          </cell>
          <cell r="I3414"/>
          <cell r="J3414">
            <v>30</v>
          </cell>
          <cell r="K3414"/>
          <cell r="L3414" t="str">
            <v>SA790 S31803</v>
          </cell>
          <cell r="M3414"/>
          <cell r="N3414"/>
        </row>
        <row r="3415">
          <cell r="A3415" t="str">
            <v>P32 SCH-40 [SA790 S31803]</v>
          </cell>
          <cell r="B3415">
            <v>32</v>
          </cell>
          <cell r="C3415">
            <v>40</v>
          </cell>
          <cell r="D3415" t="str">
            <v>SA790 S31803</v>
          </cell>
          <cell r="E3415"/>
          <cell r="F3415">
            <v>32</v>
          </cell>
          <cell r="G3415">
            <v>30.623999999999999</v>
          </cell>
          <cell r="H3415">
            <v>0.68799999999999994</v>
          </cell>
          <cell r="I3415"/>
          <cell r="J3415">
            <v>40</v>
          </cell>
          <cell r="K3415"/>
          <cell r="L3415" t="str">
            <v>SA790 S31803</v>
          </cell>
          <cell r="M3415"/>
          <cell r="N3415"/>
        </row>
        <row r="3416">
          <cell r="A3416" t="str">
            <v>P32 SCH-XH [SA790 S31803]</v>
          </cell>
          <cell r="B3416">
            <v>32</v>
          </cell>
          <cell r="C3416" t="str">
            <v>XH</v>
          </cell>
          <cell r="D3416" t="str">
            <v>SA790 S31803</v>
          </cell>
          <cell r="E3416"/>
          <cell r="F3416">
            <v>32</v>
          </cell>
          <cell r="G3416">
            <v>31</v>
          </cell>
          <cell r="H3416">
            <v>0.5</v>
          </cell>
          <cell r="I3416" t="str">
            <v>XH</v>
          </cell>
          <cell r="J3416">
            <v>2</v>
          </cell>
          <cell r="K3416"/>
          <cell r="L3416" t="str">
            <v>SA790 S31803</v>
          </cell>
          <cell r="M3416"/>
          <cell r="N3416"/>
        </row>
        <row r="3417">
          <cell r="A3417" t="str">
            <v>P34 SCH-10 [SA790 S31803]</v>
          </cell>
          <cell r="B3417">
            <v>34</v>
          </cell>
          <cell r="C3417">
            <v>10</v>
          </cell>
          <cell r="D3417" t="str">
            <v>SA790 S31803</v>
          </cell>
          <cell r="E3417"/>
          <cell r="F3417">
            <v>34</v>
          </cell>
          <cell r="G3417">
            <v>33.375999999999998</v>
          </cell>
          <cell r="H3417">
            <v>0.312</v>
          </cell>
          <cell r="I3417"/>
          <cell r="J3417">
            <v>10</v>
          </cell>
          <cell r="K3417"/>
          <cell r="L3417" t="str">
            <v>SA790 S31803</v>
          </cell>
          <cell r="M3417"/>
          <cell r="N3417"/>
        </row>
        <row r="3418">
          <cell r="A3418" t="str">
            <v>P34 SCH-20 [SA790 S31803]</v>
          </cell>
          <cell r="B3418">
            <v>34</v>
          </cell>
          <cell r="C3418">
            <v>20</v>
          </cell>
          <cell r="D3418" t="str">
            <v>SA790 S31803</v>
          </cell>
          <cell r="E3418"/>
          <cell r="F3418">
            <v>34</v>
          </cell>
          <cell r="G3418">
            <v>33</v>
          </cell>
          <cell r="H3418">
            <v>0.5</v>
          </cell>
          <cell r="I3418"/>
          <cell r="J3418">
            <v>20</v>
          </cell>
          <cell r="K3418"/>
          <cell r="L3418" t="str">
            <v>SA790 S31803</v>
          </cell>
          <cell r="M3418"/>
          <cell r="N3418"/>
        </row>
        <row r="3419">
          <cell r="A3419" t="str">
            <v>P34 SCH-30 [SA790 S31803]</v>
          </cell>
          <cell r="B3419">
            <v>34</v>
          </cell>
          <cell r="C3419">
            <v>30</v>
          </cell>
          <cell r="D3419" t="str">
            <v>SA790 S31803</v>
          </cell>
          <cell r="E3419"/>
          <cell r="F3419">
            <v>34</v>
          </cell>
          <cell r="G3419">
            <v>32.75</v>
          </cell>
          <cell r="H3419">
            <v>0.625</v>
          </cell>
          <cell r="I3419"/>
          <cell r="J3419">
            <v>30</v>
          </cell>
          <cell r="K3419"/>
          <cell r="L3419" t="str">
            <v>SA790 S31803</v>
          </cell>
          <cell r="M3419"/>
          <cell r="N3419"/>
        </row>
        <row r="3420">
          <cell r="A3420" t="str">
            <v>P34 SCH-40 [SA790 S31803]</v>
          </cell>
          <cell r="B3420">
            <v>34</v>
          </cell>
          <cell r="C3420">
            <v>40</v>
          </cell>
          <cell r="D3420" t="str">
            <v>SA790 S31803</v>
          </cell>
          <cell r="E3420"/>
          <cell r="F3420">
            <v>34</v>
          </cell>
          <cell r="G3420">
            <v>32.624000000000002</v>
          </cell>
          <cell r="H3420">
            <v>0.68799999999999994</v>
          </cell>
          <cell r="I3420"/>
          <cell r="J3420">
            <v>40</v>
          </cell>
          <cell r="K3420"/>
          <cell r="L3420" t="str">
            <v>SA790 S31803</v>
          </cell>
          <cell r="M3420"/>
          <cell r="N3420"/>
        </row>
        <row r="3421">
          <cell r="A3421" t="str">
            <v>P34 SCH-XH [SA790 S31803]</v>
          </cell>
          <cell r="B3421">
            <v>34</v>
          </cell>
          <cell r="C3421" t="str">
            <v>XH</v>
          </cell>
          <cell r="D3421" t="str">
            <v>SA790 S31803</v>
          </cell>
          <cell r="E3421"/>
          <cell r="F3421">
            <v>34</v>
          </cell>
          <cell r="G3421">
            <v>33</v>
          </cell>
          <cell r="H3421">
            <v>0.5</v>
          </cell>
          <cell r="I3421" t="str">
            <v>XH</v>
          </cell>
          <cell r="J3421">
            <v>2</v>
          </cell>
          <cell r="K3421"/>
          <cell r="L3421" t="str">
            <v>SA790 S31803</v>
          </cell>
          <cell r="M3421"/>
          <cell r="N3421"/>
        </row>
        <row r="3422">
          <cell r="A3422" t="str">
            <v>P36 SCH-10 [SA790 S31803]</v>
          </cell>
          <cell r="B3422">
            <v>36</v>
          </cell>
          <cell r="C3422">
            <v>10</v>
          </cell>
          <cell r="D3422" t="str">
            <v>SA790 S31803</v>
          </cell>
          <cell r="E3422"/>
          <cell r="F3422">
            <v>36</v>
          </cell>
          <cell r="G3422">
            <v>35.375999999999998</v>
          </cell>
          <cell r="H3422">
            <v>0.312</v>
          </cell>
          <cell r="I3422"/>
          <cell r="J3422">
            <v>10</v>
          </cell>
          <cell r="K3422"/>
          <cell r="L3422" t="str">
            <v>SA790 S31803</v>
          </cell>
          <cell r="M3422"/>
          <cell r="N3422"/>
        </row>
        <row r="3423">
          <cell r="A3423" t="str">
            <v>P36 SCH-20 [SA790 S31803]</v>
          </cell>
          <cell r="B3423">
            <v>36</v>
          </cell>
          <cell r="C3423">
            <v>20</v>
          </cell>
          <cell r="D3423" t="str">
            <v>SA790 S31803</v>
          </cell>
          <cell r="E3423"/>
          <cell r="F3423">
            <v>36</v>
          </cell>
          <cell r="G3423">
            <v>35</v>
          </cell>
          <cell r="H3423">
            <v>0.5</v>
          </cell>
          <cell r="I3423"/>
          <cell r="J3423">
            <v>20</v>
          </cell>
          <cell r="K3423"/>
          <cell r="L3423" t="str">
            <v>SA790 S31803</v>
          </cell>
          <cell r="M3423"/>
          <cell r="N3423"/>
        </row>
        <row r="3424">
          <cell r="A3424" t="str">
            <v>P36 SCH-30 [SA790 S31803]</v>
          </cell>
          <cell r="B3424">
            <v>36</v>
          </cell>
          <cell r="C3424">
            <v>30</v>
          </cell>
          <cell r="D3424" t="str">
            <v>SA790 S31803</v>
          </cell>
          <cell r="E3424"/>
          <cell r="F3424">
            <v>36</v>
          </cell>
          <cell r="G3424">
            <v>34.75</v>
          </cell>
          <cell r="H3424">
            <v>0.625</v>
          </cell>
          <cell r="I3424"/>
          <cell r="J3424">
            <v>30</v>
          </cell>
          <cell r="K3424"/>
          <cell r="L3424" t="str">
            <v>SA790 S31803</v>
          </cell>
          <cell r="M3424"/>
          <cell r="N3424"/>
        </row>
        <row r="3425">
          <cell r="A3425" t="str">
            <v>P36 SCH-40 [SA790 S31803]</v>
          </cell>
          <cell r="B3425">
            <v>36</v>
          </cell>
          <cell r="C3425">
            <v>40</v>
          </cell>
          <cell r="D3425" t="str">
            <v>SA790 S31803</v>
          </cell>
          <cell r="E3425"/>
          <cell r="F3425">
            <v>36</v>
          </cell>
          <cell r="G3425">
            <v>34.5</v>
          </cell>
          <cell r="H3425">
            <v>0.75</v>
          </cell>
          <cell r="I3425"/>
          <cell r="J3425">
            <v>40</v>
          </cell>
          <cell r="K3425"/>
          <cell r="L3425" t="str">
            <v>SA790 S31803</v>
          </cell>
          <cell r="M3425"/>
          <cell r="N3425"/>
        </row>
        <row r="3426">
          <cell r="A3426" t="str">
            <v>P36 SCH-XH [SA790 S31803]</v>
          </cell>
          <cell r="B3426">
            <v>36</v>
          </cell>
          <cell r="C3426" t="str">
            <v>XH</v>
          </cell>
          <cell r="D3426" t="str">
            <v>SA790 S31803</v>
          </cell>
          <cell r="E3426"/>
          <cell r="F3426">
            <v>36</v>
          </cell>
          <cell r="G3426">
            <v>35</v>
          </cell>
          <cell r="H3426">
            <v>0.5</v>
          </cell>
          <cell r="I3426" t="str">
            <v>XH</v>
          </cell>
          <cell r="J3426">
            <v>2</v>
          </cell>
          <cell r="K3426"/>
          <cell r="L3426" t="str">
            <v>SA790 S31803</v>
          </cell>
          <cell r="M3426"/>
          <cell r="N3426"/>
        </row>
        <row r="3427">
          <cell r="A3427" t="str">
            <v>P42 SCH-30 [SA790 S31803]</v>
          </cell>
          <cell r="B3427">
            <v>42</v>
          </cell>
          <cell r="C3427">
            <v>30</v>
          </cell>
          <cell r="D3427" t="str">
            <v>SA790 S31803</v>
          </cell>
          <cell r="E3427"/>
          <cell r="F3427">
            <v>42</v>
          </cell>
          <cell r="G3427">
            <v>41.25</v>
          </cell>
          <cell r="H3427">
            <v>0.375</v>
          </cell>
          <cell r="I3427"/>
          <cell r="J3427">
            <v>30</v>
          </cell>
          <cell r="K3427"/>
          <cell r="L3427" t="str">
            <v>SA790 S31803</v>
          </cell>
          <cell r="M3427"/>
          <cell r="N3427"/>
        </row>
        <row r="3428">
          <cell r="A3428" t="str">
            <v>P42 SCH-60 [SA790 S31803]</v>
          </cell>
          <cell r="B3428">
            <v>42</v>
          </cell>
          <cell r="C3428">
            <v>60</v>
          </cell>
          <cell r="D3428" t="str">
            <v>SA790 S31803</v>
          </cell>
          <cell r="E3428"/>
          <cell r="F3428">
            <v>42</v>
          </cell>
          <cell r="G3428">
            <v>41</v>
          </cell>
          <cell r="H3428">
            <v>0.5</v>
          </cell>
          <cell r="I3428"/>
          <cell r="J3428">
            <v>60</v>
          </cell>
          <cell r="K3428"/>
          <cell r="L3428" t="str">
            <v>SA790 S31803</v>
          </cell>
          <cell r="M3428"/>
          <cell r="N3428"/>
        </row>
        <row r="3429">
          <cell r="A3429" t="str">
            <v>P42 SCH-XH [SA790 S31803]</v>
          </cell>
          <cell r="B3429">
            <v>42</v>
          </cell>
          <cell r="C3429" t="str">
            <v>XH</v>
          </cell>
          <cell r="D3429" t="str">
            <v>SA790 S31803</v>
          </cell>
          <cell r="E3429"/>
          <cell r="F3429">
            <v>42</v>
          </cell>
          <cell r="G3429">
            <v>41</v>
          </cell>
          <cell r="H3429">
            <v>0.5</v>
          </cell>
          <cell r="I3429" t="str">
            <v>XH</v>
          </cell>
          <cell r="J3429">
            <v>2</v>
          </cell>
          <cell r="K3429"/>
          <cell r="L3429" t="str">
            <v>SA790 S31803</v>
          </cell>
          <cell r="M3429"/>
          <cell r="N3429"/>
        </row>
        <row r="3430">
          <cell r="A3430" t="str">
            <v>P48 SCH-30 [SA790 S31803]</v>
          </cell>
          <cell r="B3430">
            <v>48.000000000000007</v>
          </cell>
          <cell r="C3430">
            <v>30</v>
          </cell>
          <cell r="D3430" t="str">
            <v>SA790 S31803</v>
          </cell>
          <cell r="E3430"/>
          <cell r="F3430">
            <v>48.000000000000007</v>
          </cell>
          <cell r="G3430">
            <v>47.250000000000007</v>
          </cell>
          <cell r="H3430">
            <v>0.375</v>
          </cell>
          <cell r="I3430"/>
          <cell r="J3430">
            <v>30</v>
          </cell>
          <cell r="K3430"/>
          <cell r="L3430" t="str">
            <v>SA790 S31803</v>
          </cell>
          <cell r="M3430"/>
          <cell r="N3430"/>
        </row>
        <row r="3431">
          <cell r="A3431" t="str">
            <v>P48 SCH-60 [SA790 S31803]</v>
          </cell>
          <cell r="B3431">
            <v>48.000000000000007</v>
          </cell>
          <cell r="C3431">
            <v>60</v>
          </cell>
          <cell r="D3431" t="str">
            <v>SA790 S31803</v>
          </cell>
          <cell r="E3431"/>
          <cell r="F3431">
            <v>48.000000000000007</v>
          </cell>
          <cell r="G3431">
            <v>47.000000000000007</v>
          </cell>
          <cell r="H3431">
            <v>0.5</v>
          </cell>
          <cell r="I3431"/>
          <cell r="J3431">
            <v>60</v>
          </cell>
          <cell r="K3431"/>
          <cell r="L3431" t="str">
            <v>SA790 S31803</v>
          </cell>
          <cell r="M3431"/>
          <cell r="N3431"/>
        </row>
        <row r="3432">
          <cell r="A3432" t="str">
            <v>P48 SCH-XH [SA790 S31803]</v>
          </cell>
          <cell r="B3432">
            <v>48.000000000000007</v>
          </cell>
          <cell r="C3432" t="str">
            <v>XH</v>
          </cell>
          <cell r="D3432" t="str">
            <v>SA790 S31803</v>
          </cell>
          <cell r="E3432"/>
          <cell r="F3432">
            <v>48.000000000000007</v>
          </cell>
          <cell r="G3432">
            <v>47.000000000000007</v>
          </cell>
          <cell r="H3432">
            <v>0.5</v>
          </cell>
          <cell r="I3432" t="str">
            <v>XH</v>
          </cell>
          <cell r="J3432">
            <v>2</v>
          </cell>
          <cell r="K3432"/>
          <cell r="L3432" t="str">
            <v>SA790 S31803</v>
          </cell>
          <cell r="M3432"/>
          <cell r="N3432"/>
        </row>
        <row r="3433">
          <cell r="A3433" t="str">
            <v>End Of List</v>
          </cell>
          <cell r="B3433"/>
          <cell r="C3433"/>
          <cell r="D3433"/>
          <cell r="E3433"/>
          <cell r="F3433"/>
          <cell r="G3433"/>
          <cell r="H3433"/>
          <cell r="I3433"/>
          <cell r="J3433"/>
          <cell r="K3433"/>
          <cell r="L3433"/>
          <cell r="M3433"/>
          <cell r="N3433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 refreshError="1">
        <row r="1">
          <cell r="A1">
            <v>1</v>
          </cell>
          <cell r="R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10"/>
  <sheetViews>
    <sheetView tabSelected="1" zoomScale="101" zoomScaleNormal="85" workbookViewId="0">
      <pane ySplit="4" topLeftCell="A5" activePane="bottomLeft" state="frozen"/>
      <selection activeCell="K15" sqref="K15"/>
      <selection pane="bottomLeft" activeCell="AJ4" sqref="AJ4"/>
    </sheetView>
  </sheetViews>
  <sheetFormatPr defaultRowHeight="21" outlineLevelRow="1" outlineLevelCol="1" x14ac:dyDescent="0.35"/>
  <cols>
    <col min="1" max="1" width="16" style="1" bestFit="1" customWidth="1"/>
    <col min="2" max="3" width="4" bestFit="1" customWidth="1"/>
    <col min="4" max="4" width="22.140625" bestFit="1" customWidth="1"/>
    <col min="5" max="5" width="3.7109375" bestFit="1" customWidth="1"/>
    <col min="6" max="6" width="7.5703125" style="7" bestFit="1" customWidth="1"/>
    <col min="7" max="7" width="27.42578125" bestFit="1" customWidth="1"/>
    <col min="8" max="8" width="24.140625" bestFit="1" customWidth="1"/>
    <col min="9" max="9" width="4" hidden="1" customWidth="1" outlineLevel="1"/>
    <col min="10" max="10" width="6" hidden="1" customWidth="1" outlineLevel="1"/>
    <col min="11" max="11" width="7" hidden="1" customWidth="1" outlineLevel="1"/>
    <col min="12" max="12" width="4" hidden="1" customWidth="1" outlineLevel="1"/>
    <col min="13" max="13" width="6" hidden="1" customWidth="1" outlineLevel="1"/>
    <col min="14" max="14" width="7" hidden="1" customWidth="1" outlineLevel="1"/>
    <col min="15" max="16" width="6" hidden="1" customWidth="1" outlineLevel="1"/>
    <col min="17" max="17" width="3.7109375" hidden="1" customWidth="1" outlineLevel="1"/>
    <col min="18" max="18" width="6" hidden="1" customWidth="1" outlineLevel="1"/>
    <col min="19" max="19" width="4" hidden="1" customWidth="1" outlineLevel="1"/>
    <col min="20" max="21" width="3.7109375" hidden="1" customWidth="1" outlineLevel="1"/>
    <col min="22" max="22" width="13.85546875" hidden="1" customWidth="1" outlineLevel="1"/>
    <col min="23" max="23" width="11.140625" hidden="1" customWidth="1" outlineLevel="1"/>
    <col min="24" max="24" width="9" hidden="1" customWidth="1" outlineLevel="1"/>
    <col min="25" max="31" width="3.7109375" style="1" hidden="1" customWidth="1" outlineLevel="1"/>
    <col min="32" max="32" width="19.42578125" hidden="1" customWidth="1" outlineLevel="1"/>
    <col min="33" max="33" width="3.7109375" hidden="1" customWidth="1" outlineLevel="1"/>
    <col min="34" max="34" width="5.85546875" hidden="1" customWidth="1" outlineLevel="1"/>
    <col min="35" max="35" width="26.140625" bestFit="1" customWidth="1" collapsed="1"/>
    <col min="40" max="40" width="6.42578125" bestFit="1" customWidth="1"/>
  </cols>
  <sheetData>
    <row r="2" spans="1:40" x14ac:dyDescent="0.35">
      <c r="A2" s="87" t="str">
        <f>UPPER(RIGHT($AF$4,LEN($AF$4)-FIND("@",$AF$4,1)))</f>
        <v>000000_S03-LWN FLANGE</v>
      </c>
      <c r="B2" s="88" t="str">
        <f>IF(ISNUMBER(LEFT($A$2,1)+0), "", LEFT($A$2,MIN(FIND({0,1,2,3,4,5,6,7,8,9},A2&amp;"0123456789"))-1))</f>
        <v/>
      </c>
      <c r="C2" s="89">
        <f>MID($A$2,FIND("_",$A$2,1)+2,2)+0</f>
        <v>3</v>
      </c>
      <c r="D2" s="90" t="s">
        <v>376</v>
      </c>
      <c r="E2" s="2"/>
      <c r="F2" s="22"/>
      <c r="I2" s="94" t="s">
        <v>177</v>
      </c>
      <c r="J2" s="95"/>
      <c r="K2" s="95"/>
      <c r="L2" s="96"/>
      <c r="M2" s="94" t="s">
        <v>178</v>
      </c>
      <c r="N2" s="95"/>
      <c r="O2" s="95"/>
      <c r="P2" s="95"/>
      <c r="Q2" s="95"/>
      <c r="R2" s="95"/>
      <c r="S2" s="95"/>
      <c r="T2" s="95"/>
      <c r="U2" s="96"/>
    </row>
    <row r="3" spans="1:40" ht="145.5" thickBot="1" x14ac:dyDescent="0.3">
      <c r="B3" s="17" t="s">
        <v>12</v>
      </c>
      <c r="C3" s="19" t="s">
        <v>300</v>
      </c>
      <c r="D3" s="18" t="s">
        <v>6</v>
      </c>
      <c r="E3" s="17" t="s">
        <v>374</v>
      </c>
      <c r="F3" s="18" t="s">
        <v>5</v>
      </c>
      <c r="G3" s="16" t="s">
        <v>50</v>
      </c>
      <c r="H3" s="16" t="s">
        <v>291</v>
      </c>
      <c r="I3" s="20" t="s">
        <v>4</v>
      </c>
      <c r="J3" s="18" t="s">
        <v>174</v>
      </c>
      <c r="K3" s="17" t="s">
        <v>3</v>
      </c>
      <c r="L3" s="19" t="s">
        <v>175</v>
      </c>
      <c r="M3" s="21" t="s">
        <v>17</v>
      </c>
      <c r="N3" s="17" t="s">
        <v>18</v>
      </c>
      <c r="O3" s="17" t="s">
        <v>19</v>
      </c>
      <c r="P3" s="17" t="s">
        <v>28</v>
      </c>
      <c r="Q3" s="17" t="s">
        <v>26</v>
      </c>
      <c r="R3" s="17" t="s">
        <v>27</v>
      </c>
      <c r="S3" s="17" t="s">
        <v>29</v>
      </c>
      <c r="T3" s="17" t="s">
        <v>31</v>
      </c>
      <c r="U3" s="19" t="s">
        <v>30</v>
      </c>
      <c r="V3" s="16" t="s">
        <v>293</v>
      </c>
      <c r="W3" s="15" t="s">
        <v>191</v>
      </c>
      <c r="X3" s="15" t="s">
        <v>213</v>
      </c>
      <c r="Y3" s="24" t="s">
        <v>189</v>
      </c>
      <c r="Z3" s="24" t="s">
        <v>366</v>
      </c>
      <c r="AA3" s="24" t="s">
        <v>367</v>
      </c>
      <c r="AB3" s="15" t="s">
        <v>373</v>
      </c>
      <c r="AC3" s="15" t="s">
        <v>373</v>
      </c>
      <c r="AD3" s="15" t="s">
        <v>373</v>
      </c>
      <c r="AE3" s="15" t="s">
        <v>373</v>
      </c>
      <c r="AF3" s="18" t="s">
        <v>6</v>
      </c>
      <c r="AG3" s="15" t="s">
        <v>377</v>
      </c>
      <c r="AH3" s="15" t="s">
        <v>379</v>
      </c>
      <c r="AI3" s="44" t="s">
        <v>362</v>
      </c>
      <c r="AN3" s="15" t="s">
        <v>378</v>
      </c>
    </row>
    <row r="4" spans="1:40" s="3" customFormat="1" ht="226.5" hidden="1" outlineLevel="1" thickBot="1" x14ac:dyDescent="0.3">
      <c r="A4" s="45"/>
      <c r="B4" s="46" t="s">
        <v>180</v>
      </c>
      <c r="C4" s="46" t="s">
        <v>9</v>
      </c>
      <c r="D4" s="46" t="s">
        <v>1</v>
      </c>
      <c r="E4" s="46" t="s">
        <v>1</v>
      </c>
      <c r="F4" s="46" t="s">
        <v>2</v>
      </c>
      <c r="G4" s="46" t="s">
        <v>10</v>
      </c>
      <c r="H4" s="3" t="s">
        <v>290</v>
      </c>
      <c r="I4" s="46" t="s">
        <v>8</v>
      </c>
      <c r="J4" s="46" t="s">
        <v>7</v>
      </c>
      <c r="K4" s="46" t="s">
        <v>179</v>
      </c>
      <c r="L4" s="47" t="s">
        <v>176</v>
      </c>
      <c r="M4" s="46" t="s">
        <v>181</v>
      </c>
      <c r="N4" s="46" t="s">
        <v>182</v>
      </c>
      <c r="O4" s="46" t="s">
        <v>183</v>
      </c>
      <c r="P4" s="46" t="s">
        <v>1</v>
      </c>
      <c r="Q4" s="46" t="s">
        <v>184</v>
      </c>
      <c r="R4" s="46" t="s">
        <v>185</v>
      </c>
      <c r="S4" s="46" t="s">
        <v>186</v>
      </c>
      <c r="T4" s="46" t="s">
        <v>187</v>
      </c>
      <c r="U4" s="46" t="s">
        <v>190</v>
      </c>
      <c r="V4" s="3" t="s">
        <v>1</v>
      </c>
      <c r="W4" s="23" t="s">
        <v>1</v>
      </c>
      <c r="X4" s="3" t="s">
        <v>212</v>
      </c>
      <c r="Y4" s="23" t="s">
        <v>188</v>
      </c>
      <c r="Z4" s="23" t="s">
        <v>365</v>
      </c>
      <c r="AA4" s="23" t="s">
        <v>372</v>
      </c>
      <c r="AB4" s="23" t="s">
        <v>368</v>
      </c>
      <c r="AC4" s="23" t="s">
        <v>369</v>
      </c>
      <c r="AD4" s="23" t="s">
        <v>370</v>
      </c>
      <c r="AE4" s="23" t="s">
        <v>371</v>
      </c>
      <c r="AF4" s="48" t="s">
        <v>383</v>
      </c>
      <c r="AG4" s="91" t="s">
        <v>380</v>
      </c>
      <c r="AH4" s="91" t="s">
        <v>382</v>
      </c>
      <c r="AI4" s="3" t="s">
        <v>1</v>
      </c>
      <c r="AN4" s="91" t="s">
        <v>381</v>
      </c>
    </row>
    <row r="5" spans="1:40" collapsed="1" x14ac:dyDescent="0.35">
      <c r="A5" s="49" t="s">
        <v>292</v>
      </c>
      <c r="B5" s="50">
        <v>300</v>
      </c>
      <c r="C5" s="50">
        <v>1.5</v>
      </c>
      <c r="D5" s="51" t="s">
        <v>58</v>
      </c>
      <c r="E5" s="51" t="s">
        <v>375</v>
      </c>
      <c r="F5" s="52" t="str">
        <f t="shared" ref="F5:F10" si="0">IFERROR(  VLOOKUP("FLNG,RFWL,"&amp;IF(AND(C5&gt;0.99,C5&lt;10),0,"")&amp;C5&amp;","&amp;B5&amp;","&amp;D5,   Syteline_Data_WOLength,   2,   FALSE),"")</f>
        <v xml:space="preserve"> </v>
      </c>
      <c r="G5" s="53" t="str">
        <f t="shared" ref="G5:G10" si="1">VLOOKUP($V5,Size_Table,16,FALSE)</f>
        <v>LONG FLANGE, 1.5-300RFLWN</v>
      </c>
      <c r="H5" s="54" t="str">
        <f t="shared" ref="H5:H10" si="2">CONCATENATE(B5,"-NPS",C5," [",D5,"]")</f>
        <v>300-NPS1.5 [SA105]</v>
      </c>
      <c r="I5" s="53">
        <f t="shared" ref="I5:I10" si="3">VLOOKUP($V5,Size_Table,3,FALSE)</f>
        <v>1.5</v>
      </c>
      <c r="J5" s="53">
        <f t="shared" ref="J5:J10" si="4">VLOOKUP($V5,Size_Table,9,FALSE)</f>
        <v>2.75</v>
      </c>
      <c r="K5" s="53">
        <f t="shared" ref="K5:K10" si="5">VLOOKUP($V5,Size_Table,8,FALSE)</f>
        <v>0.625</v>
      </c>
      <c r="L5" s="53">
        <f t="shared" ref="L5:L10" si="6">VLOOKUP($V5,Size_Table,2,FALSE)</f>
        <v>300</v>
      </c>
      <c r="M5" s="53">
        <f t="shared" ref="M5:M10" si="7">VLOOKUP($V5,Size_Table,5,FALSE)</f>
        <v>6.125</v>
      </c>
      <c r="N5" s="53">
        <f t="shared" ref="N5:N10" si="8">VLOOKUP($V5,Size_Table,6,FALSE)</f>
        <v>0.8125</v>
      </c>
      <c r="O5" s="53">
        <f t="shared" ref="O5:O10" si="9">VLOOKUP($V5,Size_Table,7,FALSE)</f>
        <v>2.875</v>
      </c>
      <c r="P5" s="53">
        <f t="shared" ref="P5:P10" si="10">VLOOKUP($V5,Size_Table,12,FALSE)</f>
        <v>0.75</v>
      </c>
      <c r="Q5" s="53">
        <f t="shared" ref="Q5:Q10" si="11">VLOOKUP($V5,Size_Table,10,FALSE)</f>
        <v>4</v>
      </c>
      <c r="R5" s="53">
        <f t="shared" ref="R5:R10" si="12">VLOOKUP($V5,Size_Table,11,FALSE)</f>
        <v>0.875</v>
      </c>
      <c r="S5" s="53">
        <f t="shared" ref="S5:S10" si="13">VLOOKUP($V5,Size_Table,13,FALSE)</f>
        <v>4.5</v>
      </c>
      <c r="T5" s="53">
        <f t="shared" ref="T5:T10" si="14">VLOOKUP($V5,Size_Table,15,FALSE)</f>
        <v>90</v>
      </c>
      <c r="U5" s="53">
        <f t="shared" ref="U5:U10" si="15">VLOOKUP($V5,Size_Table,14,FALSE)</f>
        <v>17</v>
      </c>
      <c r="V5" s="54" t="str">
        <f t="shared" ref="V5:V10" si="16">CONCATENATE(B5,"-NPS",C5)</f>
        <v>300-NPS1.5</v>
      </c>
      <c r="W5" s="55" t="str">
        <f t="shared" ref="W5:W10" si="17">VLOOKUP(C5,Sizes,2,FALSE)</f>
        <v>Light Green</v>
      </c>
      <c r="X5" s="55">
        <f t="shared" ref="X5" si="18">VLOOKUP(W5,Color,5,FALSE)</f>
        <v>11861940</v>
      </c>
      <c r="Y5" s="56" t="str">
        <f>"S"</f>
        <v>S</v>
      </c>
      <c r="Z5" s="83" t="str">
        <f>IF(E5="Yes","S","U")</f>
        <v>U</v>
      </c>
      <c r="AA5" s="56" t="str">
        <f>Z5</f>
        <v>U</v>
      </c>
      <c r="AB5" s="56" t="str">
        <f>"U"</f>
        <v>U</v>
      </c>
      <c r="AC5" s="56" t="str">
        <f>"S"</f>
        <v>S</v>
      </c>
      <c r="AD5" s="56" t="str">
        <f>"S"</f>
        <v>S</v>
      </c>
      <c r="AE5" s="56" t="str">
        <f>"S"</f>
        <v>S</v>
      </c>
      <c r="AF5" s="57" t="str">
        <f t="shared" ref="AF5:AF10" si="19">"AXC Materials:"&amp;D5</f>
        <v>AXC Materials:SA105</v>
      </c>
      <c r="AG5" s="57" t="str">
        <f>CONCATENATE($B$2,$C$2)</f>
        <v>3</v>
      </c>
      <c r="AH5" s="57" t="str">
        <f>CONCATENATE($AG5,"-SEC")</f>
        <v>3-SEC</v>
      </c>
      <c r="AI5" s="58" t="s">
        <v>363</v>
      </c>
      <c r="AN5" s="57" t="str">
        <f>CONCATENATE($AG5,"-HDR")</f>
        <v>3-HDR</v>
      </c>
    </row>
    <row r="6" spans="1:40" x14ac:dyDescent="0.35">
      <c r="A6" s="59" t="s">
        <v>297</v>
      </c>
      <c r="B6" s="5">
        <v>300</v>
      </c>
      <c r="C6" s="5">
        <v>1.5</v>
      </c>
      <c r="D6" s="9" t="s">
        <v>58</v>
      </c>
      <c r="E6" s="86" t="str">
        <f>E5</f>
        <v>No</v>
      </c>
      <c r="F6" s="60" t="str">
        <f t="shared" si="0"/>
        <v xml:space="preserve"> </v>
      </c>
      <c r="G6" s="61" t="str">
        <f t="shared" si="1"/>
        <v>LONG FLANGE, 1.5-300RFLWN</v>
      </c>
      <c r="H6" s="62" t="str">
        <f t="shared" si="2"/>
        <v>300-NPS1.5 [SA105]</v>
      </c>
      <c r="I6" s="61">
        <f t="shared" si="3"/>
        <v>1.5</v>
      </c>
      <c r="J6" s="61">
        <f t="shared" si="4"/>
        <v>2.75</v>
      </c>
      <c r="K6" s="61">
        <f t="shared" si="5"/>
        <v>0.625</v>
      </c>
      <c r="L6" s="61">
        <f t="shared" si="6"/>
        <v>300</v>
      </c>
      <c r="M6" s="61">
        <f t="shared" si="7"/>
        <v>6.125</v>
      </c>
      <c r="N6" s="61">
        <f t="shared" si="8"/>
        <v>0.8125</v>
      </c>
      <c r="O6" s="61">
        <f t="shared" si="9"/>
        <v>2.875</v>
      </c>
      <c r="P6" s="61">
        <f t="shared" si="10"/>
        <v>0.75</v>
      </c>
      <c r="Q6" s="61">
        <f t="shared" si="11"/>
        <v>4</v>
      </c>
      <c r="R6" s="61">
        <f t="shared" si="12"/>
        <v>0.875</v>
      </c>
      <c r="S6" s="61">
        <f t="shared" si="13"/>
        <v>4.5</v>
      </c>
      <c r="T6" s="61">
        <f t="shared" si="14"/>
        <v>90</v>
      </c>
      <c r="U6" s="61">
        <f t="shared" si="15"/>
        <v>17</v>
      </c>
      <c r="V6" s="62" t="str">
        <f t="shared" si="16"/>
        <v>300-NPS1.5</v>
      </c>
      <c r="W6" s="63" t="str">
        <f t="shared" si="17"/>
        <v>Light Green</v>
      </c>
      <c r="X6" s="63">
        <f t="shared" ref="X6:X8" si="20">VLOOKUP(W6,Color,5,FALSE)</f>
        <v>11861940</v>
      </c>
      <c r="Y6" s="64" t="str">
        <f>"S"</f>
        <v>S</v>
      </c>
      <c r="Z6" s="84" t="str">
        <f t="shared" ref="Z6:Z8" si="21">IF(E6="Yes","S","U")</f>
        <v>U</v>
      </c>
      <c r="AA6" s="64" t="str">
        <f t="shared" ref="AA6:AA10" si="22">Z6</f>
        <v>U</v>
      </c>
      <c r="AB6" s="64" t="str">
        <f>"S"</f>
        <v>S</v>
      </c>
      <c r="AC6" s="64" t="str">
        <f>"U"</f>
        <v>U</v>
      </c>
      <c r="AD6" s="64" t="str">
        <f>"S"</f>
        <v>S</v>
      </c>
      <c r="AE6" s="64" t="str">
        <f>"S"</f>
        <v>S</v>
      </c>
      <c r="AF6" s="65" t="str">
        <f t="shared" si="19"/>
        <v>AXC Materials:SA105</v>
      </c>
      <c r="AG6" s="92" t="str">
        <f>$AG$5</f>
        <v>3</v>
      </c>
      <c r="AH6" s="65" t="str">
        <f t="shared" ref="AH6:AH10" si="23">CONCATENATE($AG6,"-SEC")</f>
        <v>3-SEC</v>
      </c>
      <c r="AI6" s="66" t="s">
        <v>363</v>
      </c>
      <c r="AN6" s="65" t="str">
        <f t="shared" ref="AN6:AN10" si="24">CONCATENATE($AG6,"-HDR")</f>
        <v>3-HDR</v>
      </c>
    </row>
    <row r="7" spans="1:40" x14ac:dyDescent="0.35">
      <c r="A7" s="59" t="s">
        <v>298</v>
      </c>
      <c r="B7" s="5">
        <v>300</v>
      </c>
      <c r="C7" s="5">
        <v>1.5</v>
      </c>
      <c r="D7" s="9" t="s">
        <v>58</v>
      </c>
      <c r="E7" s="86" t="str">
        <f>E5</f>
        <v>No</v>
      </c>
      <c r="F7" s="60" t="str">
        <f t="shared" si="0"/>
        <v xml:space="preserve"> </v>
      </c>
      <c r="G7" s="61" t="str">
        <f t="shared" si="1"/>
        <v>LONG FLANGE, 1.5-300RFLWN</v>
      </c>
      <c r="H7" s="62" t="str">
        <f t="shared" si="2"/>
        <v>300-NPS1.5 [SA105]</v>
      </c>
      <c r="I7" s="61">
        <f t="shared" si="3"/>
        <v>1.5</v>
      </c>
      <c r="J7" s="61">
        <f t="shared" si="4"/>
        <v>2.75</v>
      </c>
      <c r="K7" s="61">
        <f t="shared" si="5"/>
        <v>0.625</v>
      </c>
      <c r="L7" s="61">
        <f t="shared" si="6"/>
        <v>300</v>
      </c>
      <c r="M7" s="61">
        <f t="shared" si="7"/>
        <v>6.125</v>
      </c>
      <c r="N7" s="61">
        <f t="shared" si="8"/>
        <v>0.8125</v>
      </c>
      <c r="O7" s="61">
        <f t="shared" si="9"/>
        <v>2.875</v>
      </c>
      <c r="P7" s="61">
        <f t="shared" si="10"/>
        <v>0.75</v>
      </c>
      <c r="Q7" s="61">
        <f t="shared" si="11"/>
        <v>4</v>
      </c>
      <c r="R7" s="61">
        <f t="shared" si="12"/>
        <v>0.875</v>
      </c>
      <c r="S7" s="61">
        <f t="shared" si="13"/>
        <v>4.5</v>
      </c>
      <c r="T7" s="61">
        <f t="shared" si="14"/>
        <v>90</v>
      </c>
      <c r="U7" s="61">
        <f t="shared" si="15"/>
        <v>17</v>
      </c>
      <c r="V7" s="62" t="str">
        <f t="shared" si="16"/>
        <v>300-NPS1.5</v>
      </c>
      <c r="W7" s="63" t="str">
        <f t="shared" si="17"/>
        <v>Light Green</v>
      </c>
      <c r="X7" s="63">
        <f t="shared" si="20"/>
        <v>11861940</v>
      </c>
      <c r="Y7" s="64" t="str">
        <f>"S"</f>
        <v>S</v>
      </c>
      <c r="Z7" s="84" t="str">
        <f t="shared" si="21"/>
        <v>U</v>
      </c>
      <c r="AA7" s="64" t="str">
        <f t="shared" si="22"/>
        <v>U</v>
      </c>
      <c r="AB7" s="64" t="str">
        <f t="shared" ref="AB7:AE10" si="25">"S"</f>
        <v>S</v>
      </c>
      <c r="AC7" s="64" t="str">
        <f t="shared" si="25"/>
        <v>S</v>
      </c>
      <c r="AD7" s="64" t="str">
        <f>"U"</f>
        <v>U</v>
      </c>
      <c r="AE7" s="64" t="str">
        <f>"S"</f>
        <v>S</v>
      </c>
      <c r="AF7" s="65" t="str">
        <f t="shared" si="19"/>
        <v>AXC Materials:SA105</v>
      </c>
      <c r="AG7" s="92" t="str">
        <f t="shared" ref="AG7:AG10" si="26">$AG$5</f>
        <v>3</v>
      </c>
      <c r="AH7" s="65" t="str">
        <f t="shared" si="23"/>
        <v>3-SEC</v>
      </c>
      <c r="AI7" s="66" t="s">
        <v>363</v>
      </c>
      <c r="AN7" s="65" t="str">
        <f t="shared" si="24"/>
        <v>3-HDR</v>
      </c>
    </row>
    <row r="8" spans="1:40" ht="21.75" thickBot="1" x14ac:dyDescent="0.4">
      <c r="A8" s="78" t="s">
        <v>299</v>
      </c>
      <c r="B8" s="79">
        <v>300</v>
      </c>
      <c r="C8" s="79">
        <v>1.5</v>
      </c>
      <c r="D8" s="80" t="s">
        <v>58</v>
      </c>
      <c r="E8" s="70" t="str">
        <f>E5</f>
        <v>No</v>
      </c>
      <c r="F8" s="71" t="str">
        <f t="shared" si="0"/>
        <v xml:space="preserve"> </v>
      </c>
      <c r="G8" s="72" t="str">
        <f t="shared" si="1"/>
        <v>LONG FLANGE, 1.5-300RFLWN</v>
      </c>
      <c r="H8" s="73" t="str">
        <f t="shared" si="2"/>
        <v>300-NPS1.5 [SA105]</v>
      </c>
      <c r="I8" s="72">
        <f t="shared" si="3"/>
        <v>1.5</v>
      </c>
      <c r="J8" s="72">
        <f t="shared" si="4"/>
        <v>2.75</v>
      </c>
      <c r="K8" s="72">
        <f t="shared" si="5"/>
        <v>0.625</v>
      </c>
      <c r="L8" s="72">
        <f t="shared" si="6"/>
        <v>300</v>
      </c>
      <c r="M8" s="72">
        <f t="shared" si="7"/>
        <v>6.125</v>
      </c>
      <c r="N8" s="72">
        <f t="shared" si="8"/>
        <v>0.8125</v>
      </c>
      <c r="O8" s="72">
        <f t="shared" si="9"/>
        <v>2.875</v>
      </c>
      <c r="P8" s="72">
        <f t="shared" si="10"/>
        <v>0.75</v>
      </c>
      <c r="Q8" s="72">
        <f t="shared" si="11"/>
        <v>4</v>
      </c>
      <c r="R8" s="72">
        <f t="shared" si="12"/>
        <v>0.875</v>
      </c>
      <c r="S8" s="72">
        <f t="shared" si="13"/>
        <v>4.5</v>
      </c>
      <c r="T8" s="72">
        <f t="shared" si="14"/>
        <v>90</v>
      </c>
      <c r="U8" s="72">
        <f t="shared" si="15"/>
        <v>17</v>
      </c>
      <c r="V8" s="73" t="str">
        <f t="shared" si="16"/>
        <v>300-NPS1.5</v>
      </c>
      <c r="W8" s="74" t="str">
        <f t="shared" si="17"/>
        <v>Light Green</v>
      </c>
      <c r="X8" s="74">
        <f t="shared" si="20"/>
        <v>11861940</v>
      </c>
      <c r="Y8" s="75" t="str">
        <f>"S"</f>
        <v>S</v>
      </c>
      <c r="Z8" s="85" t="str">
        <f t="shared" si="21"/>
        <v>U</v>
      </c>
      <c r="AA8" s="75" t="str">
        <f t="shared" si="22"/>
        <v>U</v>
      </c>
      <c r="AB8" s="75" t="str">
        <f t="shared" si="25"/>
        <v>S</v>
      </c>
      <c r="AC8" s="75" t="str">
        <f t="shared" si="25"/>
        <v>S</v>
      </c>
      <c r="AD8" s="75" t="str">
        <f t="shared" si="25"/>
        <v>S</v>
      </c>
      <c r="AE8" s="75" t="str">
        <f>"U"</f>
        <v>U</v>
      </c>
      <c r="AF8" s="76" t="str">
        <f t="shared" si="19"/>
        <v>AXC Materials:SA105</v>
      </c>
      <c r="AG8" s="93" t="str">
        <f t="shared" si="26"/>
        <v>3</v>
      </c>
      <c r="AH8" s="76" t="str">
        <f t="shared" si="23"/>
        <v>3-SEC</v>
      </c>
      <c r="AI8" s="77" t="s">
        <v>363</v>
      </c>
      <c r="AN8" s="76" t="str">
        <f t="shared" si="24"/>
        <v>3-HDR</v>
      </c>
    </row>
    <row r="9" spans="1:40" x14ac:dyDescent="0.35">
      <c r="A9" s="67" t="s">
        <v>360</v>
      </c>
      <c r="B9" s="5">
        <v>300</v>
      </c>
      <c r="C9" s="5">
        <v>1</v>
      </c>
      <c r="D9" s="9" t="s">
        <v>58</v>
      </c>
      <c r="E9" s="81"/>
      <c r="F9" s="60" t="str">
        <f t="shared" si="0"/>
        <v xml:space="preserve"> </v>
      </c>
      <c r="G9" s="61" t="str">
        <f t="shared" si="1"/>
        <v>LONG FLANGE, 1-300RFLWN</v>
      </c>
      <c r="H9" s="62" t="str">
        <f t="shared" si="2"/>
        <v>300-NPS1 [SA105]</v>
      </c>
      <c r="I9" s="61">
        <f t="shared" si="3"/>
        <v>1</v>
      </c>
      <c r="J9" s="61">
        <f t="shared" si="4"/>
        <v>2.125</v>
      </c>
      <c r="K9" s="61">
        <f t="shared" si="5"/>
        <v>0.5625</v>
      </c>
      <c r="L9" s="61">
        <f t="shared" si="6"/>
        <v>300</v>
      </c>
      <c r="M9" s="61">
        <f t="shared" si="7"/>
        <v>4.875</v>
      </c>
      <c r="N9" s="61">
        <f t="shared" si="8"/>
        <v>0.6875</v>
      </c>
      <c r="O9" s="61">
        <f t="shared" si="9"/>
        <v>2</v>
      </c>
      <c r="P9" s="61">
        <f t="shared" si="10"/>
        <v>0.625</v>
      </c>
      <c r="Q9" s="61">
        <f t="shared" si="11"/>
        <v>4</v>
      </c>
      <c r="R9" s="61">
        <f t="shared" si="12"/>
        <v>0.75</v>
      </c>
      <c r="S9" s="61">
        <f t="shared" si="13"/>
        <v>3.5</v>
      </c>
      <c r="T9" s="61">
        <f t="shared" si="14"/>
        <v>90</v>
      </c>
      <c r="U9" s="61">
        <f t="shared" si="15"/>
        <v>10</v>
      </c>
      <c r="V9" s="62" t="str">
        <f t="shared" si="16"/>
        <v>300-NPS1</v>
      </c>
      <c r="W9" s="63" t="str">
        <f t="shared" si="17"/>
        <v>Green</v>
      </c>
      <c r="X9" s="63">
        <f t="shared" ref="X9" si="27">VLOOKUP(W9,Color,5,FALSE)</f>
        <v>65280</v>
      </c>
      <c r="Y9" s="64" t="str">
        <f>"U"</f>
        <v>U</v>
      </c>
      <c r="Z9" s="64" t="str">
        <f>"S"</f>
        <v>S</v>
      </c>
      <c r="AA9" s="64" t="str">
        <f t="shared" si="22"/>
        <v>S</v>
      </c>
      <c r="AB9" s="64" t="str">
        <f t="shared" si="25"/>
        <v>S</v>
      </c>
      <c r="AC9" s="64" t="str">
        <f t="shared" si="25"/>
        <v>S</v>
      </c>
      <c r="AD9" s="64" t="str">
        <f t="shared" si="25"/>
        <v>S</v>
      </c>
      <c r="AE9" s="64" t="str">
        <f t="shared" si="25"/>
        <v>S</v>
      </c>
      <c r="AF9" s="65" t="str">
        <f t="shared" si="19"/>
        <v>AXC Materials:SA105</v>
      </c>
      <c r="AG9" s="92" t="str">
        <f t="shared" si="26"/>
        <v>3</v>
      </c>
      <c r="AH9" s="65" t="str">
        <f t="shared" si="23"/>
        <v>3-SEC</v>
      </c>
      <c r="AI9" s="66" t="s">
        <v>364</v>
      </c>
      <c r="AN9" s="65" t="str">
        <f t="shared" si="24"/>
        <v>3-HDR</v>
      </c>
    </row>
    <row r="10" spans="1:40" ht="21.75" thickBot="1" x14ac:dyDescent="0.4">
      <c r="A10" s="68" t="s">
        <v>361</v>
      </c>
      <c r="B10" s="69">
        <f>B9</f>
        <v>300</v>
      </c>
      <c r="C10" s="69">
        <f>C9</f>
        <v>1</v>
      </c>
      <c r="D10" s="70" t="str">
        <f>D9</f>
        <v>SA105</v>
      </c>
      <c r="E10" s="82"/>
      <c r="F10" s="71" t="str">
        <f t="shared" si="0"/>
        <v xml:space="preserve"> </v>
      </c>
      <c r="G10" s="72" t="str">
        <f t="shared" si="1"/>
        <v>LONG FLANGE, 1-300RFLWN</v>
      </c>
      <c r="H10" s="73" t="str">
        <f t="shared" si="2"/>
        <v>300-NPS1 [SA105]</v>
      </c>
      <c r="I10" s="72">
        <f t="shared" si="3"/>
        <v>1</v>
      </c>
      <c r="J10" s="72">
        <f t="shared" si="4"/>
        <v>2.125</v>
      </c>
      <c r="K10" s="72">
        <f t="shared" si="5"/>
        <v>0.5625</v>
      </c>
      <c r="L10" s="72">
        <f t="shared" si="6"/>
        <v>300</v>
      </c>
      <c r="M10" s="72">
        <f t="shared" si="7"/>
        <v>4.875</v>
      </c>
      <c r="N10" s="72">
        <f t="shared" si="8"/>
        <v>0.6875</v>
      </c>
      <c r="O10" s="72">
        <f t="shared" si="9"/>
        <v>2</v>
      </c>
      <c r="P10" s="72">
        <f t="shared" si="10"/>
        <v>0.625</v>
      </c>
      <c r="Q10" s="72">
        <f t="shared" si="11"/>
        <v>4</v>
      </c>
      <c r="R10" s="72">
        <f t="shared" si="12"/>
        <v>0.75</v>
      </c>
      <c r="S10" s="72">
        <f t="shared" si="13"/>
        <v>3.5</v>
      </c>
      <c r="T10" s="72">
        <f t="shared" si="14"/>
        <v>90</v>
      </c>
      <c r="U10" s="72">
        <f t="shared" si="15"/>
        <v>10</v>
      </c>
      <c r="V10" s="73" t="str">
        <f t="shared" si="16"/>
        <v>300-NPS1</v>
      </c>
      <c r="W10" s="74" t="str">
        <f t="shared" si="17"/>
        <v>Green</v>
      </c>
      <c r="X10" s="74">
        <f t="shared" ref="X10" si="28">VLOOKUP(W10,Color,5,FALSE)</f>
        <v>65280</v>
      </c>
      <c r="Y10" s="75" t="str">
        <f>"U"</f>
        <v>U</v>
      </c>
      <c r="Z10" s="75" t="str">
        <f>"S"</f>
        <v>S</v>
      </c>
      <c r="AA10" s="75" t="str">
        <f t="shared" si="22"/>
        <v>S</v>
      </c>
      <c r="AB10" s="75" t="str">
        <f t="shared" si="25"/>
        <v>S</v>
      </c>
      <c r="AC10" s="75" t="str">
        <f t="shared" si="25"/>
        <v>S</v>
      </c>
      <c r="AD10" s="75" t="str">
        <f t="shared" si="25"/>
        <v>S</v>
      </c>
      <c r="AE10" s="75" t="str">
        <f t="shared" si="25"/>
        <v>S</v>
      </c>
      <c r="AF10" s="76" t="str">
        <f t="shared" si="19"/>
        <v>AXC Materials:SA105</v>
      </c>
      <c r="AG10" s="93" t="str">
        <f t="shared" si="26"/>
        <v>3</v>
      </c>
      <c r="AH10" s="76" t="str">
        <f t="shared" si="23"/>
        <v>3-SEC</v>
      </c>
      <c r="AI10" s="77" t="s">
        <v>364</v>
      </c>
      <c r="AN10" s="76" t="str">
        <f t="shared" si="24"/>
        <v>3-HDR</v>
      </c>
    </row>
  </sheetData>
  <mergeCells count="2">
    <mergeCell ref="M2:U2"/>
    <mergeCell ref="I2:L2"/>
  </mergeCells>
  <dataValidations xWindow="1519" yWindow="785" count="7">
    <dataValidation allowBlank="1" showErrorMessage="1" sqref="W3:X3 M4:O4 Q4:T4 I3:K4 B3:C4 D3:H3 G1844:H1048576 V1844:X1048576 AN1844:AN1048576 AF1844:AG1048576 AH1844:AH1048576" xr:uid="{00000000-0002-0000-0000-000000000000}"/>
    <dataValidation type="list" allowBlank="1" showInputMessage="1" showErrorMessage="1" sqref="D5:D10" xr:uid="{00000000-0002-0000-0000-000001000000}">
      <formula1>Material_List</formula1>
    </dataValidation>
    <dataValidation type="list" allowBlank="1" showErrorMessage="1" sqref="B5:B10" xr:uid="{00000000-0002-0000-0000-000002000000}">
      <formula1>Class_List</formula1>
    </dataValidation>
    <dataValidation type="list" allowBlank="1" sqref="C5:C10" xr:uid="{00000000-0002-0000-0000-000003000000}">
      <formula1>Size_List</formula1>
    </dataValidation>
    <dataValidation allowBlank="1" sqref="I5:U10 E9:E10 F5:G10" xr:uid="{00000000-0002-0000-0000-000004000000}"/>
    <dataValidation allowBlank="1" promptTitle="$PRP@DESCRIPTION" prompt="WELD NECK, 1-150RFLWN x 9" sqref="H5:H10 AN5:AN10 V5:AG10 AH5:AH10" xr:uid="{00000000-0002-0000-0000-000005000000}"/>
    <dataValidation type="list" allowBlank="1" sqref="E5:E8" xr:uid="{41D05991-70FC-4206-9DF6-0637B3267849}">
      <formula1>"Yes, No"</formula1>
    </dataValidation>
  </dataValidations>
  <pageMargins left="0.7" right="0.7" top="0.75" bottom="0.75" header="0.3" footer="0.3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T3193"/>
  <sheetViews>
    <sheetView topLeftCell="AQ4" zoomScale="70" zoomScaleNormal="70" workbookViewId="0">
      <selection activeCell="BN16" sqref="BN16"/>
    </sheetView>
  </sheetViews>
  <sheetFormatPr defaultRowHeight="15" x14ac:dyDescent="0.25"/>
  <cols>
    <col min="2" max="2" width="11.5703125" bestFit="1" customWidth="1"/>
    <col min="5" max="5" width="12" bestFit="1" customWidth="1"/>
    <col min="6" max="10" width="12" customWidth="1"/>
    <col min="11" max="11" width="17.7109375" bestFit="1" customWidth="1"/>
    <col min="12" max="16" width="12.7109375" customWidth="1"/>
    <col min="17" max="17" width="5" bestFit="1" customWidth="1"/>
    <col min="18" max="18" width="16.140625" style="1" bestFit="1" customWidth="1"/>
    <col min="19" max="19" width="5" bestFit="1" customWidth="1"/>
    <col min="20" max="21" width="5.5703125" bestFit="1" customWidth="1"/>
    <col min="22" max="22" width="6" bestFit="1" customWidth="1"/>
    <col min="23" max="23" width="7" bestFit="1" customWidth="1"/>
    <col min="24" max="24" width="7" customWidth="1"/>
    <col min="25" max="25" width="8" bestFit="1" customWidth="1"/>
    <col min="26" max="26" width="7" bestFit="1" customWidth="1"/>
    <col min="27" max="27" width="3.7109375" customWidth="1"/>
    <col min="28" max="28" width="6" bestFit="1" customWidth="1"/>
    <col min="29" max="29" width="6" customWidth="1"/>
    <col min="30" max="30" width="7" bestFit="1" customWidth="1"/>
    <col min="31" max="32" width="5" bestFit="1" customWidth="1"/>
    <col min="33" max="33" width="35.85546875" bestFit="1" customWidth="1"/>
    <col min="34" max="34" width="5.140625" bestFit="1" customWidth="1"/>
    <col min="35" max="35" width="12.7109375" customWidth="1"/>
    <col min="36" max="36" width="17.5703125" style="1" bestFit="1" customWidth="1"/>
    <col min="37" max="37" width="5" bestFit="1" customWidth="1"/>
    <col min="38" max="39" width="5.5703125" bestFit="1" customWidth="1"/>
    <col min="40" max="40" width="6" bestFit="1" customWidth="1"/>
    <col min="41" max="41" width="7" bestFit="1" customWidth="1"/>
    <col min="42" max="42" width="7" customWidth="1"/>
    <col min="43" max="43" width="8" bestFit="1" customWidth="1"/>
    <col min="44" max="44" width="7" bestFit="1" customWidth="1"/>
    <col min="45" max="46" width="3.7109375" customWidth="1"/>
    <col min="47" max="47" width="6" bestFit="1" customWidth="1"/>
    <col min="48" max="48" width="6" customWidth="1"/>
    <col min="49" max="49" width="7" bestFit="1" customWidth="1"/>
    <col min="50" max="51" width="5" bestFit="1" customWidth="1"/>
    <col min="52" max="52" width="38.28515625" bestFit="1" customWidth="1"/>
    <col min="53" max="53" width="5.140625" bestFit="1" customWidth="1"/>
    <col min="54" max="54" width="5.140625" customWidth="1"/>
    <col min="55" max="62" width="11.85546875" customWidth="1"/>
    <col min="63" max="63" width="14.28515625" bestFit="1" customWidth="1"/>
    <col min="64" max="64" width="12" customWidth="1"/>
    <col min="65" max="65" width="42.42578125" bestFit="1" customWidth="1"/>
    <col min="66" max="66" width="8.7109375" bestFit="1" customWidth="1"/>
    <col min="67" max="67" width="5.28515625" bestFit="1" customWidth="1"/>
  </cols>
  <sheetData>
    <row r="1" spans="1:72" x14ac:dyDescent="0.25">
      <c r="R1" s="1" t="s">
        <v>42</v>
      </c>
      <c r="T1" t="s">
        <v>285</v>
      </c>
      <c r="V1" t="s">
        <v>32</v>
      </c>
      <c r="W1" t="s">
        <v>287</v>
      </c>
      <c r="X1" t="s">
        <v>34</v>
      </c>
      <c r="Z1" t="s">
        <v>286</v>
      </c>
      <c r="AD1" t="s">
        <v>288</v>
      </c>
      <c r="AL1" t="s">
        <v>285</v>
      </c>
      <c r="AN1" t="s">
        <v>32</v>
      </c>
      <c r="AO1" t="s">
        <v>287</v>
      </c>
      <c r="AP1" t="s">
        <v>34</v>
      </c>
      <c r="AR1" t="s">
        <v>286</v>
      </c>
      <c r="AS1" t="s">
        <v>284</v>
      </c>
      <c r="AV1" t="s">
        <v>288</v>
      </c>
    </row>
    <row r="2" spans="1:72" x14ac:dyDescent="0.25">
      <c r="A2" s="5"/>
      <c r="B2" s="5"/>
      <c r="C2" s="5"/>
      <c r="D2" s="5"/>
      <c r="K2" s="5"/>
      <c r="L2" s="5"/>
      <c r="M2" s="5"/>
      <c r="N2" s="5"/>
      <c r="O2" s="5"/>
      <c r="P2" s="5"/>
      <c r="Q2" s="5"/>
      <c r="R2" s="13" t="s">
        <v>40</v>
      </c>
      <c r="S2" s="5">
        <v>2</v>
      </c>
      <c r="T2" s="5">
        <v>3</v>
      </c>
      <c r="U2" s="5">
        <v>4</v>
      </c>
      <c r="V2" s="5">
        <v>5</v>
      </c>
      <c r="W2" s="5">
        <v>6</v>
      </c>
      <c r="X2" s="5">
        <v>7</v>
      </c>
      <c r="Y2" s="5">
        <v>8</v>
      </c>
      <c r="Z2" s="5">
        <v>9</v>
      </c>
      <c r="AA2" s="5">
        <v>10</v>
      </c>
      <c r="AB2" s="5">
        <v>11</v>
      </c>
      <c r="AC2" s="5">
        <v>12</v>
      </c>
      <c r="AD2" s="5">
        <v>13</v>
      </c>
      <c r="AE2" s="5">
        <v>14</v>
      </c>
      <c r="AF2" s="5">
        <v>15</v>
      </c>
      <c r="AG2" s="5">
        <v>16</v>
      </c>
      <c r="AH2" s="5">
        <v>17</v>
      </c>
      <c r="AI2" s="5"/>
      <c r="AJ2" s="13" t="s">
        <v>40</v>
      </c>
      <c r="AK2" s="5">
        <v>2</v>
      </c>
      <c r="AL2" s="5">
        <v>3</v>
      </c>
      <c r="AM2" s="5">
        <v>4</v>
      </c>
      <c r="AN2" s="5">
        <v>5</v>
      </c>
      <c r="AO2" s="5">
        <v>6</v>
      </c>
      <c r="AP2" s="5">
        <v>7</v>
      </c>
      <c r="AQ2" s="5">
        <v>8</v>
      </c>
      <c r="AR2" s="5">
        <v>9</v>
      </c>
      <c r="AS2" s="5">
        <v>10</v>
      </c>
      <c r="AT2" s="5">
        <v>11</v>
      </c>
      <c r="AU2" s="5">
        <v>12</v>
      </c>
      <c r="AV2" s="5">
        <v>13</v>
      </c>
      <c r="AW2" s="5">
        <v>14</v>
      </c>
      <c r="AX2" s="5">
        <v>15</v>
      </c>
      <c r="AY2" s="5">
        <v>16</v>
      </c>
      <c r="AZ2" s="5">
        <v>17</v>
      </c>
      <c r="BB2" s="5"/>
    </row>
    <row r="3" spans="1:72" ht="96.75" x14ac:dyDescent="0.25">
      <c r="A3" s="3"/>
      <c r="B3" s="3"/>
      <c r="C3" s="3"/>
      <c r="D3" s="3"/>
      <c r="J3" s="30"/>
      <c r="K3" s="5"/>
      <c r="L3" s="5"/>
      <c r="M3" s="5"/>
      <c r="N3" s="5"/>
      <c r="O3" s="5"/>
      <c r="P3" s="5"/>
      <c r="Q3" s="5"/>
      <c r="V3" t="s">
        <v>32</v>
      </c>
      <c r="W3" t="s">
        <v>33</v>
      </c>
      <c r="X3" t="s">
        <v>34</v>
      </c>
      <c r="Z3" t="s">
        <v>35</v>
      </c>
      <c r="AI3" s="9"/>
      <c r="AN3" t="s">
        <v>32</v>
      </c>
      <c r="AO3" t="s">
        <v>33</v>
      </c>
      <c r="AP3" t="s">
        <v>34</v>
      </c>
      <c r="AR3" t="s">
        <v>35</v>
      </c>
      <c r="AS3" t="s">
        <v>36</v>
      </c>
      <c r="BC3" s="10" t="s">
        <v>155</v>
      </c>
      <c r="BM3" s="10" t="s">
        <v>306</v>
      </c>
    </row>
    <row r="4" spans="1:72" ht="132.75" x14ac:dyDescent="0.25">
      <c r="A4" s="3"/>
      <c r="B4" s="3"/>
      <c r="C4" s="3"/>
      <c r="D4" s="3"/>
      <c r="J4" s="31"/>
      <c r="K4" s="9">
        <f>IF([3]Data!R1="","",[3]Data!R1)</f>
        <v>0</v>
      </c>
      <c r="L4" s="9"/>
      <c r="M4" s="9"/>
      <c r="N4" s="9"/>
      <c r="O4" s="9"/>
      <c r="P4" s="9"/>
      <c r="Q4" s="5"/>
      <c r="R4" s="10" t="s">
        <v>294</v>
      </c>
      <c r="S4" s="3" t="s">
        <v>12</v>
      </c>
      <c r="T4" s="3" t="s">
        <v>4</v>
      </c>
      <c r="U4" s="3" t="s">
        <v>13</v>
      </c>
      <c r="V4" s="3" t="s">
        <v>17</v>
      </c>
      <c r="W4" s="3" t="s">
        <v>18</v>
      </c>
      <c r="X4" s="8" t="s">
        <v>19</v>
      </c>
      <c r="Y4" s="8" t="s">
        <v>3</v>
      </c>
      <c r="Z4" s="3" t="s">
        <v>20</v>
      </c>
      <c r="AA4" s="3" t="s">
        <v>26</v>
      </c>
      <c r="AB4" s="3" t="s">
        <v>27</v>
      </c>
      <c r="AC4" s="3" t="s">
        <v>28</v>
      </c>
      <c r="AD4" s="3" t="s">
        <v>29</v>
      </c>
      <c r="AE4" s="3" t="s">
        <v>30</v>
      </c>
      <c r="AF4" s="3" t="s">
        <v>31</v>
      </c>
      <c r="AG4" s="3" t="s">
        <v>11</v>
      </c>
      <c r="AH4" s="6"/>
      <c r="AI4" s="10"/>
      <c r="AJ4" s="10" t="s">
        <v>173</v>
      </c>
      <c r="AK4" s="3" t="s">
        <v>12</v>
      </c>
      <c r="AL4" s="3" t="s">
        <v>4</v>
      </c>
      <c r="AM4" s="3" t="s">
        <v>13</v>
      </c>
      <c r="AN4" s="3" t="s">
        <v>17</v>
      </c>
      <c r="AO4" s="3" t="s">
        <v>18</v>
      </c>
      <c r="AP4" s="8" t="s">
        <v>19</v>
      </c>
      <c r="AQ4" s="8" t="s">
        <v>3</v>
      </c>
      <c r="AR4" s="3" t="s">
        <v>20</v>
      </c>
      <c r="AS4" s="3" t="s">
        <v>21</v>
      </c>
      <c r="AT4" s="3" t="s">
        <v>26</v>
      </c>
      <c r="AU4" s="3" t="s">
        <v>27</v>
      </c>
      <c r="AV4" s="3" t="s">
        <v>28</v>
      </c>
      <c r="AW4" s="3" t="s">
        <v>29</v>
      </c>
      <c r="AX4" s="3" t="s">
        <v>30</v>
      </c>
      <c r="AY4" s="3" t="s">
        <v>31</v>
      </c>
      <c r="AZ4" s="3" t="s">
        <v>11</v>
      </c>
      <c r="BB4" s="6"/>
      <c r="BC4" s="13">
        <v>1</v>
      </c>
      <c r="BD4" s="5">
        <v>2</v>
      </c>
      <c r="BM4" s="13">
        <v>1</v>
      </c>
      <c r="BN4" s="5">
        <v>2</v>
      </c>
      <c r="BO4" s="5"/>
    </row>
    <row r="5" spans="1:72" ht="142.5" x14ac:dyDescent="0.25">
      <c r="A5" s="43" t="s">
        <v>209</v>
      </c>
      <c r="B5" s="43" t="s">
        <v>191</v>
      </c>
      <c r="C5" s="43" t="s">
        <v>210</v>
      </c>
      <c r="D5" s="3"/>
      <c r="E5" s="30" t="s">
        <v>191</v>
      </c>
      <c r="F5" s="30" t="s">
        <v>192</v>
      </c>
      <c r="G5" s="30" t="s">
        <v>193</v>
      </c>
      <c r="H5" s="30" t="s">
        <v>194</v>
      </c>
      <c r="I5" s="30" t="s">
        <v>195</v>
      </c>
      <c r="J5" s="31"/>
      <c r="K5" s="3" t="s">
        <v>44</v>
      </c>
      <c r="L5" s="3"/>
      <c r="M5" s="3" t="s">
        <v>46</v>
      </c>
      <c r="N5" s="3" t="s">
        <v>47</v>
      </c>
      <c r="O5" s="3" t="s">
        <v>48</v>
      </c>
      <c r="P5" s="3" t="s">
        <v>296</v>
      </c>
      <c r="Q5" s="5"/>
      <c r="R5" s="42" t="s">
        <v>295</v>
      </c>
      <c r="S5" s="3" t="s">
        <v>1</v>
      </c>
      <c r="T5" s="3" t="s">
        <v>8</v>
      </c>
      <c r="U5" s="3" t="s">
        <v>9</v>
      </c>
      <c r="V5" s="3" t="s">
        <v>14</v>
      </c>
      <c r="W5" s="3" t="s">
        <v>16</v>
      </c>
      <c r="X5" s="3" t="s">
        <v>15</v>
      </c>
      <c r="Y5" s="3" t="s">
        <v>0</v>
      </c>
      <c r="Z5" s="3" t="s">
        <v>7</v>
      </c>
      <c r="AA5" s="3" t="s">
        <v>22</v>
      </c>
      <c r="AB5" s="3" t="s">
        <v>23</v>
      </c>
      <c r="AC5" s="3" t="s">
        <v>1</v>
      </c>
      <c r="AD5" s="3" t="s">
        <v>24</v>
      </c>
      <c r="AE5" s="3" t="s">
        <v>37</v>
      </c>
      <c r="AF5" s="3" t="s">
        <v>25</v>
      </c>
      <c r="AG5" s="3" t="s">
        <v>10</v>
      </c>
      <c r="AH5" s="6" t="s">
        <v>5</v>
      </c>
      <c r="AI5" s="4"/>
      <c r="AJ5" s="42" t="s">
        <v>295</v>
      </c>
      <c r="AK5" s="3" t="s">
        <v>1</v>
      </c>
      <c r="AL5" s="3" t="s">
        <v>8</v>
      </c>
      <c r="AM5" s="3" t="s">
        <v>9</v>
      </c>
      <c r="AN5" s="3" t="s">
        <v>14</v>
      </c>
      <c r="AO5" s="3" t="s">
        <v>16</v>
      </c>
      <c r="AP5" s="3" t="s">
        <v>15</v>
      </c>
      <c r="AQ5" s="3" t="s">
        <v>0</v>
      </c>
      <c r="AR5" s="3" t="s">
        <v>7</v>
      </c>
      <c r="AS5" s="3" t="s">
        <v>39</v>
      </c>
      <c r="AT5" s="3" t="s">
        <v>22</v>
      </c>
      <c r="AU5" s="3" t="s">
        <v>23</v>
      </c>
      <c r="AV5" s="3" t="s">
        <v>1</v>
      </c>
      <c r="AW5" s="3" t="s">
        <v>24</v>
      </c>
      <c r="AX5" s="3" t="s">
        <v>37</v>
      </c>
      <c r="AY5" s="3" t="s">
        <v>25</v>
      </c>
      <c r="AZ5" s="3" t="s">
        <v>10</v>
      </c>
      <c r="BB5" s="6"/>
      <c r="BC5" t="s">
        <v>50</v>
      </c>
      <c r="BD5" t="s">
        <v>49</v>
      </c>
      <c r="BF5" t="s">
        <v>50</v>
      </c>
      <c r="BG5" t="s">
        <v>51</v>
      </c>
      <c r="BH5" t="s">
        <v>52</v>
      </c>
      <c r="BI5" t="s">
        <v>53</v>
      </c>
      <c r="BJ5" t="s">
        <v>54</v>
      </c>
      <c r="BK5" t="s">
        <v>6</v>
      </c>
      <c r="BM5" t="s">
        <v>50</v>
      </c>
      <c r="BN5" t="s">
        <v>49</v>
      </c>
      <c r="BO5" t="s">
        <v>49</v>
      </c>
      <c r="BP5" t="s">
        <v>50</v>
      </c>
      <c r="BQ5" t="s">
        <v>51</v>
      </c>
      <c r="BR5" t="s">
        <v>52</v>
      </c>
      <c r="BS5" t="s">
        <v>53</v>
      </c>
      <c r="BT5" t="s">
        <v>6</v>
      </c>
    </row>
    <row r="6" spans="1:72" ht="21" x14ac:dyDescent="0.25">
      <c r="A6" s="28">
        <v>0.5</v>
      </c>
      <c r="B6" s="28" t="s">
        <v>204</v>
      </c>
      <c r="C6" s="28"/>
      <c r="D6" s="4"/>
      <c r="E6" s="25" t="s">
        <v>196</v>
      </c>
      <c r="F6" s="25">
        <v>98</v>
      </c>
      <c r="G6" s="25">
        <v>98</v>
      </c>
      <c r="H6" s="25">
        <v>98</v>
      </c>
      <c r="I6" s="26">
        <f xml:space="preserve"> MAX(MIN(F6,255),0) + MAX(MIN(G6,255),0)*16*16 + MAX(MIN(H6,255),0)*16*16*16*16</f>
        <v>6447714</v>
      </c>
      <c r="J6" s="31"/>
      <c r="K6" s="33" t="s">
        <v>58</v>
      </c>
      <c r="L6" s="4"/>
      <c r="M6" s="40">
        <v>0</v>
      </c>
      <c r="N6" s="33">
        <v>0.5</v>
      </c>
      <c r="O6" s="34">
        <v>150</v>
      </c>
      <c r="P6" s="33">
        <v>9</v>
      </c>
      <c r="Q6" s="5"/>
      <c r="R6" s="41" t="str">
        <f t="shared" ref="R6:R7" si="0">CONCATENATE(S6,"-NPS",U6)</f>
        <v>150-NPS0.5</v>
      </c>
      <c r="S6" s="34">
        <v>150</v>
      </c>
      <c r="T6" s="35">
        <f t="shared" ref="T6:T47" si="1">U6</f>
        <v>0.5</v>
      </c>
      <c r="U6" s="34">
        <v>0.5</v>
      </c>
      <c r="V6" s="28">
        <v>3.5</v>
      </c>
      <c r="W6" s="28">
        <v>0.4375</v>
      </c>
      <c r="X6" s="28">
        <v>1.375</v>
      </c>
      <c r="Y6" s="35">
        <f t="shared" ref="Y6:Y47" si="2">(Z6-T6)/2</f>
        <v>0.375</v>
      </c>
      <c r="Z6" s="27">
        <v>1.25</v>
      </c>
      <c r="AA6" s="27">
        <v>4</v>
      </c>
      <c r="AB6" s="27">
        <v>0.625</v>
      </c>
      <c r="AC6" s="27">
        <v>0.5</v>
      </c>
      <c r="AD6" s="27">
        <v>2.375</v>
      </c>
      <c r="AE6" s="27" t="s">
        <v>289</v>
      </c>
      <c r="AF6" s="35">
        <f t="shared" ref="AF6:AF8" si="3">360/AA6</f>
        <v>90</v>
      </c>
      <c r="AG6" s="36" t="str">
        <f t="shared" ref="AG6:AG8" si="4">CONCATENATE("LONG FLANGE, ",U6,"-",S6,"RFLWN")</f>
        <v>LONG FLANGE, 0.5-150RFLWN</v>
      </c>
      <c r="AH6" s="37"/>
      <c r="AI6" s="4"/>
      <c r="AJ6" s="41" t="str">
        <f t="shared" ref="AJ6:AJ69" si="5">CONCATENATE(AK6,"-NPS",AM6,"x",AS6)</f>
        <v>150-NPS0.5x9</v>
      </c>
      <c r="AK6" s="34">
        <v>150</v>
      </c>
      <c r="AL6" s="35">
        <f t="shared" ref="AL6:AL69" si="6">AM6</f>
        <v>0.5</v>
      </c>
      <c r="AM6" s="33">
        <v>0.5</v>
      </c>
      <c r="AN6" s="33">
        <v>3.5</v>
      </c>
      <c r="AO6" s="33">
        <v>0.4375</v>
      </c>
      <c r="AP6" s="33">
        <v>1.375</v>
      </c>
      <c r="AQ6" s="35">
        <f t="shared" ref="AQ6:AQ69" si="7">(AR6-AL6)/2</f>
        <v>0.375</v>
      </c>
      <c r="AR6" s="33">
        <v>1.25</v>
      </c>
      <c r="AS6" s="33">
        <v>9</v>
      </c>
      <c r="AT6" s="33">
        <v>4</v>
      </c>
      <c r="AU6" s="33">
        <v>0.625</v>
      </c>
      <c r="AV6" s="33">
        <v>0.5</v>
      </c>
      <c r="AW6" s="33">
        <v>2.375</v>
      </c>
      <c r="AX6" s="33" t="s">
        <v>289</v>
      </c>
      <c r="AY6" s="35">
        <f t="shared" ref="AY6" si="8">360/AT6</f>
        <v>90</v>
      </c>
      <c r="AZ6" s="36" t="str">
        <f t="shared" ref="AZ6" si="9">CONCATENATE("LONG FLANGE, ",AM6,"-",AK6,"RFLWN x ",AS6)</f>
        <v>LONG FLANGE, 0.5-150RFLWN x 9</v>
      </c>
      <c r="BB6" s="12"/>
      <c r="BC6" s="33" t="s">
        <v>156</v>
      </c>
      <c r="BD6" s="33" t="s">
        <v>60</v>
      </c>
      <c r="BE6" s="14" t="s">
        <v>55</v>
      </c>
      <c r="BF6" t="s">
        <v>56</v>
      </c>
      <c r="BG6" t="s">
        <v>57</v>
      </c>
      <c r="BH6">
        <v>1</v>
      </c>
      <c r="BI6">
        <v>150</v>
      </c>
      <c r="BJ6">
        <v>9</v>
      </c>
      <c r="BK6" t="s">
        <v>58</v>
      </c>
      <c r="BM6" s="33" t="s">
        <v>307</v>
      </c>
      <c r="BN6" s="33" t="s">
        <v>359</v>
      </c>
      <c r="BO6" s="14" t="s">
        <v>55</v>
      </c>
      <c r="BP6" t="s">
        <v>56</v>
      </c>
      <c r="BQ6" t="s">
        <v>57</v>
      </c>
      <c r="BR6">
        <v>1</v>
      </c>
      <c r="BS6">
        <v>150</v>
      </c>
      <c r="BT6" t="s">
        <v>58</v>
      </c>
    </row>
    <row r="7" spans="1:72" ht="21" x14ac:dyDescent="0.25">
      <c r="A7" s="28">
        <v>0.75</v>
      </c>
      <c r="B7" s="28" t="s">
        <v>196</v>
      </c>
      <c r="C7" s="28"/>
      <c r="D7" s="4"/>
      <c r="E7" s="25" t="s">
        <v>192</v>
      </c>
      <c r="F7" s="25">
        <v>255</v>
      </c>
      <c r="G7" s="25">
        <v>0</v>
      </c>
      <c r="H7" s="25">
        <v>0</v>
      </c>
      <c r="I7" s="26">
        <f xml:space="preserve"> MAX(MIN(F7,255),0) + MAX(MIN(G7,255),0)*16*16 + MAX(MIN(H7,255),0)*16*16*16*16</f>
        <v>255</v>
      </c>
      <c r="J7" s="31"/>
      <c r="K7" s="33" t="s">
        <v>301</v>
      </c>
      <c r="L7" s="4"/>
      <c r="M7" s="40">
        <v>22.61986495</v>
      </c>
      <c r="N7" s="33">
        <v>0.75</v>
      </c>
      <c r="O7" s="34">
        <v>300</v>
      </c>
      <c r="P7" s="33">
        <v>12</v>
      </c>
      <c r="Q7" s="5"/>
      <c r="R7" s="41" t="str">
        <f t="shared" si="0"/>
        <v>150-NPS0.75</v>
      </c>
      <c r="S7" s="34">
        <v>150</v>
      </c>
      <c r="T7" s="35">
        <f t="shared" si="1"/>
        <v>0.75</v>
      </c>
      <c r="U7" s="34">
        <v>0.75</v>
      </c>
      <c r="V7" s="28">
        <v>3.875</v>
      </c>
      <c r="W7" s="28">
        <v>0.5</v>
      </c>
      <c r="X7" s="28">
        <v>1.6875</v>
      </c>
      <c r="Y7" s="35">
        <f t="shared" si="2"/>
        <v>0.625</v>
      </c>
      <c r="Z7" s="27">
        <v>2</v>
      </c>
      <c r="AA7" s="27">
        <v>4</v>
      </c>
      <c r="AB7" s="27">
        <v>0.625</v>
      </c>
      <c r="AC7" s="27">
        <v>0.5</v>
      </c>
      <c r="AD7" s="27">
        <v>2.75</v>
      </c>
      <c r="AE7" s="27" t="s">
        <v>289</v>
      </c>
      <c r="AF7" s="35">
        <f t="shared" si="3"/>
        <v>90</v>
      </c>
      <c r="AG7" s="36" t="str">
        <f t="shared" si="4"/>
        <v>LONG FLANGE, 0.75-150RFLWN</v>
      </c>
      <c r="AH7" s="37"/>
      <c r="AI7" s="4"/>
      <c r="AJ7" s="41" t="str">
        <f t="shared" si="5"/>
        <v>150-NPS0.75x9</v>
      </c>
      <c r="AK7" s="34">
        <v>150</v>
      </c>
      <c r="AL7" s="35">
        <f t="shared" si="6"/>
        <v>0.75</v>
      </c>
      <c r="AM7" s="33">
        <v>0.75</v>
      </c>
      <c r="AN7" s="33">
        <v>3.875</v>
      </c>
      <c r="AO7" s="33">
        <v>0.5</v>
      </c>
      <c r="AP7" s="33">
        <v>1.6875</v>
      </c>
      <c r="AQ7" s="35">
        <f t="shared" si="7"/>
        <v>0.625</v>
      </c>
      <c r="AR7" s="33">
        <v>2</v>
      </c>
      <c r="AS7" s="33">
        <v>9</v>
      </c>
      <c r="AT7" s="33">
        <v>4</v>
      </c>
      <c r="AU7" s="33">
        <v>0.625</v>
      </c>
      <c r="AV7" s="33">
        <v>0.5</v>
      </c>
      <c r="AW7" s="33">
        <v>2.75</v>
      </c>
      <c r="AX7" s="33" t="s">
        <v>289</v>
      </c>
      <c r="AY7" s="35">
        <f t="shared" ref="AY7:AY70" si="10">360/AT7</f>
        <v>90</v>
      </c>
      <c r="AZ7" s="36" t="str">
        <f t="shared" ref="AZ7:AZ70" si="11">CONCATENATE("LONG FLANGE, ",AM7,"-",AK7,"RFLWN x ",AS7)</f>
        <v>LONG FLANGE, 0.75-150RFLWN x 9</v>
      </c>
      <c r="BB7" s="12"/>
      <c r="BC7" s="33" t="s">
        <v>169</v>
      </c>
      <c r="BD7" s="33" t="s">
        <v>61</v>
      </c>
      <c r="BE7" s="14" t="s">
        <v>55</v>
      </c>
      <c r="BF7" t="s">
        <v>56</v>
      </c>
      <c r="BG7" t="s">
        <v>57</v>
      </c>
      <c r="BH7">
        <v>1.5</v>
      </c>
      <c r="BI7">
        <v>150</v>
      </c>
      <c r="BJ7">
        <v>6</v>
      </c>
      <c r="BK7" t="s">
        <v>58</v>
      </c>
      <c r="BM7" s="33" t="s">
        <v>331</v>
      </c>
      <c r="BN7" s="33" t="s">
        <v>359</v>
      </c>
      <c r="BO7" s="14" t="s">
        <v>55</v>
      </c>
      <c r="BP7" t="s">
        <v>56</v>
      </c>
      <c r="BQ7" t="s">
        <v>57</v>
      </c>
      <c r="BR7">
        <v>1.5</v>
      </c>
      <c r="BS7">
        <v>150</v>
      </c>
      <c r="BT7" t="s">
        <v>58</v>
      </c>
    </row>
    <row r="8" spans="1:72" ht="21" x14ac:dyDescent="0.25">
      <c r="A8" s="28">
        <v>1</v>
      </c>
      <c r="B8" s="28" t="s">
        <v>193</v>
      </c>
      <c r="C8" s="28"/>
      <c r="D8" s="4"/>
      <c r="E8" s="25" t="s">
        <v>197</v>
      </c>
      <c r="F8" s="25">
        <v>255</v>
      </c>
      <c r="G8" s="25">
        <v>128</v>
      </c>
      <c r="H8" s="25">
        <v>0</v>
      </c>
      <c r="I8" s="26">
        <f t="shared" ref="I8:I21" si="12" xml:space="preserve"> MAX(MIN(F8,255),0) + MAX(MIN(G8,255),0)*16*16 + MAX(MIN(H8,255),0)*16*16*16*16</f>
        <v>33023</v>
      </c>
      <c r="J8" s="31"/>
      <c r="K8" s="33" t="s">
        <v>302</v>
      </c>
      <c r="L8" s="4"/>
      <c r="M8" s="40" t="s">
        <v>45</v>
      </c>
      <c r="N8" s="33">
        <v>1</v>
      </c>
      <c r="O8" s="34">
        <v>400</v>
      </c>
      <c r="P8" s="33">
        <v>14</v>
      </c>
      <c r="R8" s="33" t="str">
        <f t="shared" ref="R8:R71" si="13">CONCATENATE(S8,"-NPS",U8)</f>
        <v>150-NPS1</v>
      </c>
      <c r="S8" s="34">
        <v>150</v>
      </c>
      <c r="T8" s="35">
        <f t="shared" si="1"/>
        <v>1</v>
      </c>
      <c r="U8" s="34">
        <v>1</v>
      </c>
      <c r="V8" s="28">
        <v>4.25</v>
      </c>
      <c r="W8" s="28">
        <v>0.5625</v>
      </c>
      <c r="X8" s="28">
        <v>2</v>
      </c>
      <c r="Y8" s="35">
        <f t="shared" si="2"/>
        <v>0.5</v>
      </c>
      <c r="Z8" s="27">
        <v>2</v>
      </c>
      <c r="AA8" s="27">
        <v>4</v>
      </c>
      <c r="AB8" s="27">
        <v>0.625</v>
      </c>
      <c r="AC8" s="27">
        <v>0.5</v>
      </c>
      <c r="AD8" s="27">
        <v>3.125</v>
      </c>
      <c r="AE8" s="27">
        <v>8</v>
      </c>
      <c r="AF8" s="35">
        <f t="shared" si="3"/>
        <v>90</v>
      </c>
      <c r="AG8" s="36" t="str">
        <f t="shared" si="4"/>
        <v>LONG FLANGE, 1-150RFLWN</v>
      </c>
      <c r="AH8" s="37"/>
      <c r="AI8" s="4"/>
      <c r="AJ8" s="33" t="str">
        <f t="shared" si="5"/>
        <v>150-NPS1x9</v>
      </c>
      <c r="AK8" s="34">
        <v>150</v>
      </c>
      <c r="AL8" s="35">
        <f t="shared" si="6"/>
        <v>1</v>
      </c>
      <c r="AM8" s="34">
        <v>1</v>
      </c>
      <c r="AN8" s="28">
        <v>4.25</v>
      </c>
      <c r="AO8" s="28">
        <v>0.5625</v>
      </c>
      <c r="AP8" s="28">
        <v>2</v>
      </c>
      <c r="AQ8" s="35">
        <f t="shared" si="7"/>
        <v>0.5</v>
      </c>
      <c r="AR8" s="27">
        <v>2</v>
      </c>
      <c r="AS8" s="27">
        <v>9</v>
      </c>
      <c r="AT8" s="27">
        <v>4</v>
      </c>
      <c r="AU8" s="27">
        <v>0.625</v>
      </c>
      <c r="AV8" s="27">
        <v>0.5</v>
      </c>
      <c r="AW8" s="27">
        <v>3.125</v>
      </c>
      <c r="AX8" s="27">
        <v>8</v>
      </c>
      <c r="AY8" s="35">
        <f t="shared" si="10"/>
        <v>90</v>
      </c>
      <c r="AZ8" s="36" t="str">
        <f t="shared" si="11"/>
        <v>LONG FLANGE, 1-150RFLWN x 9</v>
      </c>
      <c r="BB8" s="12"/>
      <c r="BC8" s="33" t="s">
        <v>157</v>
      </c>
      <c r="BD8" s="33" t="s">
        <v>62</v>
      </c>
      <c r="BE8" s="14" t="s">
        <v>55</v>
      </c>
      <c r="BF8" t="s">
        <v>56</v>
      </c>
      <c r="BG8" t="s">
        <v>57</v>
      </c>
      <c r="BH8">
        <v>2</v>
      </c>
      <c r="BI8">
        <v>150</v>
      </c>
      <c r="BJ8">
        <v>9</v>
      </c>
      <c r="BK8" t="s">
        <v>58</v>
      </c>
      <c r="BM8" s="33" t="s">
        <v>308</v>
      </c>
      <c r="BN8" s="33" t="s">
        <v>359</v>
      </c>
      <c r="BO8" s="14" t="s">
        <v>55</v>
      </c>
      <c r="BP8" t="s">
        <v>56</v>
      </c>
      <c r="BQ8" t="s">
        <v>57</v>
      </c>
      <c r="BR8">
        <v>2</v>
      </c>
      <c r="BS8">
        <v>150</v>
      </c>
      <c r="BT8" t="s">
        <v>58</v>
      </c>
    </row>
    <row r="9" spans="1:72" ht="21" x14ac:dyDescent="0.25">
      <c r="A9" s="28">
        <v>1.25</v>
      </c>
      <c r="B9" s="28" t="s">
        <v>199</v>
      </c>
      <c r="C9" s="28"/>
      <c r="E9" s="25" t="s">
        <v>198</v>
      </c>
      <c r="F9" s="25">
        <v>180</v>
      </c>
      <c r="G9" s="25">
        <v>255</v>
      </c>
      <c r="H9" s="25">
        <v>180</v>
      </c>
      <c r="I9" s="26">
        <f t="shared" si="12"/>
        <v>11861940</v>
      </c>
      <c r="J9" s="31"/>
      <c r="K9" s="33" t="s">
        <v>303</v>
      </c>
      <c r="L9" s="4"/>
      <c r="M9" s="4"/>
      <c r="N9" s="33">
        <v>1.25</v>
      </c>
      <c r="O9" s="34">
        <v>600</v>
      </c>
      <c r="P9" s="33">
        <v>16</v>
      </c>
      <c r="R9" s="33" t="str">
        <f t="shared" si="13"/>
        <v>150-NPS1.25</v>
      </c>
      <c r="S9" s="34">
        <v>150</v>
      </c>
      <c r="T9" s="35">
        <f t="shared" si="1"/>
        <v>1.25</v>
      </c>
      <c r="U9" s="34">
        <v>1.25</v>
      </c>
      <c r="V9" s="28">
        <v>4.625</v>
      </c>
      <c r="W9" s="28">
        <v>0.625</v>
      </c>
      <c r="X9" s="28">
        <v>2.5</v>
      </c>
      <c r="Y9" s="35">
        <f t="shared" si="2"/>
        <v>0.5625</v>
      </c>
      <c r="Z9" s="27">
        <v>2.375</v>
      </c>
      <c r="AA9" s="27">
        <v>4</v>
      </c>
      <c r="AB9" s="27">
        <v>0.625</v>
      </c>
      <c r="AC9" s="27">
        <v>0.5</v>
      </c>
      <c r="AD9" s="27">
        <v>3.5</v>
      </c>
      <c r="AE9" s="27">
        <v>10</v>
      </c>
      <c r="AF9" s="35">
        <f t="shared" ref="AF9:AF25" si="14">360/AA9</f>
        <v>90</v>
      </c>
      <c r="AG9" s="36" t="str">
        <f t="shared" ref="AG9:AG78" si="15">CONCATENATE("LONG FLANGE, ",U9,"-",S9,"RFLWN")</f>
        <v>LONG FLANGE, 1.25-150RFLWN</v>
      </c>
      <c r="AH9" s="37"/>
      <c r="AI9" s="4"/>
      <c r="AJ9" s="33" t="str">
        <f t="shared" si="5"/>
        <v>150-NPS1.25x9</v>
      </c>
      <c r="AK9" s="34">
        <v>150</v>
      </c>
      <c r="AL9" s="35">
        <f t="shared" si="6"/>
        <v>1.25</v>
      </c>
      <c r="AM9" s="34">
        <v>1.25</v>
      </c>
      <c r="AN9" s="28">
        <v>4.625</v>
      </c>
      <c r="AO9" s="28">
        <v>0.625</v>
      </c>
      <c r="AP9" s="28">
        <v>2.5</v>
      </c>
      <c r="AQ9" s="35">
        <f t="shared" si="7"/>
        <v>0.5625</v>
      </c>
      <c r="AR9" s="27">
        <v>2.375</v>
      </c>
      <c r="AS9" s="27">
        <v>9</v>
      </c>
      <c r="AT9" s="27">
        <v>4</v>
      </c>
      <c r="AU9" s="27">
        <v>0.625</v>
      </c>
      <c r="AV9" s="27">
        <v>0.5</v>
      </c>
      <c r="AW9" s="27">
        <v>3.5</v>
      </c>
      <c r="AX9" s="27">
        <v>10</v>
      </c>
      <c r="AY9" s="35">
        <f t="shared" si="10"/>
        <v>90</v>
      </c>
      <c r="AZ9" s="36" t="str">
        <f t="shared" si="11"/>
        <v>LONG FLANGE, 1.25-150RFLWN x 9</v>
      </c>
      <c r="BB9" s="12"/>
      <c r="BC9" s="33" t="s">
        <v>158</v>
      </c>
      <c r="BD9" s="33" t="s">
        <v>63</v>
      </c>
      <c r="BE9" s="14" t="s">
        <v>55</v>
      </c>
      <c r="BF9" t="s">
        <v>56</v>
      </c>
      <c r="BG9" t="s">
        <v>57</v>
      </c>
      <c r="BH9">
        <v>2</v>
      </c>
      <c r="BI9">
        <v>150</v>
      </c>
      <c r="BJ9">
        <v>12</v>
      </c>
      <c r="BK9" t="s">
        <v>58</v>
      </c>
      <c r="BM9" s="33" t="s">
        <v>320</v>
      </c>
      <c r="BN9" s="33" t="s">
        <v>359</v>
      </c>
      <c r="BO9" s="14" t="s">
        <v>55</v>
      </c>
      <c r="BP9" t="s">
        <v>56</v>
      </c>
      <c r="BQ9" t="s">
        <v>57</v>
      </c>
      <c r="BR9">
        <v>3</v>
      </c>
      <c r="BS9">
        <v>150</v>
      </c>
      <c r="BT9" t="s">
        <v>58</v>
      </c>
    </row>
    <row r="10" spans="1:72" ht="21" x14ac:dyDescent="0.25">
      <c r="A10" s="28">
        <v>1.5</v>
      </c>
      <c r="B10" s="28" t="s">
        <v>198</v>
      </c>
      <c r="C10" s="28"/>
      <c r="E10" s="25" t="s">
        <v>193</v>
      </c>
      <c r="F10" s="25">
        <v>0</v>
      </c>
      <c r="G10" s="25">
        <v>255</v>
      </c>
      <c r="H10" s="25">
        <v>0</v>
      </c>
      <c r="I10" s="26">
        <f t="shared" si="12"/>
        <v>65280</v>
      </c>
      <c r="J10" s="31"/>
      <c r="K10" s="33" t="s">
        <v>304</v>
      </c>
      <c r="L10" s="4"/>
      <c r="M10" s="4"/>
      <c r="N10" s="33">
        <v>1.5</v>
      </c>
      <c r="O10" s="34">
        <v>900</v>
      </c>
      <c r="P10" s="33">
        <v>18</v>
      </c>
      <c r="R10" s="33" t="str">
        <f t="shared" si="13"/>
        <v>150-NPS1.5</v>
      </c>
      <c r="S10" s="34">
        <v>150</v>
      </c>
      <c r="T10" s="35">
        <f t="shared" si="1"/>
        <v>1.5</v>
      </c>
      <c r="U10" s="34">
        <v>1.5</v>
      </c>
      <c r="V10" s="28">
        <v>5</v>
      </c>
      <c r="W10" s="28">
        <v>0.6875</v>
      </c>
      <c r="X10" s="28">
        <v>2.875</v>
      </c>
      <c r="Y10" s="35">
        <f t="shared" si="2"/>
        <v>0.5625</v>
      </c>
      <c r="Z10" s="27">
        <v>2.625</v>
      </c>
      <c r="AA10" s="27">
        <v>4</v>
      </c>
      <c r="AB10" s="27">
        <v>0.625</v>
      </c>
      <c r="AC10" s="27">
        <v>0.5</v>
      </c>
      <c r="AD10" s="33">
        <v>3.875</v>
      </c>
      <c r="AE10" s="27">
        <v>12</v>
      </c>
      <c r="AF10" s="35">
        <f t="shared" si="14"/>
        <v>90</v>
      </c>
      <c r="AG10" s="36" t="str">
        <f t="shared" si="15"/>
        <v>LONG FLANGE, 1.5-150RFLWN</v>
      </c>
      <c r="AH10" s="37"/>
      <c r="AI10" s="4"/>
      <c r="AJ10" s="33" t="str">
        <f t="shared" si="5"/>
        <v>150-NPS1.5x9</v>
      </c>
      <c r="AK10" s="34">
        <v>150</v>
      </c>
      <c r="AL10" s="35">
        <f t="shared" si="6"/>
        <v>1.5</v>
      </c>
      <c r="AM10" s="34">
        <v>1.5</v>
      </c>
      <c r="AN10" s="28">
        <v>5</v>
      </c>
      <c r="AO10" s="28">
        <v>0.6875</v>
      </c>
      <c r="AP10" s="28">
        <v>2.875</v>
      </c>
      <c r="AQ10" s="35">
        <f t="shared" si="7"/>
        <v>0.5625</v>
      </c>
      <c r="AR10" s="27">
        <v>2.625</v>
      </c>
      <c r="AS10" s="27">
        <v>9</v>
      </c>
      <c r="AT10" s="27">
        <v>4</v>
      </c>
      <c r="AU10" s="27">
        <v>0.625</v>
      </c>
      <c r="AV10" s="27">
        <v>0.5</v>
      </c>
      <c r="AW10" s="33">
        <v>3.875</v>
      </c>
      <c r="AX10" s="27">
        <v>12</v>
      </c>
      <c r="AY10" s="35">
        <f t="shared" si="10"/>
        <v>90</v>
      </c>
      <c r="AZ10" s="36" t="str">
        <f t="shared" si="11"/>
        <v>LONG FLANGE, 1.5-150RFLWN x 9</v>
      </c>
      <c r="BC10" s="33" t="s">
        <v>159</v>
      </c>
      <c r="BD10" s="33" t="s">
        <v>64</v>
      </c>
      <c r="BE10" s="14" t="s">
        <v>55</v>
      </c>
      <c r="BF10" t="s">
        <v>56</v>
      </c>
      <c r="BG10" t="s">
        <v>57</v>
      </c>
      <c r="BH10">
        <v>3</v>
      </c>
      <c r="BI10">
        <v>150</v>
      </c>
      <c r="BJ10">
        <v>12</v>
      </c>
      <c r="BK10" t="s">
        <v>58</v>
      </c>
      <c r="BM10" s="33" t="s">
        <v>332</v>
      </c>
      <c r="BN10" s="33" t="s">
        <v>359</v>
      </c>
      <c r="BO10" s="14" t="s">
        <v>55</v>
      </c>
      <c r="BP10" t="s">
        <v>56</v>
      </c>
      <c r="BQ10" t="s">
        <v>57</v>
      </c>
      <c r="BR10">
        <v>1</v>
      </c>
      <c r="BS10">
        <v>300</v>
      </c>
      <c r="BT10" t="s">
        <v>58</v>
      </c>
    </row>
    <row r="11" spans="1:72" ht="21" x14ac:dyDescent="0.25">
      <c r="A11" s="28">
        <v>2</v>
      </c>
      <c r="B11" s="28" t="s">
        <v>206</v>
      </c>
      <c r="C11" s="28"/>
      <c r="E11" s="25" t="s">
        <v>199</v>
      </c>
      <c r="F11" s="25">
        <v>0</v>
      </c>
      <c r="G11" s="25">
        <v>50</v>
      </c>
      <c r="H11" s="25">
        <v>0</v>
      </c>
      <c r="I11" s="26">
        <f t="shared" si="12"/>
        <v>12800</v>
      </c>
      <c r="J11" s="31"/>
      <c r="K11" s="33" t="s">
        <v>305</v>
      </c>
      <c r="L11" s="4"/>
      <c r="M11" s="4"/>
      <c r="N11" s="33">
        <v>2</v>
      </c>
      <c r="O11" s="34">
        <v>1500</v>
      </c>
      <c r="P11" s="33">
        <v>20</v>
      </c>
      <c r="R11" s="33" t="str">
        <f t="shared" si="13"/>
        <v>150-NPS2</v>
      </c>
      <c r="S11" s="34">
        <v>150</v>
      </c>
      <c r="T11" s="35">
        <f t="shared" si="1"/>
        <v>2</v>
      </c>
      <c r="U11" s="34">
        <v>2</v>
      </c>
      <c r="V11" s="28">
        <v>6</v>
      </c>
      <c r="W11" s="28">
        <v>0.75</v>
      </c>
      <c r="X11" s="28">
        <v>3.625</v>
      </c>
      <c r="Y11" s="35">
        <f t="shared" si="2"/>
        <v>0.625</v>
      </c>
      <c r="Z11" s="27">
        <v>3.25</v>
      </c>
      <c r="AA11" s="27">
        <v>4</v>
      </c>
      <c r="AB11" s="27">
        <v>0.75</v>
      </c>
      <c r="AC11" s="27">
        <v>0.625</v>
      </c>
      <c r="AD11" s="27">
        <v>4.75</v>
      </c>
      <c r="AE11" s="27">
        <v>16</v>
      </c>
      <c r="AF11" s="35">
        <f t="shared" si="14"/>
        <v>90</v>
      </c>
      <c r="AG11" s="36" t="str">
        <f t="shared" si="15"/>
        <v>LONG FLANGE, 2-150RFLWN</v>
      </c>
      <c r="AH11" s="37"/>
      <c r="AI11" s="4"/>
      <c r="AJ11" s="33" t="str">
        <f t="shared" si="5"/>
        <v>150-NPS2x9</v>
      </c>
      <c r="AK11" s="34">
        <v>150</v>
      </c>
      <c r="AL11" s="35">
        <f t="shared" si="6"/>
        <v>2</v>
      </c>
      <c r="AM11" s="34">
        <v>2</v>
      </c>
      <c r="AN11" s="28">
        <v>6</v>
      </c>
      <c r="AO11" s="28">
        <v>0.75</v>
      </c>
      <c r="AP11" s="28">
        <v>3.625</v>
      </c>
      <c r="AQ11" s="35">
        <f t="shared" si="7"/>
        <v>0.625</v>
      </c>
      <c r="AR11" s="27">
        <v>3.25</v>
      </c>
      <c r="AS11" s="27">
        <v>9</v>
      </c>
      <c r="AT11" s="27">
        <v>4</v>
      </c>
      <c r="AU11" s="27">
        <v>0.75</v>
      </c>
      <c r="AV11" s="27">
        <v>0.625</v>
      </c>
      <c r="AW11" s="27">
        <v>4.75</v>
      </c>
      <c r="AX11" s="27">
        <v>16</v>
      </c>
      <c r="AY11" s="35">
        <f t="shared" si="10"/>
        <v>90</v>
      </c>
      <c r="AZ11" s="36" t="str">
        <f t="shared" si="11"/>
        <v>LONG FLANGE, 2-150RFLWN x 9</v>
      </c>
      <c r="BC11" s="33" t="s">
        <v>160</v>
      </c>
      <c r="BD11" s="33" t="s">
        <v>65</v>
      </c>
      <c r="BE11" s="14" t="s">
        <v>55</v>
      </c>
      <c r="BF11" t="s">
        <v>56</v>
      </c>
      <c r="BG11" t="s">
        <v>57</v>
      </c>
      <c r="BH11">
        <v>1</v>
      </c>
      <c r="BI11">
        <v>300</v>
      </c>
      <c r="BJ11">
        <v>6</v>
      </c>
      <c r="BK11" t="s">
        <v>58</v>
      </c>
      <c r="BM11" s="33" t="s">
        <v>333</v>
      </c>
      <c r="BN11" s="33" t="s">
        <v>359</v>
      </c>
      <c r="BO11" s="14" t="s">
        <v>55</v>
      </c>
      <c r="BP11" t="s">
        <v>56</v>
      </c>
      <c r="BQ11" t="s">
        <v>57</v>
      </c>
      <c r="BR11">
        <v>1.5</v>
      </c>
      <c r="BS11">
        <v>300</v>
      </c>
      <c r="BT11" t="s">
        <v>58</v>
      </c>
    </row>
    <row r="12" spans="1:72" x14ac:dyDescent="0.25">
      <c r="A12" s="28">
        <v>2.5</v>
      </c>
      <c r="B12" s="28" t="s">
        <v>207</v>
      </c>
      <c r="C12" s="28"/>
      <c r="E12" s="25" t="s">
        <v>194</v>
      </c>
      <c r="F12" s="25">
        <v>0</v>
      </c>
      <c r="G12" s="25">
        <v>0</v>
      </c>
      <c r="H12" s="25">
        <v>255</v>
      </c>
      <c r="I12" s="26">
        <f t="shared" si="12"/>
        <v>16711680</v>
      </c>
      <c r="J12" s="31"/>
      <c r="K12" s="33" t="s">
        <v>45</v>
      </c>
      <c r="L12" s="4"/>
      <c r="M12" s="4"/>
      <c r="N12" s="33">
        <v>2.5</v>
      </c>
      <c r="O12" s="34">
        <v>2500</v>
      </c>
      <c r="P12" s="27" t="s">
        <v>45</v>
      </c>
      <c r="R12" s="33" t="str">
        <f t="shared" si="13"/>
        <v>150-NPS2.5</v>
      </c>
      <c r="S12" s="34">
        <v>150</v>
      </c>
      <c r="T12" s="35">
        <f t="shared" si="1"/>
        <v>2.5</v>
      </c>
      <c r="U12" s="34">
        <v>2.5</v>
      </c>
      <c r="V12" s="28">
        <v>7</v>
      </c>
      <c r="W12" s="28">
        <v>0.875</v>
      </c>
      <c r="X12" s="28">
        <v>4.125</v>
      </c>
      <c r="Y12" s="35">
        <f t="shared" si="2"/>
        <v>0.625</v>
      </c>
      <c r="Z12" s="27">
        <v>3.75</v>
      </c>
      <c r="AA12" s="27">
        <v>4</v>
      </c>
      <c r="AB12" s="27">
        <v>0.75</v>
      </c>
      <c r="AC12" s="27">
        <v>0.625</v>
      </c>
      <c r="AD12" s="27">
        <v>5.5</v>
      </c>
      <c r="AE12" s="27">
        <v>21</v>
      </c>
      <c r="AF12" s="35">
        <f t="shared" si="14"/>
        <v>90</v>
      </c>
      <c r="AG12" s="36" t="str">
        <f t="shared" si="15"/>
        <v>LONG FLANGE, 2.5-150RFLWN</v>
      </c>
      <c r="AH12" s="33"/>
      <c r="AI12" s="4"/>
      <c r="AJ12" s="33" t="str">
        <f t="shared" si="5"/>
        <v>150-NPS2.5x9</v>
      </c>
      <c r="AK12" s="34">
        <v>150</v>
      </c>
      <c r="AL12" s="35">
        <f t="shared" si="6"/>
        <v>2.5</v>
      </c>
      <c r="AM12" s="34">
        <v>2.5</v>
      </c>
      <c r="AN12" s="28">
        <v>7</v>
      </c>
      <c r="AO12" s="28">
        <v>0.875</v>
      </c>
      <c r="AP12" s="28">
        <v>4.125</v>
      </c>
      <c r="AQ12" s="35">
        <f t="shared" si="7"/>
        <v>0.625</v>
      </c>
      <c r="AR12" s="27">
        <v>3.75</v>
      </c>
      <c r="AS12" s="27">
        <v>9</v>
      </c>
      <c r="AT12" s="27">
        <v>4</v>
      </c>
      <c r="AU12" s="27">
        <v>0.75</v>
      </c>
      <c r="AV12" s="27">
        <v>0.625</v>
      </c>
      <c r="AW12" s="27">
        <v>5.5</v>
      </c>
      <c r="AX12" s="27">
        <v>21</v>
      </c>
      <c r="AY12" s="35">
        <f t="shared" si="10"/>
        <v>90</v>
      </c>
      <c r="AZ12" s="36" t="str">
        <f t="shared" si="11"/>
        <v>LONG FLANGE, 2.5-150RFLWN x 9</v>
      </c>
      <c r="BC12" s="33" t="s">
        <v>170</v>
      </c>
      <c r="BD12" s="33" t="s">
        <v>66</v>
      </c>
      <c r="BE12" s="14" t="s">
        <v>55</v>
      </c>
      <c r="BF12" t="s">
        <v>56</v>
      </c>
      <c r="BG12" t="s">
        <v>57</v>
      </c>
      <c r="BH12">
        <v>1.5</v>
      </c>
      <c r="BI12">
        <v>300</v>
      </c>
      <c r="BJ12">
        <v>6</v>
      </c>
      <c r="BK12" t="s">
        <v>58</v>
      </c>
      <c r="BM12" s="33" t="s">
        <v>309</v>
      </c>
      <c r="BN12" s="33" t="s">
        <v>359</v>
      </c>
      <c r="BO12" s="14" t="s">
        <v>55</v>
      </c>
      <c r="BP12" t="s">
        <v>56</v>
      </c>
      <c r="BQ12" t="s">
        <v>57</v>
      </c>
      <c r="BR12">
        <v>2</v>
      </c>
      <c r="BS12">
        <v>300</v>
      </c>
      <c r="BT12" t="s">
        <v>58</v>
      </c>
    </row>
    <row r="13" spans="1:72" x14ac:dyDescent="0.25">
      <c r="A13" s="28">
        <v>3</v>
      </c>
      <c r="B13" s="28" t="s">
        <v>203</v>
      </c>
      <c r="C13" s="28"/>
      <c r="E13" s="25" t="s">
        <v>200</v>
      </c>
      <c r="F13" s="25">
        <v>0</v>
      </c>
      <c r="G13" s="25">
        <v>255</v>
      </c>
      <c r="H13" s="25">
        <v>255</v>
      </c>
      <c r="I13" s="26">
        <f xml:space="preserve"> MAX(MIN(F13,255),0) + MAX(MIN(G13,255),0)*16*16 + MAX(MIN(H13,255),0)*16*16*16*16</f>
        <v>16776960</v>
      </c>
      <c r="J13" s="31"/>
      <c r="L13" s="4"/>
      <c r="M13" s="4"/>
      <c r="N13" s="33">
        <v>3</v>
      </c>
      <c r="O13" s="27" t="s">
        <v>45</v>
      </c>
      <c r="P13" s="4"/>
      <c r="R13" s="33" t="str">
        <f t="shared" si="13"/>
        <v>150-NPS3</v>
      </c>
      <c r="S13" s="34">
        <v>150</v>
      </c>
      <c r="T13" s="35">
        <f t="shared" si="1"/>
        <v>3</v>
      </c>
      <c r="U13" s="34">
        <v>3</v>
      </c>
      <c r="V13" s="28">
        <v>7.5</v>
      </c>
      <c r="W13" s="34">
        <v>0.9375</v>
      </c>
      <c r="X13" s="28">
        <v>5</v>
      </c>
      <c r="Y13" s="35">
        <f t="shared" si="2"/>
        <v>0.625</v>
      </c>
      <c r="Z13" s="27">
        <v>4.25</v>
      </c>
      <c r="AA13" s="27">
        <v>4</v>
      </c>
      <c r="AB13" s="27">
        <v>0.75</v>
      </c>
      <c r="AC13" s="27">
        <v>0.625</v>
      </c>
      <c r="AD13" s="27">
        <v>6</v>
      </c>
      <c r="AE13" s="27">
        <v>24</v>
      </c>
      <c r="AF13" s="35">
        <f t="shared" si="14"/>
        <v>90</v>
      </c>
      <c r="AG13" s="36" t="str">
        <f t="shared" si="15"/>
        <v>LONG FLANGE, 3-150RFLWN</v>
      </c>
      <c r="AH13" s="33"/>
      <c r="AI13" s="4"/>
      <c r="AJ13" s="33" t="str">
        <f t="shared" si="5"/>
        <v>150-NPS3x9</v>
      </c>
      <c r="AK13" s="34">
        <v>150</v>
      </c>
      <c r="AL13" s="35">
        <f t="shared" si="6"/>
        <v>3</v>
      </c>
      <c r="AM13" s="34">
        <v>3</v>
      </c>
      <c r="AN13" s="28">
        <v>7.5</v>
      </c>
      <c r="AO13" s="34">
        <v>0.9375</v>
      </c>
      <c r="AP13" s="28">
        <v>5</v>
      </c>
      <c r="AQ13" s="35">
        <f t="shared" si="7"/>
        <v>0.625</v>
      </c>
      <c r="AR13" s="27">
        <v>4.25</v>
      </c>
      <c r="AS13" s="27">
        <v>9</v>
      </c>
      <c r="AT13" s="27">
        <v>4</v>
      </c>
      <c r="AU13" s="27">
        <v>0.75</v>
      </c>
      <c r="AV13" s="27">
        <v>0.625</v>
      </c>
      <c r="AW13" s="27">
        <v>6</v>
      </c>
      <c r="AX13" s="27">
        <v>24</v>
      </c>
      <c r="AY13" s="35">
        <f t="shared" si="10"/>
        <v>90</v>
      </c>
      <c r="AZ13" s="36" t="str">
        <f t="shared" si="11"/>
        <v>LONG FLANGE, 3-150RFLWN x 9</v>
      </c>
      <c r="BC13" s="33" t="s">
        <v>161</v>
      </c>
      <c r="BD13" s="33" t="s">
        <v>67</v>
      </c>
      <c r="BE13" s="14" t="s">
        <v>55</v>
      </c>
      <c r="BF13" t="s">
        <v>56</v>
      </c>
      <c r="BG13" t="s">
        <v>57</v>
      </c>
      <c r="BH13">
        <v>2</v>
      </c>
      <c r="BI13">
        <v>300</v>
      </c>
      <c r="BJ13">
        <v>9</v>
      </c>
      <c r="BK13" t="s">
        <v>58</v>
      </c>
      <c r="BM13" s="33" t="s">
        <v>321</v>
      </c>
      <c r="BN13" s="33" t="s">
        <v>359</v>
      </c>
      <c r="BO13" s="14" t="s">
        <v>55</v>
      </c>
      <c r="BP13" t="s">
        <v>56</v>
      </c>
      <c r="BQ13" t="s">
        <v>57</v>
      </c>
      <c r="BR13">
        <v>4</v>
      </c>
      <c r="BS13">
        <v>300</v>
      </c>
      <c r="BT13" t="s">
        <v>58</v>
      </c>
    </row>
    <row r="14" spans="1:72" x14ac:dyDescent="0.25">
      <c r="A14" s="28">
        <v>3.5</v>
      </c>
      <c r="B14" s="28" t="s">
        <v>204</v>
      </c>
      <c r="C14" s="28"/>
      <c r="E14" s="25" t="s">
        <v>201</v>
      </c>
      <c r="F14" s="25">
        <v>255</v>
      </c>
      <c r="G14" s="25">
        <v>0</v>
      </c>
      <c r="H14" s="25">
        <v>255</v>
      </c>
      <c r="I14" s="26">
        <f t="shared" si="12"/>
        <v>16711935</v>
      </c>
      <c r="J14" s="31"/>
      <c r="L14" s="4"/>
      <c r="M14" s="4"/>
      <c r="N14" s="33">
        <v>3.5</v>
      </c>
      <c r="R14" s="33" t="str">
        <f t="shared" si="13"/>
        <v>150-NPS3.5</v>
      </c>
      <c r="S14" s="34">
        <v>150</v>
      </c>
      <c r="T14" s="35">
        <f t="shared" si="1"/>
        <v>3.5</v>
      </c>
      <c r="U14" s="34">
        <v>3.5</v>
      </c>
      <c r="V14" s="28">
        <v>8.5</v>
      </c>
      <c r="W14" s="28">
        <v>0.9375</v>
      </c>
      <c r="X14" s="28">
        <v>5.5</v>
      </c>
      <c r="Y14" s="35">
        <f t="shared" si="2"/>
        <v>0.6875</v>
      </c>
      <c r="Z14" s="27">
        <v>4.875</v>
      </c>
      <c r="AA14" s="27">
        <v>8</v>
      </c>
      <c r="AB14" s="27">
        <v>0.75</v>
      </c>
      <c r="AC14" s="27">
        <v>0.625</v>
      </c>
      <c r="AD14" s="27">
        <v>7</v>
      </c>
      <c r="AE14" s="27">
        <v>31</v>
      </c>
      <c r="AF14" s="35">
        <f t="shared" si="14"/>
        <v>45</v>
      </c>
      <c r="AG14" s="36" t="str">
        <f t="shared" si="15"/>
        <v>LONG FLANGE, 3.5-150RFLWN</v>
      </c>
      <c r="AH14" s="33"/>
      <c r="AI14" s="4"/>
      <c r="AJ14" s="33" t="str">
        <f t="shared" si="5"/>
        <v>150-NPS3.5x9</v>
      </c>
      <c r="AK14" s="34">
        <v>150</v>
      </c>
      <c r="AL14" s="35">
        <f t="shared" si="6"/>
        <v>3.5</v>
      </c>
      <c r="AM14" s="34">
        <v>3.5</v>
      </c>
      <c r="AN14" s="28">
        <v>8.5</v>
      </c>
      <c r="AO14" s="28">
        <v>0.9375</v>
      </c>
      <c r="AP14" s="28">
        <v>5.5</v>
      </c>
      <c r="AQ14" s="35">
        <f t="shared" si="7"/>
        <v>0.6875</v>
      </c>
      <c r="AR14" s="27">
        <v>4.875</v>
      </c>
      <c r="AS14" s="27">
        <v>9</v>
      </c>
      <c r="AT14" s="27">
        <v>8</v>
      </c>
      <c r="AU14" s="27">
        <v>0.75</v>
      </c>
      <c r="AV14" s="27">
        <v>0.625</v>
      </c>
      <c r="AW14" s="27">
        <v>7</v>
      </c>
      <c r="AX14" s="27">
        <v>31</v>
      </c>
      <c r="AY14" s="35">
        <f t="shared" si="10"/>
        <v>45</v>
      </c>
      <c r="AZ14" s="36" t="str">
        <f t="shared" si="11"/>
        <v>LONG FLANGE, 3.5-150RFLWN x 9</v>
      </c>
      <c r="BB14" s="11"/>
      <c r="BC14" s="33" t="s">
        <v>162</v>
      </c>
      <c r="BD14" s="33" t="s">
        <v>68</v>
      </c>
      <c r="BE14" s="14" t="s">
        <v>55</v>
      </c>
      <c r="BF14" t="s">
        <v>56</v>
      </c>
      <c r="BG14" t="s">
        <v>57</v>
      </c>
      <c r="BH14">
        <v>2</v>
      </c>
      <c r="BI14">
        <v>300</v>
      </c>
      <c r="BJ14">
        <v>12</v>
      </c>
      <c r="BK14" t="s">
        <v>58</v>
      </c>
      <c r="BM14" s="33" t="s">
        <v>343</v>
      </c>
      <c r="BN14" s="33" t="s">
        <v>359</v>
      </c>
      <c r="BO14" s="14" t="s">
        <v>55</v>
      </c>
      <c r="BP14" t="s">
        <v>56</v>
      </c>
      <c r="BQ14" t="s">
        <v>57</v>
      </c>
      <c r="BR14">
        <v>1</v>
      </c>
      <c r="BS14">
        <v>600</v>
      </c>
      <c r="BT14" t="s">
        <v>58</v>
      </c>
    </row>
    <row r="15" spans="1:72" x14ac:dyDescent="0.25">
      <c r="A15" s="28">
        <v>4</v>
      </c>
      <c r="B15" s="28" t="s">
        <v>192</v>
      </c>
      <c r="C15" s="29" t="s">
        <v>211</v>
      </c>
      <c r="E15" s="25" t="s">
        <v>202</v>
      </c>
      <c r="F15" s="25">
        <v>255</v>
      </c>
      <c r="G15" s="25">
        <v>128</v>
      </c>
      <c r="H15" s="25">
        <v>255</v>
      </c>
      <c r="I15" s="26">
        <f t="shared" si="12"/>
        <v>16744703</v>
      </c>
      <c r="J15" s="31"/>
      <c r="L15" s="4"/>
      <c r="M15" s="4"/>
      <c r="N15" s="33">
        <v>4</v>
      </c>
      <c r="R15" s="33" t="str">
        <f t="shared" si="13"/>
        <v>150-NPS4</v>
      </c>
      <c r="S15" s="34">
        <v>150</v>
      </c>
      <c r="T15" s="35">
        <f t="shared" si="1"/>
        <v>4</v>
      </c>
      <c r="U15" s="34">
        <v>4</v>
      </c>
      <c r="V15" s="28">
        <v>9</v>
      </c>
      <c r="W15" s="28">
        <v>0.9375</v>
      </c>
      <c r="X15" s="28">
        <v>6.1875</v>
      </c>
      <c r="Y15" s="35">
        <f t="shared" si="2"/>
        <v>0.75</v>
      </c>
      <c r="Z15" s="27">
        <v>5.5</v>
      </c>
      <c r="AA15" s="27">
        <v>8</v>
      </c>
      <c r="AB15" s="27">
        <v>0.75</v>
      </c>
      <c r="AC15" s="27">
        <v>0.625</v>
      </c>
      <c r="AD15" s="27">
        <v>7.5</v>
      </c>
      <c r="AE15" s="27">
        <v>47</v>
      </c>
      <c r="AF15" s="35">
        <f t="shared" si="14"/>
        <v>45</v>
      </c>
      <c r="AG15" s="36" t="str">
        <f t="shared" si="15"/>
        <v>LONG FLANGE, 4-150RFLWN</v>
      </c>
      <c r="AH15" s="33"/>
      <c r="AI15" s="4"/>
      <c r="AJ15" s="33" t="str">
        <f t="shared" si="5"/>
        <v>150-NPS4x12</v>
      </c>
      <c r="AK15" s="34">
        <v>150</v>
      </c>
      <c r="AL15" s="35">
        <f t="shared" si="6"/>
        <v>4</v>
      </c>
      <c r="AM15" s="34">
        <v>4</v>
      </c>
      <c r="AN15" s="28">
        <v>9</v>
      </c>
      <c r="AO15" s="28">
        <v>0.9375</v>
      </c>
      <c r="AP15" s="28">
        <v>6.1875</v>
      </c>
      <c r="AQ15" s="35">
        <f t="shared" si="7"/>
        <v>0.75</v>
      </c>
      <c r="AR15" s="27">
        <v>5.5</v>
      </c>
      <c r="AS15" s="27">
        <v>12</v>
      </c>
      <c r="AT15" s="27">
        <v>8</v>
      </c>
      <c r="AU15" s="27">
        <v>0.75</v>
      </c>
      <c r="AV15" s="27">
        <v>0.625</v>
      </c>
      <c r="AW15" s="27">
        <v>7.5</v>
      </c>
      <c r="AX15" s="27">
        <v>47</v>
      </c>
      <c r="AY15" s="35">
        <f t="shared" si="10"/>
        <v>45</v>
      </c>
      <c r="AZ15" s="36" t="str">
        <f t="shared" si="11"/>
        <v>LONG FLANGE, 4-150RFLWN x 12</v>
      </c>
      <c r="BC15" s="33" t="s">
        <v>163</v>
      </c>
      <c r="BD15" s="33" t="s">
        <v>69</v>
      </c>
      <c r="BE15" s="14" t="s">
        <v>55</v>
      </c>
      <c r="BF15" t="s">
        <v>56</v>
      </c>
      <c r="BG15" t="s">
        <v>57</v>
      </c>
      <c r="BH15">
        <v>4</v>
      </c>
      <c r="BI15">
        <v>300</v>
      </c>
      <c r="BJ15">
        <v>12</v>
      </c>
      <c r="BK15" t="s">
        <v>58</v>
      </c>
      <c r="BM15" s="33" t="s">
        <v>334</v>
      </c>
      <c r="BN15" s="33" t="s">
        <v>359</v>
      </c>
      <c r="BO15" s="14" t="s">
        <v>55</v>
      </c>
      <c r="BP15" t="s">
        <v>56</v>
      </c>
      <c r="BQ15" t="s">
        <v>57</v>
      </c>
      <c r="BR15">
        <v>1.5</v>
      </c>
      <c r="BS15">
        <v>600</v>
      </c>
      <c r="BT15" t="s">
        <v>58</v>
      </c>
    </row>
    <row r="16" spans="1:72" x14ac:dyDescent="0.25">
      <c r="A16" s="28">
        <v>5</v>
      </c>
      <c r="B16" s="28" t="s">
        <v>197</v>
      </c>
      <c r="C16" s="28"/>
      <c r="E16" s="25" t="s">
        <v>203</v>
      </c>
      <c r="F16" s="25">
        <v>255</v>
      </c>
      <c r="G16" s="25">
        <v>255</v>
      </c>
      <c r="H16" s="25">
        <v>255</v>
      </c>
      <c r="I16" s="26">
        <f t="shared" si="12"/>
        <v>16777215</v>
      </c>
      <c r="J16" s="31"/>
      <c r="L16" s="4"/>
      <c r="M16" s="4"/>
      <c r="N16" s="33">
        <v>5</v>
      </c>
      <c r="R16" s="33" t="str">
        <f t="shared" si="13"/>
        <v>150-NPS5</v>
      </c>
      <c r="S16" s="34">
        <v>150</v>
      </c>
      <c r="T16" s="35">
        <f t="shared" si="1"/>
        <v>5</v>
      </c>
      <c r="U16" s="34">
        <v>5</v>
      </c>
      <c r="V16" s="28">
        <v>10</v>
      </c>
      <c r="W16" s="28">
        <v>0.9375</v>
      </c>
      <c r="X16" s="28">
        <v>7.3125</v>
      </c>
      <c r="Y16" s="35">
        <f t="shared" si="2"/>
        <v>0.75</v>
      </c>
      <c r="Z16" s="27">
        <v>6.5</v>
      </c>
      <c r="AA16" s="27">
        <v>8</v>
      </c>
      <c r="AB16" s="27">
        <v>0.875</v>
      </c>
      <c r="AC16" s="27">
        <v>0.75</v>
      </c>
      <c r="AD16" s="27">
        <v>8.5</v>
      </c>
      <c r="AE16" s="27">
        <v>57</v>
      </c>
      <c r="AF16" s="35">
        <f t="shared" si="14"/>
        <v>45</v>
      </c>
      <c r="AG16" s="36" t="str">
        <f t="shared" si="15"/>
        <v>LONG FLANGE, 5-150RFLWN</v>
      </c>
      <c r="AH16" s="38"/>
      <c r="AI16" s="4"/>
      <c r="AJ16" s="33" t="str">
        <f t="shared" si="5"/>
        <v>150-NPS5x12</v>
      </c>
      <c r="AK16" s="34">
        <v>150</v>
      </c>
      <c r="AL16" s="35">
        <f t="shared" si="6"/>
        <v>5</v>
      </c>
      <c r="AM16" s="34">
        <v>5</v>
      </c>
      <c r="AN16" s="28">
        <v>10</v>
      </c>
      <c r="AO16" s="28">
        <v>0.9375</v>
      </c>
      <c r="AP16" s="28">
        <v>7.3125</v>
      </c>
      <c r="AQ16" s="35">
        <f t="shared" si="7"/>
        <v>0.75</v>
      </c>
      <c r="AR16" s="27">
        <v>6.5</v>
      </c>
      <c r="AS16" s="27">
        <v>12</v>
      </c>
      <c r="AT16" s="27">
        <v>8</v>
      </c>
      <c r="AU16" s="27">
        <v>0.875</v>
      </c>
      <c r="AV16" s="27">
        <v>0.75</v>
      </c>
      <c r="AW16" s="27">
        <v>8.5</v>
      </c>
      <c r="AX16" s="27">
        <v>57</v>
      </c>
      <c r="AY16" s="35">
        <f t="shared" si="10"/>
        <v>45</v>
      </c>
      <c r="AZ16" s="36" t="str">
        <f t="shared" si="11"/>
        <v>LONG FLANGE, 5-150RFLWN x 12</v>
      </c>
      <c r="BC16" s="33" t="s">
        <v>164</v>
      </c>
      <c r="BD16" s="33" t="s">
        <v>70</v>
      </c>
      <c r="BE16" s="14" t="s">
        <v>55</v>
      </c>
      <c r="BF16" t="s">
        <v>56</v>
      </c>
      <c r="BG16" t="s">
        <v>57</v>
      </c>
      <c r="BH16">
        <v>1</v>
      </c>
      <c r="BI16">
        <v>600</v>
      </c>
      <c r="BJ16">
        <v>8</v>
      </c>
      <c r="BK16" t="s">
        <v>58</v>
      </c>
      <c r="BM16" s="33" t="s">
        <v>348</v>
      </c>
      <c r="BN16" s="33" t="s">
        <v>359</v>
      </c>
      <c r="BO16" s="14" t="s">
        <v>55</v>
      </c>
      <c r="BP16" t="s">
        <v>56</v>
      </c>
      <c r="BQ16" t="s">
        <v>57</v>
      </c>
      <c r="BR16">
        <v>4</v>
      </c>
      <c r="BS16">
        <v>600</v>
      </c>
      <c r="BT16" t="s">
        <v>58</v>
      </c>
    </row>
    <row r="17" spans="1:72" x14ac:dyDescent="0.25">
      <c r="A17" s="28">
        <v>6</v>
      </c>
      <c r="B17" s="28" t="s">
        <v>206</v>
      </c>
      <c r="C17" s="29" t="s">
        <v>211</v>
      </c>
      <c r="E17" s="25" t="s">
        <v>204</v>
      </c>
      <c r="F17" s="25">
        <v>192</v>
      </c>
      <c r="G17" s="25">
        <v>192</v>
      </c>
      <c r="H17" s="25">
        <v>192</v>
      </c>
      <c r="I17" s="26">
        <f t="shared" si="12"/>
        <v>12632256</v>
      </c>
      <c r="J17" s="31"/>
      <c r="L17" s="4"/>
      <c r="M17" s="4"/>
      <c r="N17" s="33">
        <v>6</v>
      </c>
      <c r="R17" s="33" t="str">
        <f t="shared" si="13"/>
        <v>150-NPS6</v>
      </c>
      <c r="S17" s="34">
        <v>150</v>
      </c>
      <c r="T17" s="35">
        <f t="shared" si="1"/>
        <v>6</v>
      </c>
      <c r="U17" s="34">
        <v>6</v>
      </c>
      <c r="V17" s="28">
        <v>11</v>
      </c>
      <c r="W17" s="28">
        <v>1</v>
      </c>
      <c r="X17" s="28">
        <v>8.5</v>
      </c>
      <c r="Y17" s="35">
        <f t="shared" si="2"/>
        <v>0.875</v>
      </c>
      <c r="Z17" s="27">
        <v>7.75</v>
      </c>
      <c r="AA17" s="27">
        <v>8</v>
      </c>
      <c r="AB17" s="27">
        <v>0.875</v>
      </c>
      <c r="AC17" s="27">
        <v>0.75</v>
      </c>
      <c r="AD17" s="27">
        <v>9.5</v>
      </c>
      <c r="AE17" s="27">
        <v>77</v>
      </c>
      <c r="AF17" s="35">
        <f t="shared" si="14"/>
        <v>45</v>
      </c>
      <c r="AG17" s="36" t="str">
        <f t="shared" si="15"/>
        <v>LONG FLANGE, 6-150RFLWN</v>
      </c>
      <c r="AH17" s="33"/>
      <c r="AI17" s="4"/>
      <c r="AJ17" s="33" t="str">
        <f t="shared" si="5"/>
        <v>150-NPS6x12</v>
      </c>
      <c r="AK17" s="34">
        <v>150</v>
      </c>
      <c r="AL17" s="35">
        <f t="shared" si="6"/>
        <v>6</v>
      </c>
      <c r="AM17" s="34">
        <v>6</v>
      </c>
      <c r="AN17" s="28">
        <v>11</v>
      </c>
      <c r="AO17" s="28">
        <v>1</v>
      </c>
      <c r="AP17" s="28">
        <v>8.5</v>
      </c>
      <c r="AQ17" s="35">
        <f t="shared" si="7"/>
        <v>0.875</v>
      </c>
      <c r="AR17" s="27">
        <v>7.75</v>
      </c>
      <c r="AS17" s="27">
        <v>12</v>
      </c>
      <c r="AT17" s="27">
        <v>8</v>
      </c>
      <c r="AU17" s="27">
        <v>0.875</v>
      </c>
      <c r="AV17" s="27">
        <v>0.75</v>
      </c>
      <c r="AW17" s="27">
        <v>9.5</v>
      </c>
      <c r="AX17" s="27">
        <v>77</v>
      </c>
      <c r="AY17" s="35">
        <f t="shared" si="10"/>
        <v>45</v>
      </c>
      <c r="AZ17" s="36" t="str">
        <f t="shared" si="11"/>
        <v>LONG FLANGE, 6-150RFLWN x 12</v>
      </c>
      <c r="BC17" s="33" t="s">
        <v>171</v>
      </c>
      <c r="BD17" s="33" t="s">
        <v>71</v>
      </c>
      <c r="BE17" s="14" t="s">
        <v>55</v>
      </c>
      <c r="BF17" t="s">
        <v>56</v>
      </c>
      <c r="BG17" t="s">
        <v>57</v>
      </c>
      <c r="BH17">
        <v>1.5</v>
      </c>
      <c r="BI17">
        <v>600</v>
      </c>
      <c r="BJ17">
        <v>6</v>
      </c>
      <c r="BK17" t="s">
        <v>58</v>
      </c>
      <c r="BM17" s="33" t="s">
        <v>349</v>
      </c>
      <c r="BN17" s="33" t="s">
        <v>359</v>
      </c>
      <c r="BO17" s="14" t="s">
        <v>55</v>
      </c>
      <c r="BP17" t="s">
        <v>56</v>
      </c>
      <c r="BQ17" t="s">
        <v>57</v>
      </c>
      <c r="BR17">
        <v>4</v>
      </c>
      <c r="BS17">
        <v>900</v>
      </c>
      <c r="BT17" t="s">
        <v>58</v>
      </c>
    </row>
    <row r="18" spans="1:72" x14ac:dyDescent="0.25">
      <c r="A18" s="28">
        <v>8</v>
      </c>
      <c r="B18" s="28" t="s">
        <v>205</v>
      </c>
      <c r="C18" s="29" t="s">
        <v>211</v>
      </c>
      <c r="E18" s="25" t="s">
        <v>205</v>
      </c>
      <c r="F18" s="25">
        <v>255</v>
      </c>
      <c r="G18" s="25">
        <v>255</v>
      </c>
      <c r="H18" s="25">
        <v>0</v>
      </c>
      <c r="I18" s="26">
        <f t="shared" si="12"/>
        <v>65535</v>
      </c>
      <c r="J18" s="31"/>
      <c r="L18" s="4"/>
      <c r="M18" s="4"/>
      <c r="N18" s="33">
        <v>8</v>
      </c>
      <c r="R18" s="33" t="str">
        <f t="shared" si="13"/>
        <v>150-NPS8</v>
      </c>
      <c r="S18" s="34">
        <v>150</v>
      </c>
      <c r="T18" s="35">
        <f t="shared" si="1"/>
        <v>8</v>
      </c>
      <c r="U18" s="34">
        <v>8</v>
      </c>
      <c r="V18" s="28">
        <v>13.5</v>
      </c>
      <c r="W18" s="28">
        <v>1.125</v>
      </c>
      <c r="X18" s="28">
        <v>10.625</v>
      </c>
      <c r="Y18" s="35">
        <f t="shared" si="2"/>
        <v>0.875</v>
      </c>
      <c r="Z18" s="27">
        <v>9.75</v>
      </c>
      <c r="AA18" s="27">
        <v>8</v>
      </c>
      <c r="AB18" s="27">
        <v>0.875</v>
      </c>
      <c r="AC18" s="27">
        <v>0.75</v>
      </c>
      <c r="AD18" s="27">
        <v>11.75</v>
      </c>
      <c r="AE18" s="27">
        <v>103</v>
      </c>
      <c r="AF18" s="35">
        <f t="shared" si="14"/>
        <v>45</v>
      </c>
      <c r="AG18" s="36" t="str">
        <f t="shared" si="15"/>
        <v>LONG FLANGE, 8-150RFLWN</v>
      </c>
      <c r="AH18" s="33"/>
      <c r="AI18" s="4"/>
      <c r="AJ18" s="33" t="str">
        <f t="shared" si="5"/>
        <v>150-NPS8x12</v>
      </c>
      <c r="AK18" s="34">
        <v>150</v>
      </c>
      <c r="AL18" s="35">
        <f t="shared" si="6"/>
        <v>8</v>
      </c>
      <c r="AM18" s="34">
        <v>8</v>
      </c>
      <c r="AN18" s="28">
        <v>13.5</v>
      </c>
      <c r="AO18" s="28">
        <v>1.125</v>
      </c>
      <c r="AP18" s="28">
        <v>10.625</v>
      </c>
      <c r="AQ18" s="35">
        <f t="shared" si="7"/>
        <v>0.875</v>
      </c>
      <c r="AR18" s="27">
        <v>9.75</v>
      </c>
      <c r="AS18" s="27">
        <v>12</v>
      </c>
      <c r="AT18" s="27">
        <v>8</v>
      </c>
      <c r="AU18" s="27">
        <v>0.875</v>
      </c>
      <c r="AV18" s="27">
        <v>0.75</v>
      </c>
      <c r="AW18" s="27">
        <v>11.75</v>
      </c>
      <c r="AX18" s="27">
        <v>103</v>
      </c>
      <c r="AY18" s="35">
        <f t="shared" si="10"/>
        <v>45</v>
      </c>
      <c r="AZ18" s="36" t="str">
        <f t="shared" si="11"/>
        <v>LONG FLANGE, 8-150RFLWN x 12</v>
      </c>
      <c r="BC18" s="33" t="s">
        <v>165</v>
      </c>
      <c r="BD18" s="33" t="s">
        <v>72</v>
      </c>
      <c r="BE18" s="14" t="s">
        <v>55</v>
      </c>
      <c r="BF18" t="s">
        <v>56</v>
      </c>
      <c r="BG18" t="s">
        <v>57</v>
      </c>
      <c r="BH18">
        <v>4</v>
      </c>
      <c r="BI18">
        <v>600</v>
      </c>
      <c r="BJ18">
        <v>10.5</v>
      </c>
      <c r="BK18" t="s">
        <v>58</v>
      </c>
      <c r="BM18" s="33" t="s">
        <v>344</v>
      </c>
      <c r="BN18" s="33" t="s">
        <v>359</v>
      </c>
      <c r="BO18" s="14" t="s">
        <v>55</v>
      </c>
      <c r="BP18" t="s">
        <v>56</v>
      </c>
      <c r="BQ18" t="s">
        <v>57</v>
      </c>
      <c r="BR18">
        <v>1</v>
      </c>
      <c r="BS18">
        <v>1500</v>
      </c>
      <c r="BT18" t="s">
        <v>58</v>
      </c>
    </row>
    <row r="19" spans="1:72" x14ac:dyDescent="0.25">
      <c r="A19" s="28">
        <v>10</v>
      </c>
      <c r="B19" s="28" t="s">
        <v>193</v>
      </c>
      <c r="C19" s="28"/>
      <c r="E19" s="25" t="s">
        <v>206</v>
      </c>
      <c r="F19" s="25">
        <v>139</v>
      </c>
      <c r="G19" s="25">
        <v>69</v>
      </c>
      <c r="H19" s="25">
        <v>19</v>
      </c>
      <c r="I19" s="26">
        <f t="shared" si="12"/>
        <v>1262987</v>
      </c>
      <c r="J19" s="31"/>
      <c r="L19" s="4"/>
      <c r="M19" s="4"/>
      <c r="N19" s="33">
        <v>10</v>
      </c>
      <c r="R19" s="33" t="str">
        <f t="shared" si="13"/>
        <v>150-NPS10</v>
      </c>
      <c r="S19" s="34">
        <v>150</v>
      </c>
      <c r="T19" s="35">
        <f t="shared" si="1"/>
        <v>10</v>
      </c>
      <c r="U19" s="34">
        <v>10</v>
      </c>
      <c r="V19" s="28">
        <v>16</v>
      </c>
      <c r="W19" s="28">
        <v>1.1875</v>
      </c>
      <c r="X19" s="28">
        <v>12.75</v>
      </c>
      <c r="Y19" s="35">
        <f t="shared" si="2"/>
        <v>1</v>
      </c>
      <c r="Z19" s="27">
        <v>12</v>
      </c>
      <c r="AA19" s="27">
        <v>12</v>
      </c>
      <c r="AB19" s="27">
        <v>1</v>
      </c>
      <c r="AC19" s="27">
        <v>0.875</v>
      </c>
      <c r="AD19" s="27">
        <v>14.25</v>
      </c>
      <c r="AE19" s="27">
        <v>150</v>
      </c>
      <c r="AF19" s="35">
        <f t="shared" si="14"/>
        <v>30</v>
      </c>
      <c r="AG19" s="36" t="str">
        <f t="shared" si="15"/>
        <v>LONG FLANGE, 10-150RFLWN</v>
      </c>
      <c r="AH19" s="33"/>
      <c r="AJ19" s="33" t="str">
        <f t="shared" si="5"/>
        <v>150-NPS10x12</v>
      </c>
      <c r="AK19" s="34">
        <v>150</v>
      </c>
      <c r="AL19" s="35">
        <f t="shared" si="6"/>
        <v>10</v>
      </c>
      <c r="AM19" s="34">
        <v>10</v>
      </c>
      <c r="AN19" s="28">
        <v>16</v>
      </c>
      <c r="AO19" s="28">
        <v>1.1875</v>
      </c>
      <c r="AP19" s="28">
        <v>12.75</v>
      </c>
      <c r="AQ19" s="35">
        <f t="shared" si="7"/>
        <v>1</v>
      </c>
      <c r="AR19" s="27">
        <v>12</v>
      </c>
      <c r="AS19" s="27">
        <v>12</v>
      </c>
      <c r="AT19" s="27">
        <v>12</v>
      </c>
      <c r="AU19" s="27">
        <v>1</v>
      </c>
      <c r="AV19" s="27">
        <v>0.875</v>
      </c>
      <c r="AW19" s="27">
        <v>14.25</v>
      </c>
      <c r="AX19" s="27">
        <v>150</v>
      </c>
      <c r="AY19" s="35">
        <f t="shared" si="10"/>
        <v>30</v>
      </c>
      <c r="AZ19" s="36" t="str">
        <f t="shared" si="11"/>
        <v>LONG FLANGE, 10-150RFLWN x 12</v>
      </c>
      <c r="BC19" s="33" t="s">
        <v>166</v>
      </c>
      <c r="BD19" s="33" t="s">
        <v>73</v>
      </c>
      <c r="BE19" s="14" t="s">
        <v>55</v>
      </c>
      <c r="BF19" t="s">
        <v>56</v>
      </c>
      <c r="BG19" t="s">
        <v>57</v>
      </c>
      <c r="BH19">
        <v>4</v>
      </c>
      <c r="BI19">
        <v>900</v>
      </c>
      <c r="BJ19">
        <v>8.25</v>
      </c>
      <c r="BK19" t="s">
        <v>58</v>
      </c>
      <c r="BM19" s="33" t="s">
        <v>335</v>
      </c>
      <c r="BN19" s="33" t="s">
        <v>359</v>
      </c>
      <c r="BO19" s="14" t="s">
        <v>55</v>
      </c>
      <c r="BP19" t="s">
        <v>56</v>
      </c>
      <c r="BQ19" t="s">
        <v>57</v>
      </c>
      <c r="BR19">
        <v>2</v>
      </c>
      <c r="BS19">
        <v>300</v>
      </c>
      <c r="BT19" t="s">
        <v>301</v>
      </c>
    </row>
    <row r="20" spans="1:72" x14ac:dyDescent="0.25">
      <c r="A20" s="28">
        <v>12</v>
      </c>
      <c r="B20" s="28" t="s">
        <v>199</v>
      </c>
      <c r="C20" s="28"/>
      <c r="E20" s="25" t="s">
        <v>207</v>
      </c>
      <c r="F20" s="25">
        <v>236</v>
      </c>
      <c r="G20" s="25">
        <v>165</v>
      </c>
      <c r="H20" s="25">
        <v>113</v>
      </c>
      <c r="I20" s="26">
        <f t="shared" si="12"/>
        <v>7448044</v>
      </c>
      <c r="J20" s="4"/>
      <c r="N20" s="33">
        <v>12</v>
      </c>
      <c r="R20" s="33" t="str">
        <f t="shared" si="13"/>
        <v>150-NPS12</v>
      </c>
      <c r="S20" s="34">
        <v>150</v>
      </c>
      <c r="T20" s="35">
        <f t="shared" si="1"/>
        <v>12</v>
      </c>
      <c r="U20" s="34">
        <v>12</v>
      </c>
      <c r="V20" s="28">
        <v>19</v>
      </c>
      <c r="W20" s="28">
        <v>1.125</v>
      </c>
      <c r="X20" s="28">
        <v>15</v>
      </c>
      <c r="Y20" s="35">
        <f t="shared" si="2"/>
        <v>1.1875</v>
      </c>
      <c r="Z20" s="27">
        <v>14.375</v>
      </c>
      <c r="AA20" s="27">
        <v>12</v>
      </c>
      <c r="AB20" s="27">
        <v>1</v>
      </c>
      <c r="AC20" s="27">
        <v>0.875</v>
      </c>
      <c r="AD20" s="27">
        <v>17</v>
      </c>
      <c r="AE20" s="27">
        <v>215</v>
      </c>
      <c r="AF20" s="35">
        <f t="shared" si="14"/>
        <v>30</v>
      </c>
      <c r="AG20" s="36" t="str">
        <f t="shared" si="15"/>
        <v>LONG FLANGE, 12-150RFLWN</v>
      </c>
      <c r="AH20" s="33"/>
      <c r="AJ20" s="33" t="str">
        <f t="shared" si="5"/>
        <v>150-NPS12x12</v>
      </c>
      <c r="AK20" s="34">
        <v>150</v>
      </c>
      <c r="AL20" s="35">
        <f t="shared" si="6"/>
        <v>12</v>
      </c>
      <c r="AM20" s="34">
        <v>12</v>
      </c>
      <c r="AN20" s="28">
        <v>19</v>
      </c>
      <c r="AO20" s="28">
        <v>1.125</v>
      </c>
      <c r="AP20" s="28">
        <v>15</v>
      </c>
      <c r="AQ20" s="35">
        <f t="shared" si="7"/>
        <v>1.1875</v>
      </c>
      <c r="AR20" s="27">
        <v>14.375</v>
      </c>
      <c r="AS20" s="27">
        <v>12</v>
      </c>
      <c r="AT20" s="27">
        <v>12</v>
      </c>
      <c r="AU20" s="27">
        <v>1</v>
      </c>
      <c r="AV20" s="27">
        <v>0.875</v>
      </c>
      <c r="AW20" s="27">
        <v>17</v>
      </c>
      <c r="AX20" s="27">
        <v>215</v>
      </c>
      <c r="AY20" s="35">
        <f t="shared" si="10"/>
        <v>30</v>
      </c>
      <c r="AZ20" s="36" t="str">
        <f t="shared" si="11"/>
        <v>LONG FLANGE, 12-150RFLWN x 12</v>
      </c>
      <c r="BC20" s="33" t="s">
        <v>167</v>
      </c>
      <c r="BD20" s="33" t="s">
        <v>74</v>
      </c>
      <c r="BE20" s="14" t="s">
        <v>55</v>
      </c>
      <c r="BF20" t="s">
        <v>56</v>
      </c>
      <c r="BG20" t="s">
        <v>57</v>
      </c>
      <c r="BH20">
        <v>1</v>
      </c>
      <c r="BI20">
        <v>1500</v>
      </c>
      <c r="BJ20">
        <v>8</v>
      </c>
      <c r="BK20" t="s">
        <v>58</v>
      </c>
      <c r="BM20" s="33" t="s">
        <v>336</v>
      </c>
      <c r="BN20" s="33" t="s">
        <v>359</v>
      </c>
      <c r="BO20" s="14" t="s">
        <v>55</v>
      </c>
      <c r="BP20" t="s">
        <v>56</v>
      </c>
      <c r="BQ20" t="s">
        <v>57</v>
      </c>
      <c r="BR20">
        <v>2</v>
      </c>
      <c r="BS20">
        <v>600</v>
      </c>
      <c r="BT20" t="s">
        <v>301</v>
      </c>
    </row>
    <row r="21" spans="1:72" x14ac:dyDescent="0.25">
      <c r="A21" s="28">
        <v>14</v>
      </c>
      <c r="B21" s="28" t="s">
        <v>194</v>
      </c>
      <c r="C21" s="28"/>
      <c r="E21" s="25" t="s">
        <v>208</v>
      </c>
      <c r="F21" s="25">
        <v>255</v>
      </c>
      <c r="G21" s="25">
        <v>192</v>
      </c>
      <c r="H21" s="25">
        <v>203</v>
      </c>
      <c r="I21" s="26">
        <f t="shared" si="12"/>
        <v>13353215</v>
      </c>
      <c r="N21" s="33">
        <v>14</v>
      </c>
      <c r="R21" s="33" t="str">
        <f t="shared" si="13"/>
        <v>150-NPS14</v>
      </c>
      <c r="S21" s="34">
        <v>150</v>
      </c>
      <c r="T21" s="35">
        <f t="shared" si="1"/>
        <v>14</v>
      </c>
      <c r="U21" s="34">
        <v>14</v>
      </c>
      <c r="V21" s="28">
        <v>21</v>
      </c>
      <c r="W21" s="28">
        <v>1.375</v>
      </c>
      <c r="X21" s="28">
        <v>16.25</v>
      </c>
      <c r="Y21" s="35">
        <f t="shared" si="2"/>
        <v>1</v>
      </c>
      <c r="Z21" s="27">
        <v>16</v>
      </c>
      <c r="AA21" s="27">
        <v>12</v>
      </c>
      <c r="AB21" s="27">
        <v>1.125</v>
      </c>
      <c r="AC21" s="27">
        <v>1</v>
      </c>
      <c r="AD21" s="27">
        <v>18.75</v>
      </c>
      <c r="AE21" s="27">
        <v>221</v>
      </c>
      <c r="AF21" s="35">
        <f t="shared" si="14"/>
        <v>30</v>
      </c>
      <c r="AG21" s="36" t="str">
        <f t="shared" si="15"/>
        <v>LONG FLANGE, 14-150RFLWN</v>
      </c>
      <c r="AH21" s="33"/>
      <c r="AJ21" s="33" t="str">
        <f t="shared" si="5"/>
        <v>150-NPS14x12</v>
      </c>
      <c r="AK21" s="34">
        <v>150</v>
      </c>
      <c r="AL21" s="35">
        <f t="shared" si="6"/>
        <v>14</v>
      </c>
      <c r="AM21" s="34">
        <v>14</v>
      </c>
      <c r="AN21" s="28">
        <v>21</v>
      </c>
      <c r="AO21" s="28">
        <v>1.375</v>
      </c>
      <c r="AP21" s="28">
        <v>16.25</v>
      </c>
      <c r="AQ21" s="35">
        <f t="shared" si="7"/>
        <v>1</v>
      </c>
      <c r="AR21" s="27">
        <v>16</v>
      </c>
      <c r="AS21" s="27">
        <v>12</v>
      </c>
      <c r="AT21" s="27">
        <v>12</v>
      </c>
      <c r="AU21" s="27">
        <v>1.125</v>
      </c>
      <c r="AV21" s="27">
        <v>1</v>
      </c>
      <c r="AW21" s="27">
        <v>18.75</v>
      </c>
      <c r="AX21" s="27">
        <v>221</v>
      </c>
      <c r="AY21" s="35">
        <f t="shared" si="10"/>
        <v>30</v>
      </c>
      <c r="AZ21" s="36" t="str">
        <f t="shared" si="11"/>
        <v>LONG FLANGE, 14-150RFLWN x 12</v>
      </c>
      <c r="BC21" s="33" t="s">
        <v>214</v>
      </c>
      <c r="BD21" s="33" t="s">
        <v>75</v>
      </c>
      <c r="BE21" s="14" t="s">
        <v>55</v>
      </c>
      <c r="BF21" t="s">
        <v>56</v>
      </c>
      <c r="BG21" t="s">
        <v>57</v>
      </c>
      <c r="BH21">
        <v>2</v>
      </c>
      <c r="BI21">
        <v>300</v>
      </c>
      <c r="BJ21">
        <v>6</v>
      </c>
      <c r="BK21" t="s">
        <v>76</v>
      </c>
      <c r="BM21" s="33" t="s">
        <v>322</v>
      </c>
      <c r="BN21" s="33" t="s">
        <v>359</v>
      </c>
      <c r="BO21" s="14" t="s">
        <v>55</v>
      </c>
      <c r="BP21" t="s">
        <v>56</v>
      </c>
      <c r="BQ21" t="s">
        <v>57</v>
      </c>
      <c r="BR21">
        <v>4</v>
      </c>
      <c r="BS21">
        <v>150</v>
      </c>
      <c r="BT21" t="s">
        <v>357</v>
      </c>
    </row>
    <row r="22" spans="1:72" x14ac:dyDescent="0.25">
      <c r="A22" s="28">
        <v>16</v>
      </c>
      <c r="B22" s="28" t="s">
        <v>200</v>
      </c>
      <c r="C22" s="28"/>
      <c r="E22" s="25" t="s">
        <v>45</v>
      </c>
      <c r="F22" s="27"/>
      <c r="G22" s="27"/>
      <c r="H22" s="27"/>
      <c r="I22" s="27"/>
      <c r="N22" s="33">
        <v>16</v>
      </c>
      <c r="R22" s="33" t="str">
        <f t="shared" si="13"/>
        <v>150-NPS16</v>
      </c>
      <c r="S22" s="34">
        <v>150</v>
      </c>
      <c r="T22" s="35">
        <f t="shared" si="1"/>
        <v>16</v>
      </c>
      <c r="U22" s="34">
        <v>16</v>
      </c>
      <c r="V22" s="28">
        <v>23.5</v>
      </c>
      <c r="W22" s="28">
        <v>1.4375</v>
      </c>
      <c r="X22" s="28">
        <v>18.5</v>
      </c>
      <c r="Y22" s="35">
        <f t="shared" si="2"/>
        <v>1</v>
      </c>
      <c r="Z22" s="27">
        <v>18</v>
      </c>
      <c r="AA22" s="27">
        <v>16</v>
      </c>
      <c r="AB22" s="27">
        <v>1.125</v>
      </c>
      <c r="AC22" s="27">
        <v>1</v>
      </c>
      <c r="AD22" s="27">
        <v>21.25</v>
      </c>
      <c r="AE22" s="27">
        <v>254</v>
      </c>
      <c r="AF22" s="35">
        <f t="shared" si="14"/>
        <v>22.5</v>
      </c>
      <c r="AG22" s="36" t="str">
        <f t="shared" si="15"/>
        <v>LONG FLANGE, 16-150RFLWN</v>
      </c>
      <c r="AH22" s="33"/>
      <c r="AJ22" s="33" t="str">
        <f t="shared" si="5"/>
        <v>150-NPS16x12</v>
      </c>
      <c r="AK22" s="34">
        <v>150</v>
      </c>
      <c r="AL22" s="35">
        <f t="shared" si="6"/>
        <v>16</v>
      </c>
      <c r="AM22" s="34">
        <v>16</v>
      </c>
      <c r="AN22" s="28">
        <v>23.5</v>
      </c>
      <c r="AO22" s="28">
        <v>1.4375</v>
      </c>
      <c r="AP22" s="28">
        <v>18.5</v>
      </c>
      <c r="AQ22" s="35">
        <f t="shared" si="7"/>
        <v>1</v>
      </c>
      <c r="AR22" s="27">
        <v>18</v>
      </c>
      <c r="AS22" s="27">
        <v>12</v>
      </c>
      <c r="AT22" s="27">
        <v>16</v>
      </c>
      <c r="AU22" s="27">
        <v>1.125</v>
      </c>
      <c r="AV22" s="27">
        <v>1</v>
      </c>
      <c r="AW22" s="27">
        <v>21.25</v>
      </c>
      <c r="AX22" s="27">
        <v>254</v>
      </c>
      <c r="AY22" s="35">
        <f t="shared" si="10"/>
        <v>22.5</v>
      </c>
      <c r="AZ22" s="36" t="str">
        <f t="shared" si="11"/>
        <v>LONG FLANGE, 16-150RFLWN x 12</v>
      </c>
      <c r="BC22" s="33" t="s">
        <v>215</v>
      </c>
      <c r="BD22" s="33" t="s">
        <v>77</v>
      </c>
      <c r="BE22" s="14" t="s">
        <v>55</v>
      </c>
      <c r="BF22" t="s">
        <v>56</v>
      </c>
      <c r="BG22" t="s">
        <v>57</v>
      </c>
      <c r="BH22">
        <v>2</v>
      </c>
      <c r="BI22">
        <v>600</v>
      </c>
      <c r="BJ22">
        <v>6</v>
      </c>
      <c r="BK22" t="s">
        <v>76</v>
      </c>
      <c r="BM22" s="33" t="s">
        <v>337</v>
      </c>
      <c r="BN22" s="33" t="s">
        <v>359</v>
      </c>
      <c r="BO22" s="14" t="s">
        <v>55</v>
      </c>
      <c r="BP22" t="s">
        <v>56</v>
      </c>
      <c r="BQ22" t="s">
        <v>57</v>
      </c>
      <c r="BR22">
        <v>0.75</v>
      </c>
      <c r="BS22">
        <v>300</v>
      </c>
      <c r="BT22" t="s">
        <v>357</v>
      </c>
    </row>
    <row r="23" spans="1:72" x14ac:dyDescent="0.25">
      <c r="A23" s="28">
        <v>18</v>
      </c>
      <c r="B23" s="28" t="s">
        <v>201</v>
      </c>
      <c r="C23" s="28"/>
      <c r="N23" s="33">
        <v>18</v>
      </c>
      <c r="R23" s="33" t="str">
        <f t="shared" si="13"/>
        <v>150-NPS18</v>
      </c>
      <c r="S23" s="34">
        <v>150</v>
      </c>
      <c r="T23" s="35">
        <f t="shared" si="1"/>
        <v>18</v>
      </c>
      <c r="U23" s="34">
        <v>18</v>
      </c>
      <c r="V23" s="28">
        <v>25</v>
      </c>
      <c r="W23" s="28">
        <v>1.5625</v>
      </c>
      <c r="X23" s="28">
        <v>21</v>
      </c>
      <c r="Y23" s="35">
        <f t="shared" si="2"/>
        <v>1</v>
      </c>
      <c r="Z23" s="27">
        <v>20</v>
      </c>
      <c r="AA23" s="27">
        <v>16</v>
      </c>
      <c r="AB23" s="27">
        <v>1.25</v>
      </c>
      <c r="AC23" s="27">
        <v>1.125</v>
      </c>
      <c r="AD23" s="27">
        <v>22.75</v>
      </c>
      <c r="AE23" s="27">
        <v>278</v>
      </c>
      <c r="AF23" s="35">
        <f t="shared" si="14"/>
        <v>22.5</v>
      </c>
      <c r="AG23" s="36" t="str">
        <f t="shared" si="15"/>
        <v>LONG FLANGE, 18-150RFLWN</v>
      </c>
      <c r="AH23" s="33"/>
      <c r="AJ23" s="33" t="str">
        <f t="shared" si="5"/>
        <v>150-NPS18x12</v>
      </c>
      <c r="AK23" s="34">
        <v>150</v>
      </c>
      <c r="AL23" s="35">
        <f t="shared" si="6"/>
        <v>18</v>
      </c>
      <c r="AM23" s="34">
        <v>18</v>
      </c>
      <c r="AN23" s="28">
        <v>25</v>
      </c>
      <c r="AO23" s="28">
        <v>1.5625</v>
      </c>
      <c r="AP23" s="28">
        <v>21</v>
      </c>
      <c r="AQ23" s="35">
        <f t="shared" si="7"/>
        <v>1</v>
      </c>
      <c r="AR23" s="27">
        <v>20</v>
      </c>
      <c r="AS23" s="27">
        <v>12</v>
      </c>
      <c r="AT23" s="27">
        <v>16</v>
      </c>
      <c r="AU23" s="27">
        <v>1.25</v>
      </c>
      <c r="AV23" s="27">
        <v>1.125</v>
      </c>
      <c r="AW23" s="27">
        <v>22.75</v>
      </c>
      <c r="AX23" s="27">
        <v>278</v>
      </c>
      <c r="AY23" s="35">
        <f t="shared" si="10"/>
        <v>22.5</v>
      </c>
      <c r="AZ23" s="36" t="str">
        <f t="shared" si="11"/>
        <v>LONG FLANGE, 18-150RFLWN x 12</v>
      </c>
      <c r="BC23" s="33" t="s">
        <v>278</v>
      </c>
      <c r="BD23" s="33" t="s">
        <v>78</v>
      </c>
      <c r="BE23" s="14" t="s">
        <v>55</v>
      </c>
      <c r="BF23" t="s">
        <v>56</v>
      </c>
      <c r="BG23" t="s">
        <v>57</v>
      </c>
      <c r="BH23">
        <v>4</v>
      </c>
      <c r="BI23">
        <v>150</v>
      </c>
      <c r="BJ23">
        <v>12</v>
      </c>
      <c r="BK23" t="s">
        <v>79</v>
      </c>
      <c r="BM23" s="33" t="s">
        <v>345</v>
      </c>
      <c r="BN23" s="33" t="s">
        <v>359</v>
      </c>
      <c r="BO23" s="14" t="s">
        <v>55</v>
      </c>
      <c r="BP23" t="s">
        <v>56</v>
      </c>
      <c r="BQ23" t="s">
        <v>57</v>
      </c>
      <c r="BR23">
        <v>1</v>
      </c>
      <c r="BS23">
        <v>300</v>
      </c>
      <c r="BT23" t="s">
        <v>357</v>
      </c>
    </row>
    <row r="24" spans="1:72" x14ac:dyDescent="0.25">
      <c r="A24" s="28">
        <v>20</v>
      </c>
      <c r="B24" s="28" t="s">
        <v>202</v>
      </c>
      <c r="C24" s="28"/>
      <c r="N24" s="33">
        <v>20</v>
      </c>
      <c r="R24" s="33" t="str">
        <f t="shared" si="13"/>
        <v>150-NPS20</v>
      </c>
      <c r="S24" s="34">
        <v>150</v>
      </c>
      <c r="T24" s="35">
        <f t="shared" si="1"/>
        <v>20</v>
      </c>
      <c r="U24" s="34">
        <v>20</v>
      </c>
      <c r="V24" s="28">
        <v>27.5</v>
      </c>
      <c r="W24" s="28">
        <v>1.6875</v>
      </c>
      <c r="X24" s="28">
        <v>23</v>
      </c>
      <c r="Y24" s="35">
        <f t="shared" si="2"/>
        <v>1</v>
      </c>
      <c r="Z24" s="27">
        <v>22</v>
      </c>
      <c r="AA24" s="27">
        <v>20</v>
      </c>
      <c r="AB24" s="27">
        <v>1.25</v>
      </c>
      <c r="AC24" s="27">
        <v>1.125</v>
      </c>
      <c r="AD24" s="27">
        <v>25</v>
      </c>
      <c r="AE24" s="27">
        <v>324</v>
      </c>
      <c r="AF24" s="35">
        <f t="shared" si="14"/>
        <v>18</v>
      </c>
      <c r="AG24" s="36" t="str">
        <f t="shared" si="15"/>
        <v>LONG FLANGE, 20-150RFLWN</v>
      </c>
      <c r="AH24" s="33"/>
      <c r="AJ24" s="33" t="str">
        <f t="shared" si="5"/>
        <v>150-NPS20x12</v>
      </c>
      <c r="AK24" s="34">
        <v>150</v>
      </c>
      <c r="AL24" s="35">
        <f t="shared" si="6"/>
        <v>20</v>
      </c>
      <c r="AM24" s="34">
        <v>20</v>
      </c>
      <c r="AN24" s="28">
        <v>27.5</v>
      </c>
      <c r="AO24" s="28">
        <v>1.6875</v>
      </c>
      <c r="AP24" s="28">
        <v>23</v>
      </c>
      <c r="AQ24" s="35">
        <f t="shared" si="7"/>
        <v>1</v>
      </c>
      <c r="AR24" s="27">
        <v>22</v>
      </c>
      <c r="AS24" s="27">
        <v>12</v>
      </c>
      <c r="AT24" s="27">
        <v>20</v>
      </c>
      <c r="AU24" s="27">
        <v>1.25</v>
      </c>
      <c r="AV24" s="27">
        <v>1.125</v>
      </c>
      <c r="AW24" s="27">
        <v>25</v>
      </c>
      <c r="AX24" s="27">
        <v>324</v>
      </c>
      <c r="AY24" s="35">
        <f t="shared" si="10"/>
        <v>18</v>
      </c>
      <c r="AZ24" s="36" t="str">
        <f t="shared" si="11"/>
        <v>LONG FLANGE, 20-150RFLWN x 12</v>
      </c>
      <c r="BC24" s="33" t="s">
        <v>279</v>
      </c>
      <c r="BD24" s="33" t="s">
        <v>80</v>
      </c>
      <c r="BE24" s="14" t="s">
        <v>55</v>
      </c>
      <c r="BF24" t="s">
        <v>56</v>
      </c>
      <c r="BG24" t="s">
        <v>57</v>
      </c>
      <c r="BH24">
        <v>0.75</v>
      </c>
      <c r="BI24">
        <v>300</v>
      </c>
      <c r="BJ24">
        <v>6</v>
      </c>
      <c r="BK24" t="s">
        <v>79</v>
      </c>
      <c r="BM24" s="33" t="s">
        <v>310</v>
      </c>
      <c r="BN24" s="33" t="s">
        <v>359</v>
      </c>
      <c r="BO24" s="14" t="s">
        <v>55</v>
      </c>
      <c r="BP24" t="s">
        <v>56</v>
      </c>
      <c r="BQ24" t="s">
        <v>57</v>
      </c>
      <c r="BR24">
        <v>2</v>
      </c>
      <c r="BS24">
        <v>300</v>
      </c>
      <c r="BT24" t="s">
        <v>303</v>
      </c>
    </row>
    <row r="25" spans="1:72" x14ac:dyDescent="0.25">
      <c r="A25" s="28">
        <v>24</v>
      </c>
      <c r="B25" s="28" t="s">
        <v>203</v>
      </c>
      <c r="C25" s="28"/>
      <c r="N25" s="33">
        <v>24</v>
      </c>
      <c r="R25" s="33" t="str">
        <f t="shared" si="13"/>
        <v>150-NPS24</v>
      </c>
      <c r="S25" s="34">
        <v>150</v>
      </c>
      <c r="T25" s="35">
        <f t="shared" si="1"/>
        <v>24</v>
      </c>
      <c r="U25" s="34">
        <v>24</v>
      </c>
      <c r="V25" s="28">
        <v>32</v>
      </c>
      <c r="W25" s="28">
        <v>1.875</v>
      </c>
      <c r="X25" s="28">
        <v>27.25</v>
      </c>
      <c r="Y25" s="35">
        <f t="shared" si="2"/>
        <v>1.125</v>
      </c>
      <c r="Z25" s="27">
        <v>26.25</v>
      </c>
      <c r="AA25" s="27">
        <v>20</v>
      </c>
      <c r="AB25" s="27">
        <v>1.375</v>
      </c>
      <c r="AC25" s="27">
        <v>1.25</v>
      </c>
      <c r="AD25" s="27">
        <v>29.5</v>
      </c>
      <c r="AE25" s="27">
        <v>439</v>
      </c>
      <c r="AF25" s="35">
        <f t="shared" si="14"/>
        <v>18</v>
      </c>
      <c r="AG25" s="36" t="str">
        <f t="shared" si="15"/>
        <v>LONG FLANGE, 24-150RFLWN</v>
      </c>
      <c r="AH25" s="33"/>
      <c r="AJ25" s="33" t="str">
        <f t="shared" si="5"/>
        <v>150-NPS24x12</v>
      </c>
      <c r="AK25" s="34">
        <v>150</v>
      </c>
      <c r="AL25" s="35">
        <f t="shared" si="6"/>
        <v>24</v>
      </c>
      <c r="AM25" s="34">
        <v>24</v>
      </c>
      <c r="AN25" s="28">
        <v>32</v>
      </c>
      <c r="AO25" s="28">
        <v>1.875</v>
      </c>
      <c r="AP25" s="28">
        <v>27.25</v>
      </c>
      <c r="AQ25" s="35">
        <f t="shared" si="7"/>
        <v>1.125</v>
      </c>
      <c r="AR25" s="27">
        <v>26.25</v>
      </c>
      <c r="AS25" s="27">
        <v>12</v>
      </c>
      <c r="AT25" s="27">
        <v>20</v>
      </c>
      <c r="AU25" s="27">
        <v>1.375</v>
      </c>
      <c r="AV25" s="27">
        <v>1.25</v>
      </c>
      <c r="AW25" s="27">
        <v>29.5</v>
      </c>
      <c r="AX25" s="27">
        <v>439</v>
      </c>
      <c r="AY25" s="35">
        <f t="shared" si="10"/>
        <v>18</v>
      </c>
      <c r="AZ25" s="36" t="str">
        <f t="shared" si="11"/>
        <v>LONG FLANGE, 24-150RFLWN x 12</v>
      </c>
      <c r="BC25" s="33" t="s">
        <v>280</v>
      </c>
      <c r="BD25" s="33" t="s">
        <v>81</v>
      </c>
      <c r="BE25" s="14" t="s">
        <v>55</v>
      </c>
      <c r="BF25" t="s">
        <v>56</v>
      </c>
      <c r="BG25" t="s">
        <v>57</v>
      </c>
      <c r="BH25">
        <v>0.75</v>
      </c>
      <c r="BI25">
        <v>300</v>
      </c>
      <c r="BJ25">
        <v>8.5625</v>
      </c>
      <c r="BK25" t="s">
        <v>79</v>
      </c>
      <c r="BM25" s="33" t="s">
        <v>311</v>
      </c>
      <c r="BN25" s="33" t="s">
        <v>359</v>
      </c>
      <c r="BO25" s="14" t="s">
        <v>55</v>
      </c>
      <c r="BP25" t="s">
        <v>56</v>
      </c>
      <c r="BQ25" t="s">
        <v>57</v>
      </c>
      <c r="BR25">
        <v>1</v>
      </c>
      <c r="BS25">
        <v>300</v>
      </c>
      <c r="BT25" t="s">
        <v>358</v>
      </c>
    </row>
    <row r="26" spans="1:72" x14ac:dyDescent="0.25">
      <c r="A26" s="29" t="s">
        <v>45</v>
      </c>
      <c r="B26" s="28"/>
      <c r="C26" s="28"/>
      <c r="N26" s="33" t="s">
        <v>45</v>
      </c>
      <c r="R26" s="41" t="str">
        <f t="shared" si="13"/>
        <v>300-NPS0.5</v>
      </c>
      <c r="S26" s="34">
        <v>300</v>
      </c>
      <c r="T26" s="35">
        <f t="shared" si="1"/>
        <v>0.5</v>
      </c>
      <c r="U26" s="34">
        <v>0.5</v>
      </c>
      <c r="V26" s="28">
        <v>3.75</v>
      </c>
      <c r="W26" s="28">
        <v>0.5625</v>
      </c>
      <c r="X26" s="28">
        <v>1.375</v>
      </c>
      <c r="Y26" s="35">
        <f t="shared" si="2"/>
        <v>0.5</v>
      </c>
      <c r="Z26" s="27">
        <v>1.5</v>
      </c>
      <c r="AA26" s="27">
        <v>4</v>
      </c>
      <c r="AB26" s="27">
        <v>0.625</v>
      </c>
      <c r="AC26" s="27">
        <v>0.5</v>
      </c>
      <c r="AD26" s="27">
        <v>2.625</v>
      </c>
      <c r="AE26" s="27" t="s">
        <v>289</v>
      </c>
      <c r="AF26" s="35">
        <f t="shared" ref="AF26:AF27" si="16">360/AA26</f>
        <v>90</v>
      </c>
      <c r="AG26" s="36" t="str">
        <f t="shared" ref="AG26:AG27" si="17">CONCATENATE("LONG FLANGE, ",U26,"-",S26,"RFLWN")</f>
        <v>LONG FLANGE, 0.5-300RFLWN</v>
      </c>
      <c r="AH26" s="33"/>
      <c r="AJ26" s="41" t="str">
        <f t="shared" si="5"/>
        <v>300-NPS0.5x9</v>
      </c>
      <c r="AK26" s="34">
        <v>300</v>
      </c>
      <c r="AL26" s="35">
        <f t="shared" si="6"/>
        <v>0.5</v>
      </c>
      <c r="AM26" s="34">
        <v>0.5</v>
      </c>
      <c r="AN26" s="28">
        <v>3.75</v>
      </c>
      <c r="AO26" s="28">
        <v>0.5625</v>
      </c>
      <c r="AP26" s="28">
        <v>1.375</v>
      </c>
      <c r="AQ26" s="35">
        <f t="shared" si="7"/>
        <v>0.5</v>
      </c>
      <c r="AR26" s="27">
        <v>1.5</v>
      </c>
      <c r="AS26" s="27">
        <v>9</v>
      </c>
      <c r="AT26" s="27">
        <v>4</v>
      </c>
      <c r="AU26" s="27">
        <v>0.625</v>
      </c>
      <c r="AV26" s="27">
        <v>0.5</v>
      </c>
      <c r="AW26" s="27">
        <v>2.625</v>
      </c>
      <c r="AX26" s="27" t="s">
        <v>289</v>
      </c>
      <c r="AY26" s="35">
        <f t="shared" si="10"/>
        <v>90</v>
      </c>
      <c r="AZ26" s="36" t="str">
        <f t="shared" si="11"/>
        <v>LONG FLANGE, 0.5-300RFLWN x 9</v>
      </c>
      <c r="BC26" s="33" t="s">
        <v>281</v>
      </c>
      <c r="BD26" s="33" t="s">
        <v>82</v>
      </c>
      <c r="BE26" s="14" t="s">
        <v>55</v>
      </c>
      <c r="BF26" t="s">
        <v>56</v>
      </c>
      <c r="BG26" t="s">
        <v>57</v>
      </c>
      <c r="BH26">
        <v>1</v>
      </c>
      <c r="BI26">
        <v>300</v>
      </c>
      <c r="BJ26">
        <v>8</v>
      </c>
      <c r="BK26" t="s">
        <v>79</v>
      </c>
      <c r="BM26" s="33" t="s">
        <v>312</v>
      </c>
      <c r="BN26" s="33" t="s">
        <v>359</v>
      </c>
      <c r="BO26" s="14" t="s">
        <v>55</v>
      </c>
      <c r="BP26" t="s">
        <v>56</v>
      </c>
      <c r="BQ26" t="s">
        <v>57</v>
      </c>
      <c r="BR26">
        <v>0.75</v>
      </c>
      <c r="BS26">
        <v>150</v>
      </c>
      <c r="BT26" t="s">
        <v>304</v>
      </c>
    </row>
    <row r="27" spans="1:72" x14ac:dyDescent="0.25">
      <c r="R27" s="41" t="str">
        <f t="shared" si="13"/>
        <v>300-NPS0.75</v>
      </c>
      <c r="S27" s="34">
        <v>300</v>
      </c>
      <c r="T27" s="35">
        <f t="shared" si="1"/>
        <v>0.75</v>
      </c>
      <c r="U27" s="34">
        <v>0.75</v>
      </c>
      <c r="V27" s="28">
        <v>4.625</v>
      </c>
      <c r="W27" s="28">
        <v>0.625</v>
      </c>
      <c r="X27" s="28">
        <v>1.6875</v>
      </c>
      <c r="Y27" s="35">
        <f t="shared" si="2"/>
        <v>0.5625</v>
      </c>
      <c r="Z27" s="27">
        <v>1.875</v>
      </c>
      <c r="AA27" s="27">
        <v>4</v>
      </c>
      <c r="AB27" s="27">
        <v>0.75</v>
      </c>
      <c r="AC27" s="27">
        <v>0.625</v>
      </c>
      <c r="AD27" s="27">
        <v>3.25</v>
      </c>
      <c r="AE27" s="27" t="s">
        <v>289</v>
      </c>
      <c r="AF27" s="35">
        <f t="shared" si="16"/>
        <v>90</v>
      </c>
      <c r="AG27" s="36" t="str">
        <f t="shared" si="17"/>
        <v>LONG FLANGE, 0.75-300RFLWN</v>
      </c>
      <c r="AH27" s="33"/>
      <c r="AJ27" s="41" t="str">
        <f t="shared" si="5"/>
        <v>300-NPS0.75x9</v>
      </c>
      <c r="AK27" s="34">
        <v>300</v>
      </c>
      <c r="AL27" s="35">
        <f t="shared" si="6"/>
        <v>0.75</v>
      </c>
      <c r="AM27" s="34">
        <v>0.75</v>
      </c>
      <c r="AN27" s="28">
        <v>4.625</v>
      </c>
      <c r="AO27" s="28">
        <v>0.625</v>
      </c>
      <c r="AP27" s="28">
        <v>1.6875</v>
      </c>
      <c r="AQ27" s="35">
        <f t="shared" si="7"/>
        <v>0.5625</v>
      </c>
      <c r="AR27" s="27">
        <v>1.875</v>
      </c>
      <c r="AS27" s="27">
        <v>9</v>
      </c>
      <c r="AT27" s="27">
        <v>4</v>
      </c>
      <c r="AU27" s="27">
        <v>0.75</v>
      </c>
      <c r="AV27" s="27">
        <v>0.625</v>
      </c>
      <c r="AW27" s="27">
        <v>3.25</v>
      </c>
      <c r="AX27" s="27" t="s">
        <v>289</v>
      </c>
      <c r="AY27" s="35">
        <f t="shared" si="10"/>
        <v>90</v>
      </c>
      <c r="AZ27" s="36" t="str">
        <f t="shared" si="11"/>
        <v>LONG FLANGE, 0.75-300RFLWN x 9</v>
      </c>
      <c r="BC27" s="33" t="s">
        <v>282</v>
      </c>
      <c r="BD27" s="33" t="s">
        <v>83</v>
      </c>
      <c r="BE27" s="14" t="s">
        <v>55</v>
      </c>
      <c r="BF27" t="s">
        <v>56</v>
      </c>
      <c r="BG27" t="s">
        <v>57</v>
      </c>
      <c r="BH27">
        <v>1</v>
      </c>
      <c r="BI27">
        <v>300</v>
      </c>
      <c r="BJ27">
        <v>11.25</v>
      </c>
      <c r="BK27" t="s">
        <v>79</v>
      </c>
      <c r="BM27" s="33" t="s">
        <v>338</v>
      </c>
      <c r="BN27" s="33" t="s">
        <v>359</v>
      </c>
      <c r="BO27" s="14" t="s">
        <v>55</v>
      </c>
      <c r="BP27" t="s">
        <v>56</v>
      </c>
      <c r="BQ27" t="s">
        <v>57</v>
      </c>
      <c r="BR27">
        <v>1</v>
      </c>
      <c r="BS27">
        <v>150</v>
      </c>
      <c r="BT27" t="s">
        <v>304</v>
      </c>
    </row>
    <row r="28" spans="1:72" x14ac:dyDescent="0.25">
      <c r="R28" s="33" t="str">
        <f t="shared" si="13"/>
        <v>300-NPS1</v>
      </c>
      <c r="S28" s="34">
        <v>300</v>
      </c>
      <c r="T28" s="35">
        <f t="shared" si="1"/>
        <v>1</v>
      </c>
      <c r="U28" s="34">
        <v>1</v>
      </c>
      <c r="V28" s="28">
        <v>4.875</v>
      </c>
      <c r="W28" s="28">
        <v>0.6875</v>
      </c>
      <c r="X28" s="28">
        <v>2</v>
      </c>
      <c r="Y28" s="35">
        <f t="shared" si="2"/>
        <v>0.5625</v>
      </c>
      <c r="Z28" s="27">
        <v>2.125</v>
      </c>
      <c r="AA28" s="27">
        <v>4</v>
      </c>
      <c r="AB28" s="27">
        <v>0.75</v>
      </c>
      <c r="AC28" s="27">
        <v>0.625</v>
      </c>
      <c r="AD28" s="27">
        <v>3.5</v>
      </c>
      <c r="AE28" s="27">
        <v>10</v>
      </c>
      <c r="AF28" s="35">
        <f>360/AA28</f>
        <v>90</v>
      </c>
      <c r="AG28" s="36" t="str">
        <f t="shared" si="15"/>
        <v>LONG FLANGE, 1-300RFLWN</v>
      </c>
      <c r="AH28" s="33"/>
      <c r="AJ28" s="33" t="str">
        <f t="shared" si="5"/>
        <v>300-NPS1x9</v>
      </c>
      <c r="AK28" s="34">
        <v>300</v>
      </c>
      <c r="AL28" s="35">
        <f t="shared" si="6"/>
        <v>1</v>
      </c>
      <c r="AM28" s="34">
        <v>1</v>
      </c>
      <c r="AN28" s="28">
        <v>4.875</v>
      </c>
      <c r="AO28" s="28">
        <v>0.6875</v>
      </c>
      <c r="AP28" s="28">
        <v>2</v>
      </c>
      <c r="AQ28" s="35">
        <f t="shared" si="7"/>
        <v>0.5625</v>
      </c>
      <c r="AR28" s="27">
        <v>2.125</v>
      </c>
      <c r="AS28" s="27">
        <v>9</v>
      </c>
      <c r="AT28" s="27">
        <v>4</v>
      </c>
      <c r="AU28" s="27">
        <v>0.75</v>
      </c>
      <c r="AV28" s="27">
        <v>0.625</v>
      </c>
      <c r="AW28" s="27">
        <v>3.5</v>
      </c>
      <c r="AX28" s="27">
        <v>10</v>
      </c>
      <c r="AY28" s="35">
        <f t="shared" si="10"/>
        <v>90</v>
      </c>
      <c r="AZ28" s="36" t="str">
        <f t="shared" si="11"/>
        <v>LONG FLANGE, 1-300RFLWN x 9</v>
      </c>
      <c r="BC28" s="33" t="s">
        <v>216</v>
      </c>
      <c r="BD28" s="33" t="s">
        <v>84</v>
      </c>
      <c r="BE28" s="14" t="s">
        <v>55</v>
      </c>
      <c r="BF28" t="s">
        <v>56</v>
      </c>
      <c r="BG28" t="s">
        <v>57</v>
      </c>
      <c r="BH28">
        <v>2</v>
      </c>
      <c r="BI28">
        <v>300</v>
      </c>
      <c r="BJ28">
        <v>6</v>
      </c>
      <c r="BK28" t="s">
        <v>85</v>
      </c>
      <c r="BM28" s="33" t="s">
        <v>339</v>
      </c>
      <c r="BN28" s="33" t="s">
        <v>359</v>
      </c>
      <c r="BO28" s="14" t="s">
        <v>55</v>
      </c>
      <c r="BP28" t="s">
        <v>56</v>
      </c>
      <c r="BQ28" t="s">
        <v>57</v>
      </c>
      <c r="BR28">
        <v>1</v>
      </c>
      <c r="BS28">
        <v>600</v>
      </c>
      <c r="BT28" t="s">
        <v>93</v>
      </c>
    </row>
    <row r="29" spans="1:72" x14ac:dyDescent="0.25">
      <c r="R29" s="33" t="str">
        <f t="shared" si="13"/>
        <v>300-NPS1.25</v>
      </c>
      <c r="S29" s="34">
        <v>300</v>
      </c>
      <c r="T29" s="35">
        <f t="shared" si="1"/>
        <v>1.25</v>
      </c>
      <c r="U29" s="34">
        <v>1.25</v>
      </c>
      <c r="V29" s="28">
        <v>5.25</v>
      </c>
      <c r="W29" s="28">
        <v>0.75</v>
      </c>
      <c r="X29" s="28">
        <v>2.5</v>
      </c>
      <c r="Y29" s="35">
        <f t="shared" si="2"/>
        <v>0.625</v>
      </c>
      <c r="Z29" s="27">
        <v>2.5</v>
      </c>
      <c r="AA29" s="27">
        <v>4</v>
      </c>
      <c r="AB29" s="27">
        <v>0.75</v>
      </c>
      <c r="AC29" s="27">
        <v>0.625</v>
      </c>
      <c r="AD29" s="27">
        <v>3.875</v>
      </c>
      <c r="AE29" s="27">
        <v>14</v>
      </c>
      <c r="AF29" s="35">
        <f t="shared" ref="AF29:AF45" si="18">360/AA29</f>
        <v>90</v>
      </c>
      <c r="AG29" s="36" t="str">
        <f t="shared" si="15"/>
        <v>LONG FLANGE, 1.25-300RFLWN</v>
      </c>
      <c r="AH29" s="33"/>
      <c r="AJ29" s="33" t="str">
        <f t="shared" si="5"/>
        <v>300-NPS1.25x9</v>
      </c>
      <c r="AK29" s="34">
        <v>300</v>
      </c>
      <c r="AL29" s="35">
        <f t="shared" si="6"/>
        <v>1.25</v>
      </c>
      <c r="AM29" s="34">
        <v>1.25</v>
      </c>
      <c r="AN29" s="28">
        <v>5.25</v>
      </c>
      <c r="AO29" s="28">
        <v>0.75</v>
      </c>
      <c r="AP29" s="28">
        <v>2.5</v>
      </c>
      <c r="AQ29" s="35">
        <f t="shared" si="7"/>
        <v>0.625</v>
      </c>
      <c r="AR29" s="27">
        <v>2.5</v>
      </c>
      <c r="AS29" s="27">
        <v>9</v>
      </c>
      <c r="AT29" s="27">
        <v>4</v>
      </c>
      <c r="AU29" s="27">
        <v>0.75</v>
      </c>
      <c r="AV29" s="27">
        <v>0.625</v>
      </c>
      <c r="AW29" s="27">
        <v>3.875</v>
      </c>
      <c r="AX29" s="27">
        <v>14</v>
      </c>
      <c r="AY29" s="35">
        <f t="shared" si="10"/>
        <v>90</v>
      </c>
      <c r="AZ29" s="36" t="str">
        <f t="shared" si="11"/>
        <v>LONG FLANGE, 1.25-300RFLWN x 9</v>
      </c>
      <c r="BC29" s="33" t="s">
        <v>217</v>
      </c>
      <c r="BD29" s="33" t="s">
        <v>86</v>
      </c>
      <c r="BE29" s="14" t="s">
        <v>55</v>
      </c>
      <c r="BF29" t="s">
        <v>56</v>
      </c>
      <c r="BG29" t="s">
        <v>57</v>
      </c>
      <c r="BH29">
        <v>2</v>
      </c>
      <c r="BI29">
        <v>300</v>
      </c>
      <c r="BJ29">
        <v>9</v>
      </c>
      <c r="BK29" t="s">
        <v>85</v>
      </c>
      <c r="BM29" s="33" t="s">
        <v>340</v>
      </c>
      <c r="BN29" s="33" t="s">
        <v>359</v>
      </c>
      <c r="BO29" s="14" t="s">
        <v>55</v>
      </c>
      <c r="BP29" t="s">
        <v>56</v>
      </c>
      <c r="BQ29" t="s">
        <v>57</v>
      </c>
      <c r="BR29">
        <v>1.5</v>
      </c>
      <c r="BS29">
        <v>600</v>
      </c>
      <c r="BT29" t="s">
        <v>93</v>
      </c>
    </row>
    <row r="30" spans="1:72" x14ac:dyDescent="0.25">
      <c r="R30" s="33" t="str">
        <f t="shared" si="13"/>
        <v>300-NPS1.5</v>
      </c>
      <c r="S30" s="34">
        <v>300</v>
      </c>
      <c r="T30" s="35">
        <f t="shared" si="1"/>
        <v>1.5</v>
      </c>
      <c r="U30" s="34">
        <v>1.5</v>
      </c>
      <c r="V30" s="28">
        <v>6.125</v>
      </c>
      <c r="W30" s="28">
        <v>0.8125</v>
      </c>
      <c r="X30" s="28">
        <v>2.875</v>
      </c>
      <c r="Y30" s="35">
        <f t="shared" si="2"/>
        <v>0.625</v>
      </c>
      <c r="Z30" s="27">
        <v>2.75</v>
      </c>
      <c r="AA30" s="27">
        <v>4</v>
      </c>
      <c r="AB30" s="27">
        <v>0.875</v>
      </c>
      <c r="AC30" s="27">
        <v>0.75</v>
      </c>
      <c r="AD30" s="27">
        <v>4.5</v>
      </c>
      <c r="AE30" s="27">
        <v>17</v>
      </c>
      <c r="AF30" s="35">
        <f t="shared" si="18"/>
        <v>90</v>
      </c>
      <c r="AG30" s="36" t="str">
        <f t="shared" si="15"/>
        <v>LONG FLANGE, 1.5-300RFLWN</v>
      </c>
      <c r="AH30" s="33"/>
      <c r="AJ30" s="33" t="str">
        <f t="shared" si="5"/>
        <v>300-NPS1.5x9</v>
      </c>
      <c r="AK30" s="34">
        <v>300</v>
      </c>
      <c r="AL30" s="35">
        <f t="shared" si="6"/>
        <v>1.5</v>
      </c>
      <c r="AM30" s="34">
        <v>1.5</v>
      </c>
      <c r="AN30" s="28">
        <v>6.125</v>
      </c>
      <c r="AO30" s="28">
        <v>0.8125</v>
      </c>
      <c r="AP30" s="28">
        <v>2.875</v>
      </c>
      <c r="AQ30" s="35">
        <f t="shared" si="7"/>
        <v>0.625</v>
      </c>
      <c r="AR30" s="27">
        <v>2.75</v>
      </c>
      <c r="AS30" s="27">
        <v>9</v>
      </c>
      <c r="AT30" s="27">
        <v>4</v>
      </c>
      <c r="AU30" s="27">
        <v>0.875</v>
      </c>
      <c r="AV30" s="27">
        <v>0.75</v>
      </c>
      <c r="AW30" s="27">
        <v>4.5</v>
      </c>
      <c r="AX30" s="27">
        <v>17</v>
      </c>
      <c r="AY30" s="35">
        <f t="shared" si="10"/>
        <v>90</v>
      </c>
      <c r="AZ30" s="36" t="str">
        <f t="shared" si="11"/>
        <v>LONG FLANGE, 1.5-300RFLWN x 9</v>
      </c>
      <c r="BC30" s="33" t="s">
        <v>283</v>
      </c>
      <c r="BD30" s="33" t="s">
        <v>87</v>
      </c>
      <c r="BE30" s="14" t="s">
        <v>55</v>
      </c>
      <c r="BF30" t="s">
        <v>56</v>
      </c>
      <c r="BG30" t="s">
        <v>57</v>
      </c>
      <c r="BH30">
        <v>1</v>
      </c>
      <c r="BI30">
        <v>300</v>
      </c>
      <c r="BJ30">
        <v>9</v>
      </c>
      <c r="BK30" t="s">
        <v>88</v>
      </c>
      <c r="BM30" s="33" t="s">
        <v>313</v>
      </c>
      <c r="BN30" s="33" t="s">
        <v>359</v>
      </c>
      <c r="BO30" s="14" t="s">
        <v>55</v>
      </c>
      <c r="BP30" t="s">
        <v>56</v>
      </c>
      <c r="BQ30" t="s">
        <v>57</v>
      </c>
      <c r="BR30">
        <v>1</v>
      </c>
      <c r="BS30">
        <v>150</v>
      </c>
      <c r="BT30" t="s">
        <v>305</v>
      </c>
    </row>
    <row r="31" spans="1:72" x14ac:dyDescent="0.25">
      <c r="R31" s="33" t="str">
        <f t="shared" si="13"/>
        <v>300-NPS2</v>
      </c>
      <c r="S31" s="34">
        <v>300</v>
      </c>
      <c r="T31" s="35">
        <f t="shared" si="1"/>
        <v>2</v>
      </c>
      <c r="U31" s="34">
        <v>2</v>
      </c>
      <c r="V31" s="28">
        <v>6.5</v>
      </c>
      <c r="W31" s="28">
        <v>0.875</v>
      </c>
      <c r="X31" s="28">
        <v>3.625</v>
      </c>
      <c r="Y31" s="35">
        <f t="shared" si="2"/>
        <v>0.625</v>
      </c>
      <c r="Z31" s="27">
        <v>3.25</v>
      </c>
      <c r="AA31" s="27">
        <v>8</v>
      </c>
      <c r="AB31" s="27">
        <v>0.75</v>
      </c>
      <c r="AC31" s="27">
        <v>0.625</v>
      </c>
      <c r="AD31" s="27">
        <v>5</v>
      </c>
      <c r="AE31" s="27">
        <v>19</v>
      </c>
      <c r="AF31" s="35">
        <f t="shared" si="18"/>
        <v>45</v>
      </c>
      <c r="AG31" s="36" t="str">
        <f t="shared" si="15"/>
        <v>LONG FLANGE, 2-300RFLWN</v>
      </c>
      <c r="AH31" s="33"/>
      <c r="AJ31" s="33" t="str">
        <f t="shared" si="5"/>
        <v>300-NPS2x9</v>
      </c>
      <c r="AK31" s="34">
        <v>300</v>
      </c>
      <c r="AL31" s="35">
        <f t="shared" si="6"/>
        <v>2</v>
      </c>
      <c r="AM31" s="34">
        <v>2</v>
      </c>
      <c r="AN31" s="28">
        <v>6.5</v>
      </c>
      <c r="AO31" s="28">
        <v>0.875</v>
      </c>
      <c r="AP31" s="28">
        <v>3.625</v>
      </c>
      <c r="AQ31" s="35">
        <f t="shared" si="7"/>
        <v>0.625</v>
      </c>
      <c r="AR31" s="27">
        <v>3.25</v>
      </c>
      <c r="AS31" s="27">
        <v>9</v>
      </c>
      <c r="AT31" s="27">
        <v>8</v>
      </c>
      <c r="AU31" s="27">
        <v>0.75</v>
      </c>
      <c r="AV31" s="27">
        <v>0.625</v>
      </c>
      <c r="AW31" s="27">
        <v>5</v>
      </c>
      <c r="AX31" s="27">
        <v>19</v>
      </c>
      <c r="AY31" s="35">
        <f t="shared" si="10"/>
        <v>45</v>
      </c>
      <c r="AZ31" s="36" t="str">
        <f t="shared" si="11"/>
        <v>LONG FLANGE, 2-300RFLWN x 9</v>
      </c>
      <c r="BC31" s="33" t="s">
        <v>218</v>
      </c>
      <c r="BD31" s="33" t="s">
        <v>89</v>
      </c>
      <c r="BE31" s="14" t="s">
        <v>55</v>
      </c>
      <c r="BF31" t="s">
        <v>56</v>
      </c>
      <c r="BG31" t="s">
        <v>57</v>
      </c>
      <c r="BH31">
        <v>0.75</v>
      </c>
      <c r="BI31">
        <v>150</v>
      </c>
      <c r="BJ31">
        <v>9</v>
      </c>
      <c r="BK31" t="s">
        <v>90</v>
      </c>
      <c r="BM31" s="33" t="s">
        <v>341</v>
      </c>
      <c r="BN31" s="33" t="s">
        <v>359</v>
      </c>
      <c r="BO31" s="14" t="s">
        <v>55</v>
      </c>
      <c r="BP31" t="s">
        <v>56</v>
      </c>
      <c r="BQ31" t="s">
        <v>57</v>
      </c>
      <c r="BR31">
        <v>1</v>
      </c>
      <c r="BS31">
        <v>300</v>
      </c>
      <c r="BT31" t="s">
        <v>305</v>
      </c>
    </row>
    <row r="32" spans="1:72" x14ac:dyDescent="0.25">
      <c r="R32" s="33" t="str">
        <f t="shared" si="13"/>
        <v>300-NPS2.5</v>
      </c>
      <c r="S32" s="34">
        <v>300</v>
      </c>
      <c r="T32" s="35">
        <f t="shared" si="1"/>
        <v>2.5</v>
      </c>
      <c r="U32" s="34">
        <v>2.5</v>
      </c>
      <c r="V32" s="28">
        <v>7.5</v>
      </c>
      <c r="W32" s="28">
        <v>1</v>
      </c>
      <c r="X32" s="28">
        <v>4.125</v>
      </c>
      <c r="Y32" s="35">
        <f t="shared" si="2"/>
        <v>0.71875</v>
      </c>
      <c r="Z32" s="27">
        <v>3.9375</v>
      </c>
      <c r="AA32" s="27">
        <v>8</v>
      </c>
      <c r="AB32" s="27">
        <v>0.875</v>
      </c>
      <c r="AC32" s="27">
        <v>0.75</v>
      </c>
      <c r="AD32" s="27">
        <v>5.875</v>
      </c>
      <c r="AE32" s="27">
        <v>28</v>
      </c>
      <c r="AF32" s="35">
        <f t="shared" si="18"/>
        <v>45</v>
      </c>
      <c r="AG32" s="36" t="str">
        <f t="shared" si="15"/>
        <v>LONG FLANGE, 2.5-300RFLWN</v>
      </c>
      <c r="AH32" s="33"/>
      <c r="AJ32" s="33" t="str">
        <f t="shared" si="5"/>
        <v>300-NPS2.5x9</v>
      </c>
      <c r="AK32" s="34">
        <v>300</v>
      </c>
      <c r="AL32" s="35">
        <f t="shared" si="6"/>
        <v>2.5</v>
      </c>
      <c r="AM32" s="34">
        <v>2.5</v>
      </c>
      <c r="AN32" s="28">
        <v>7.5</v>
      </c>
      <c r="AO32" s="28">
        <v>1</v>
      </c>
      <c r="AP32" s="28">
        <v>4.125</v>
      </c>
      <c r="AQ32" s="35">
        <f t="shared" si="7"/>
        <v>0.71875</v>
      </c>
      <c r="AR32" s="27">
        <v>3.9375</v>
      </c>
      <c r="AS32" s="27">
        <v>9</v>
      </c>
      <c r="AT32" s="27">
        <v>8</v>
      </c>
      <c r="AU32" s="27">
        <v>0.875</v>
      </c>
      <c r="AV32" s="27">
        <v>0.75</v>
      </c>
      <c r="AW32" s="27">
        <v>5.875</v>
      </c>
      <c r="AX32" s="27">
        <v>28</v>
      </c>
      <c r="AY32" s="35">
        <f t="shared" si="10"/>
        <v>45</v>
      </c>
      <c r="AZ32" s="36" t="str">
        <f t="shared" si="11"/>
        <v>LONG FLANGE, 2.5-300RFLWN x 9</v>
      </c>
      <c r="BC32" s="33" t="s">
        <v>219</v>
      </c>
      <c r="BD32" s="33" t="s">
        <v>91</v>
      </c>
      <c r="BE32" s="14" t="s">
        <v>55</v>
      </c>
      <c r="BF32" t="s">
        <v>56</v>
      </c>
      <c r="BG32" t="s">
        <v>57</v>
      </c>
      <c r="BH32">
        <v>1</v>
      </c>
      <c r="BI32">
        <v>150</v>
      </c>
      <c r="BJ32">
        <v>6</v>
      </c>
      <c r="BK32" t="s">
        <v>90</v>
      </c>
      <c r="BM32" s="33" t="s">
        <v>314</v>
      </c>
      <c r="BN32" s="33" t="s">
        <v>359</v>
      </c>
      <c r="BO32" s="14" t="s">
        <v>55</v>
      </c>
      <c r="BP32" t="s">
        <v>56</v>
      </c>
      <c r="BQ32" t="s">
        <v>57</v>
      </c>
      <c r="BR32">
        <v>1.5</v>
      </c>
      <c r="BS32">
        <v>300</v>
      </c>
      <c r="BT32" t="s">
        <v>305</v>
      </c>
    </row>
    <row r="33" spans="18:72" x14ac:dyDescent="0.25">
      <c r="R33" s="33" t="str">
        <f t="shared" si="13"/>
        <v>300-NPS3</v>
      </c>
      <c r="S33" s="34">
        <v>300</v>
      </c>
      <c r="T33" s="35">
        <f t="shared" si="1"/>
        <v>3</v>
      </c>
      <c r="U33" s="34">
        <v>3</v>
      </c>
      <c r="V33" s="28">
        <v>8.25</v>
      </c>
      <c r="W33" s="34">
        <v>1.125</v>
      </c>
      <c r="X33" s="28">
        <v>5</v>
      </c>
      <c r="Y33" s="35">
        <f t="shared" si="2"/>
        <v>0.8125</v>
      </c>
      <c r="Z33" s="27">
        <v>4.625</v>
      </c>
      <c r="AA33" s="27">
        <v>8</v>
      </c>
      <c r="AB33" s="27">
        <v>0.875</v>
      </c>
      <c r="AC33" s="27">
        <v>0.75</v>
      </c>
      <c r="AD33" s="27">
        <v>6.625</v>
      </c>
      <c r="AE33" s="27">
        <v>36</v>
      </c>
      <c r="AF33" s="35">
        <f t="shared" si="18"/>
        <v>45</v>
      </c>
      <c r="AG33" s="36" t="str">
        <f t="shared" si="15"/>
        <v>LONG FLANGE, 3-300RFLWN</v>
      </c>
      <c r="AH33" s="33"/>
      <c r="AJ33" s="33" t="str">
        <f t="shared" si="5"/>
        <v>300-NPS3x9</v>
      </c>
      <c r="AK33" s="34">
        <v>300</v>
      </c>
      <c r="AL33" s="35">
        <f t="shared" si="6"/>
        <v>3</v>
      </c>
      <c r="AM33" s="34">
        <v>3</v>
      </c>
      <c r="AN33" s="28">
        <v>8.25</v>
      </c>
      <c r="AO33" s="34">
        <v>1.125</v>
      </c>
      <c r="AP33" s="28">
        <v>5</v>
      </c>
      <c r="AQ33" s="35">
        <f t="shared" si="7"/>
        <v>0.8125</v>
      </c>
      <c r="AR33" s="27">
        <v>4.625</v>
      </c>
      <c r="AS33" s="27">
        <v>9</v>
      </c>
      <c r="AT33" s="27">
        <v>8</v>
      </c>
      <c r="AU33" s="27">
        <v>0.875</v>
      </c>
      <c r="AV33" s="27">
        <v>0.75</v>
      </c>
      <c r="AW33" s="27">
        <v>6.625</v>
      </c>
      <c r="AX33" s="27">
        <v>36</v>
      </c>
      <c r="AY33" s="35">
        <f t="shared" si="10"/>
        <v>45</v>
      </c>
      <c r="AZ33" s="36" t="str">
        <f t="shared" si="11"/>
        <v>LONG FLANGE, 3-300RFLWN x 9</v>
      </c>
      <c r="BC33" s="33" t="s">
        <v>168</v>
      </c>
      <c r="BD33" s="33" t="s">
        <v>92</v>
      </c>
      <c r="BE33" s="14" t="s">
        <v>55</v>
      </c>
      <c r="BF33" t="s">
        <v>56</v>
      </c>
      <c r="BG33" t="s">
        <v>57</v>
      </c>
      <c r="BH33">
        <v>1</v>
      </c>
      <c r="BI33">
        <v>600</v>
      </c>
      <c r="BJ33">
        <v>6</v>
      </c>
      <c r="BK33" t="s">
        <v>93</v>
      </c>
      <c r="BM33" s="33" t="s">
        <v>346</v>
      </c>
      <c r="BN33" s="33" t="s">
        <v>359</v>
      </c>
      <c r="BO33" s="14" t="s">
        <v>55</v>
      </c>
      <c r="BP33" t="s">
        <v>56</v>
      </c>
      <c r="BQ33" t="s">
        <v>57</v>
      </c>
      <c r="BR33">
        <v>3</v>
      </c>
      <c r="BS33">
        <v>300</v>
      </c>
      <c r="BT33" t="s">
        <v>305</v>
      </c>
    </row>
    <row r="34" spans="18:72" x14ac:dyDescent="0.25">
      <c r="R34" s="33" t="str">
        <f t="shared" si="13"/>
        <v>300-NPS3.5</v>
      </c>
      <c r="S34" s="34">
        <v>300</v>
      </c>
      <c r="T34" s="35">
        <f t="shared" si="1"/>
        <v>3.5</v>
      </c>
      <c r="U34" s="34">
        <v>3.5</v>
      </c>
      <c r="V34" s="28">
        <v>9</v>
      </c>
      <c r="W34" s="28">
        <v>1.1875</v>
      </c>
      <c r="X34" s="28">
        <v>5.5</v>
      </c>
      <c r="Y34" s="35">
        <f t="shared" si="2"/>
        <v>0.875</v>
      </c>
      <c r="Z34" s="27">
        <v>5.25</v>
      </c>
      <c r="AA34" s="27">
        <v>8</v>
      </c>
      <c r="AB34" s="27">
        <v>0.875</v>
      </c>
      <c r="AC34" s="27">
        <v>0.75</v>
      </c>
      <c r="AD34" s="27">
        <v>7.25</v>
      </c>
      <c r="AE34" s="27">
        <v>45</v>
      </c>
      <c r="AF34" s="35">
        <f t="shared" si="18"/>
        <v>45</v>
      </c>
      <c r="AG34" s="36" t="str">
        <f t="shared" si="15"/>
        <v>LONG FLANGE, 3.5-300RFLWN</v>
      </c>
      <c r="AH34" s="33"/>
      <c r="AJ34" s="33" t="str">
        <f t="shared" si="5"/>
        <v>300-NPS3.5x9</v>
      </c>
      <c r="AK34" s="34">
        <v>300</v>
      </c>
      <c r="AL34" s="35">
        <f t="shared" si="6"/>
        <v>3.5</v>
      </c>
      <c r="AM34" s="34">
        <v>3.5</v>
      </c>
      <c r="AN34" s="28">
        <v>9</v>
      </c>
      <c r="AO34" s="28">
        <v>1.1875</v>
      </c>
      <c r="AP34" s="28">
        <v>5.5</v>
      </c>
      <c r="AQ34" s="35">
        <f t="shared" si="7"/>
        <v>0.875</v>
      </c>
      <c r="AR34" s="27">
        <v>5.25</v>
      </c>
      <c r="AS34" s="27">
        <v>9</v>
      </c>
      <c r="AT34" s="27">
        <v>8</v>
      </c>
      <c r="AU34" s="27">
        <v>0.875</v>
      </c>
      <c r="AV34" s="27">
        <v>0.75</v>
      </c>
      <c r="AW34" s="27">
        <v>7.25</v>
      </c>
      <c r="AX34" s="27">
        <v>45</v>
      </c>
      <c r="AY34" s="35">
        <f t="shared" si="10"/>
        <v>45</v>
      </c>
      <c r="AZ34" s="36" t="str">
        <f t="shared" si="11"/>
        <v>LONG FLANGE, 3.5-300RFLWN x 9</v>
      </c>
      <c r="BC34" s="33" t="s">
        <v>172</v>
      </c>
      <c r="BD34" s="33" t="s">
        <v>94</v>
      </c>
      <c r="BE34" s="14" t="s">
        <v>55</v>
      </c>
      <c r="BF34" t="s">
        <v>56</v>
      </c>
      <c r="BG34" t="s">
        <v>57</v>
      </c>
      <c r="BH34">
        <v>1.5</v>
      </c>
      <c r="BI34">
        <v>600</v>
      </c>
      <c r="BJ34">
        <v>6</v>
      </c>
      <c r="BK34" t="s">
        <v>93</v>
      </c>
      <c r="BM34" s="33" t="s">
        <v>315</v>
      </c>
      <c r="BN34" s="33" t="s">
        <v>359</v>
      </c>
      <c r="BO34" s="14" t="s">
        <v>55</v>
      </c>
      <c r="BP34" t="s">
        <v>56</v>
      </c>
      <c r="BQ34" t="s">
        <v>57</v>
      </c>
      <c r="BR34">
        <v>4</v>
      </c>
      <c r="BS34">
        <v>300</v>
      </c>
      <c r="BT34" t="s">
        <v>305</v>
      </c>
    </row>
    <row r="35" spans="18:72" x14ac:dyDescent="0.25">
      <c r="R35" s="33" t="str">
        <f t="shared" si="13"/>
        <v>300-NPS4</v>
      </c>
      <c r="S35" s="34">
        <v>300</v>
      </c>
      <c r="T35" s="35">
        <f t="shared" si="1"/>
        <v>4</v>
      </c>
      <c r="U35" s="34">
        <v>4</v>
      </c>
      <c r="V35" s="28">
        <v>10</v>
      </c>
      <c r="W35" s="28">
        <v>1.25</v>
      </c>
      <c r="X35" s="28">
        <v>6.1875</v>
      </c>
      <c r="Y35" s="35">
        <f t="shared" si="2"/>
        <v>0.875</v>
      </c>
      <c r="Z35" s="27">
        <v>5.75</v>
      </c>
      <c r="AA35" s="27">
        <v>8</v>
      </c>
      <c r="AB35" s="27">
        <v>0.875</v>
      </c>
      <c r="AC35" s="27">
        <v>0.75</v>
      </c>
      <c r="AD35" s="27">
        <v>7.875</v>
      </c>
      <c r="AE35" s="27">
        <v>54</v>
      </c>
      <c r="AF35" s="35">
        <f t="shared" si="18"/>
        <v>45</v>
      </c>
      <c r="AG35" s="36" t="str">
        <f t="shared" si="15"/>
        <v>LONG FLANGE, 4-300RFLWN</v>
      </c>
      <c r="AH35" s="33"/>
      <c r="AJ35" s="33" t="str">
        <f t="shared" si="5"/>
        <v>300-NPS4x12</v>
      </c>
      <c r="AK35" s="34">
        <v>300</v>
      </c>
      <c r="AL35" s="35">
        <f t="shared" si="6"/>
        <v>4</v>
      </c>
      <c r="AM35" s="34">
        <v>4</v>
      </c>
      <c r="AN35" s="28">
        <v>10</v>
      </c>
      <c r="AO35" s="28">
        <v>1.25</v>
      </c>
      <c r="AP35" s="28">
        <v>6.1875</v>
      </c>
      <c r="AQ35" s="35">
        <f t="shared" si="7"/>
        <v>0.875</v>
      </c>
      <c r="AR35" s="27">
        <v>5.75</v>
      </c>
      <c r="AS35" s="27">
        <v>12</v>
      </c>
      <c r="AT35" s="27">
        <v>8</v>
      </c>
      <c r="AU35" s="27">
        <v>0.875</v>
      </c>
      <c r="AV35" s="27">
        <v>0.75</v>
      </c>
      <c r="AW35" s="27">
        <v>7.875</v>
      </c>
      <c r="AX35" s="27">
        <v>54</v>
      </c>
      <c r="AY35" s="35">
        <f t="shared" si="10"/>
        <v>45</v>
      </c>
      <c r="AZ35" s="36" t="str">
        <f t="shared" si="11"/>
        <v>LONG FLANGE, 4-300RFLWN x 12</v>
      </c>
      <c r="BC35" s="33" t="s">
        <v>220</v>
      </c>
      <c r="BD35" s="33" t="s">
        <v>95</v>
      </c>
      <c r="BE35" s="14" t="s">
        <v>55</v>
      </c>
      <c r="BF35" t="s">
        <v>56</v>
      </c>
      <c r="BG35" t="s">
        <v>57</v>
      </c>
      <c r="BH35">
        <v>1</v>
      </c>
      <c r="BI35">
        <v>150</v>
      </c>
      <c r="BJ35">
        <v>6</v>
      </c>
      <c r="BK35" t="s">
        <v>96</v>
      </c>
      <c r="BM35" s="33" t="s">
        <v>323</v>
      </c>
      <c r="BN35" s="33" t="s">
        <v>359</v>
      </c>
      <c r="BO35" s="14" t="s">
        <v>55</v>
      </c>
      <c r="BP35" t="s">
        <v>56</v>
      </c>
      <c r="BQ35" t="s">
        <v>57</v>
      </c>
      <c r="BR35">
        <v>6</v>
      </c>
      <c r="BS35">
        <v>300</v>
      </c>
      <c r="BT35" t="s">
        <v>305</v>
      </c>
    </row>
    <row r="36" spans="18:72" x14ac:dyDescent="0.25">
      <c r="R36" s="33" t="str">
        <f t="shared" si="13"/>
        <v>300-NPS5</v>
      </c>
      <c r="S36" s="34">
        <v>300</v>
      </c>
      <c r="T36" s="35">
        <f t="shared" si="1"/>
        <v>5</v>
      </c>
      <c r="U36" s="34">
        <v>5</v>
      </c>
      <c r="V36" s="28">
        <v>11</v>
      </c>
      <c r="W36" s="28">
        <v>1.375</v>
      </c>
      <c r="X36" s="28">
        <v>7.3125</v>
      </c>
      <c r="Y36" s="35">
        <f t="shared" si="2"/>
        <v>1</v>
      </c>
      <c r="Z36" s="27">
        <v>7</v>
      </c>
      <c r="AA36" s="27">
        <v>8</v>
      </c>
      <c r="AB36" s="27">
        <v>0.875</v>
      </c>
      <c r="AC36" s="27">
        <v>0.75</v>
      </c>
      <c r="AD36" s="27">
        <v>9.25</v>
      </c>
      <c r="AE36" s="27">
        <v>86</v>
      </c>
      <c r="AF36" s="35">
        <f t="shared" si="18"/>
        <v>45</v>
      </c>
      <c r="AG36" s="36" t="str">
        <f t="shared" si="15"/>
        <v>LONG FLANGE, 5-300RFLWN</v>
      </c>
      <c r="AH36" s="33"/>
      <c r="AJ36" s="33" t="str">
        <f t="shared" si="5"/>
        <v>300-NPS5x12</v>
      </c>
      <c r="AK36" s="34">
        <v>300</v>
      </c>
      <c r="AL36" s="35">
        <f t="shared" si="6"/>
        <v>5</v>
      </c>
      <c r="AM36" s="34">
        <v>5</v>
      </c>
      <c r="AN36" s="28">
        <v>11</v>
      </c>
      <c r="AO36" s="28">
        <v>1.375</v>
      </c>
      <c r="AP36" s="28">
        <v>7.3125</v>
      </c>
      <c r="AQ36" s="35">
        <f t="shared" si="7"/>
        <v>1</v>
      </c>
      <c r="AR36" s="27">
        <v>7</v>
      </c>
      <c r="AS36" s="27">
        <v>12</v>
      </c>
      <c r="AT36" s="27">
        <v>8</v>
      </c>
      <c r="AU36" s="27">
        <v>0.875</v>
      </c>
      <c r="AV36" s="27">
        <v>0.75</v>
      </c>
      <c r="AW36" s="27">
        <v>9.25</v>
      </c>
      <c r="AX36" s="27">
        <v>86</v>
      </c>
      <c r="AY36" s="35">
        <f t="shared" si="10"/>
        <v>45</v>
      </c>
      <c r="AZ36" s="36" t="str">
        <f t="shared" si="11"/>
        <v>LONG FLANGE, 5-300RFLWN x 12</v>
      </c>
      <c r="BC36" s="33" t="s">
        <v>221</v>
      </c>
      <c r="BD36" s="33" t="s">
        <v>97</v>
      </c>
      <c r="BE36" s="14" t="s">
        <v>55</v>
      </c>
      <c r="BF36" t="s">
        <v>56</v>
      </c>
      <c r="BG36" t="s">
        <v>57</v>
      </c>
      <c r="BH36">
        <v>1</v>
      </c>
      <c r="BI36">
        <v>150</v>
      </c>
      <c r="BJ36">
        <v>9</v>
      </c>
      <c r="BK36" t="s">
        <v>96</v>
      </c>
      <c r="BM36" s="33" t="s">
        <v>324</v>
      </c>
      <c r="BN36" s="33" t="s">
        <v>359</v>
      </c>
      <c r="BO36" s="14" t="s">
        <v>55</v>
      </c>
      <c r="BP36" t="s">
        <v>56</v>
      </c>
      <c r="BQ36" t="s">
        <v>57</v>
      </c>
      <c r="BR36">
        <v>8</v>
      </c>
      <c r="BS36">
        <v>300</v>
      </c>
      <c r="BT36" t="s">
        <v>305</v>
      </c>
    </row>
    <row r="37" spans="18:72" x14ac:dyDescent="0.25">
      <c r="R37" s="33" t="str">
        <f t="shared" si="13"/>
        <v>300-NPS6</v>
      </c>
      <c r="S37" s="34">
        <v>300</v>
      </c>
      <c r="T37" s="35">
        <f t="shared" si="1"/>
        <v>6</v>
      </c>
      <c r="U37" s="34">
        <v>6</v>
      </c>
      <c r="V37" s="28">
        <v>12.5</v>
      </c>
      <c r="W37" s="28">
        <v>1.4375</v>
      </c>
      <c r="X37" s="28">
        <v>8.5</v>
      </c>
      <c r="Y37" s="35">
        <f t="shared" si="2"/>
        <v>1.0625</v>
      </c>
      <c r="Z37" s="27">
        <v>8.125</v>
      </c>
      <c r="AA37" s="27">
        <v>12</v>
      </c>
      <c r="AB37" s="27">
        <v>0.875</v>
      </c>
      <c r="AC37" s="27">
        <v>0.75</v>
      </c>
      <c r="AD37" s="27">
        <v>10.625</v>
      </c>
      <c r="AE37" s="27">
        <v>108</v>
      </c>
      <c r="AF37" s="35">
        <f t="shared" si="18"/>
        <v>30</v>
      </c>
      <c r="AG37" s="36" t="str">
        <f t="shared" si="15"/>
        <v>LONG FLANGE, 6-300RFLWN</v>
      </c>
      <c r="AH37" s="33"/>
      <c r="AJ37" s="33" t="str">
        <f t="shared" si="5"/>
        <v>300-NPS6x12</v>
      </c>
      <c r="AK37" s="34">
        <v>300</v>
      </c>
      <c r="AL37" s="35">
        <f t="shared" si="6"/>
        <v>6</v>
      </c>
      <c r="AM37" s="34">
        <v>6</v>
      </c>
      <c r="AN37" s="28">
        <v>12.5</v>
      </c>
      <c r="AO37" s="28">
        <v>1.4375</v>
      </c>
      <c r="AP37" s="28">
        <v>8.5</v>
      </c>
      <c r="AQ37" s="35">
        <f t="shared" si="7"/>
        <v>1.0625</v>
      </c>
      <c r="AR37" s="27">
        <v>8.125</v>
      </c>
      <c r="AS37" s="27">
        <v>12</v>
      </c>
      <c r="AT37" s="27">
        <v>12</v>
      </c>
      <c r="AU37" s="27">
        <v>0.875</v>
      </c>
      <c r="AV37" s="27">
        <v>0.75</v>
      </c>
      <c r="AW37" s="27">
        <v>10.625</v>
      </c>
      <c r="AX37" s="27">
        <v>108</v>
      </c>
      <c r="AY37" s="35">
        <f t="shared" si="10"/>
        <v>30</v>
      </c>
      <c r="AZ37" s="36" t="str">
        <f t="shared" si="11"/>
        <v>LONG FLANGE, 6-300RFLWN x 12</v>
      </c>
      <c r="BC37" s="33" t="s">
        <v>222</v>
      </c>
      <c r="BD37" s="33" t="s">
        <v>98</v>
      </c>
      <c r="BE37" s="14" t="s">
        <v>55</v>
      </c>
      <c r="BF37" t="s">
        <v>56</v>
      </c>
      <c r="BG37" t="s">
        <v>57</v>
      </c>
      <c r="BH37">
        <v>1</v>
      </c>
      <c r="BI37">
        <v>300</v>
      </c>
      <c r="BJ37">
        <v>6</v>
      </c>
      <c r="BK37" t="s">
        <v>96</v>
      </c>
      <c r="BM37" s="33" t="s">
        <v>316</v>
      </c>
      <c r="BN37" s="33" t="s">
        <v>359</v>
      </c>
      <c r="BO37" s="14" t="s">
        <v>55</v>
      </c>
      <c r="BP37" t="s">
        <v>56</v>
      </c>
      <c r="BQ37" t="s">
        <v>57</v>
      </c>
      <c r="BR37">
        <v>1.5</v>
      </c>
      <c r="BS37">
        <v>600</v>
      </c>
      <c r="BT37" t="s">
        <v>305</v>
      </c>
    </row>
    <row r="38" spans="18:72" x14ac:dyDescent="0.25">
      <c r="R38" s="33" t="str">
        <f t="shared" si="13"/>
        <v>300-NPS8</v>
      </c>
      <c r="S38" s="34">
        <v>300</v>
      </c>
      <c r="T38" s="35">
        <f t="shared" si="1"/>
        <v>8</v>
      </c>
      <c r="U38" s="34">
        <v>8</v>
      </c>
      <c r="V38" s="28">
        <v>15</v>
      </c>
      <c r="W38" s="28">
        <v>1.625</v>
      </c>
      <c r="X38" s="28">
        <v>10.625</v>
      </c>
      <c r="Y38" s="35">
        <f t="shared" si="2"/>
        <v>1.125</v>
      </c>
      <c r="Z38" s="27">
        <v>10.25</v>
      </c>
      <c r="AA38" s="27">
        <v>12</v>
      </c>
      <c r="AB38" s="27">
        <v>1</v>
      </c>
      <c r="AC38" s="27">
        <v>0.875</v>
      </c>
      <c r="AD38" s="27">
        <v>13</v>
      </c>
      <c r="AE38" s="27">
        <v>150</v>
      </c>
      <c r="AF38" s="35">
        <f t="shared" si="18"/>
        <v>30</v>
      </c>
      <c r="AG38" s="36" t="str">
        <f t="shared" si="15"/>
        <v>LONG FLANGE, 8-300RFLWN</v>
      </c>
      <c r="AH38" s="33"/>
      <c r="AJ38" s="33" t="str">
        <f t="shared" si="5"/>
        <v>300-NPS8x12</v>
      </c>
      <c r="AK38" s="34">
        <v>300</v>
      </c>
      <c r="AL38" s="35">
        <f t="shared" si="6"/>
        <v>8</v>
      </c>
      <c r="AM38" s="34">
        <v>8</v>
      </c>
      <c r="AN38" s="28">
        <v>15</v>
      </c>
      <c r="AO38" s="28">
        <v>1.625</v>
      </c>
      <c r="AP38" s="28">
        <v>10.625</v>
      </c>
      <c r="AQ38" s="35">
        <f t="shared" si="7"/>
        <v>1.125</v>
      </c>
      <c r="AR38" s="27">
        <v>10.25</v>
      </c>
      <c r="AS38" s="27">
        <v>12</v>
      </c>
      <c r="AT38" s="27">
        <v>12</v>
      </c>
      <c r="AU38" s="27">
        <v>1</v>
      </c>
      <c r="AV38" s="27">
        <v>0.875</v>
      </c>
      <c r="AW38" s="27">
        <v>13</v>
      </c>
      <c r="AX38" s="27">
        <v>150</v>
      </c>
      <c r="AY38" s="35">
        <f t="shared" si="10"/>
        <v>30</v>
      </c>
      <c r="AZ38" s="36" t="str">
        <f t="shared" si="11"/>
        <v>LONG FLANGE, 8-300RFLWN x 12</v>
      </c>
      <c r="BC38" s="33" t="s">
        <v>223</v>
      </c>
      <c r="BD38" s="33" t="s">
        <v>99</v>
      </c>
      <c r="BE38" s="14" t="s">
        <v>55</v>
      </c>
      <c r="BF38" t="s">
        <v>56</v>
      </c>
      <c r="BG38" t="s">
        <v>57</v>
      </c>
      <c r="BH38">
        <v>1.5</v>
      </c>
      <c r="BI38">
        <v>300</v>
      </c>
      <c r="BJ38">
        <v>6</v>
      </c>
      <c r="BK38" t="s">
        <v>96</v>
      </c>
      <c r="BM38" s="33" t="s">
        <v>347</v>
      </c>
      <c r="BN38" s="33" t="s">
        <v>359</v>
      </c>
      <c r="BO38" s="14" t="s">
        <v>55</v>
      </c>
      <c r="BP38" t="s">
        <v>56</v>
      </c>
      <c r="BQ38" t="s">
        <v>57</v>
      </c>
      <c r="BR38">
        <v>3</v>
      </c>
      <c r="BS38">
        <v>600</v>
      </c>
      <c r="BT38" t="s">
        <v>305</v>
      </c>
    </row>
    <row r="39" spans="18:72" x14ac:dyDescent="0.25">
      <c r="R39" s="33" t="str">
        <f t="shared" si="13"/>
        <v>300-NPS10</v>
      </c>
      <c r="S39" s="34">
        <v>300</v>
      </c>
      <c r="T39" s="35">
        <f t="shared" si="1"/>
        <v>10</v>
      </c>
      <c r="U39" s="34">
        <v>10</v>
      </c>
      <c r="V39" s="28">
        <v>17.5</v>
      </c>
      <c r="W39" s="28">
        <v>1.875</v>
      </c>
      <c r="X39" s="28">
        <v>12.75</v>
      </c>
      <c r="Y39" s="35">
        <f t="shared" si="2"/>
        <v>1.3125</v>
      </c>
      <c r="Z39" s="27">
        <v>12.625</v>
      </c>
      <c r="AA39" s="27">
        <v>16</v>
      </c>
      <c r="AB39" s="27">
        <v>1.125</v>
      </c>
      <c r="AC39" s="27">
        <v>1</v>
      </c>
      <c r="AD39" s="27">
        <v>15.25</v>
      </c>
      <c r="AE39" s="27">
        <v>218</v>
      </c>
      <c r="AF39" s="35">
        <f t="shared" si="18"/>
        <v>22.5</v>
      </c>
      <c r="AG39" s="36" t="str">
        <f t="shared" si="15"/>
        <v>LONG FLANGE, 10-300RFLWN</v>
      </c>
      <c r="AH39" s="33"/>
      <c r="AJ39" s="33" t="str">
        <f t="shared" si="5"/>
        <v>300-NPS10x12</v>
      </c>
      <c r="AK39" s="34">
        <v>300</v>
      </c>
      <c r="AL39" s="35">
        <f t="shared" si="6"/>
        <v>10</v>
      </c>
      <c r="AM39" s="34">
        <v>10</v>
      </c>
      <c r="AN39" s="28">
        <v>17.5</v>
      </c>
      <c r="AO39" s="28">
        <v>1.875</v>
      </c>
      <c r="AP39" s="28">
        <v>12.75</v>
      </c>
      <c r="AQ39" s="35">
        <f t="shared" si="7"/>
        <v>1.3125</v>
      </c>
      <c r="AR39" s="27">
        <v>12.625</v>
      </c>
      <c r="AS39" s="27">
        <v>12</v>
      </c>
      <c r="AT39" s="27">
        <v>16</v>
      </c>
      <c r="AU39" s="27">
        <v>1.125</v>
      </c>
      <c r="AV39" s="27">
        <v>1</v>
      </c>
      <c r="AW39" s="27">
        <v>15.25</v>
      </c>
      <c r="AX39" s="27">
        <v>218</v>
      </c>
      <c r="AY39" s="35">
        <f t="shared" si="10"/>
        <v>22.5</v>
      </c>
      <c r="AZ39" s="36" t="str">
        <f t="shared" si="11"/>
        <v>LONG FLANGE, 10-300RFLWN x 12</v>
      </c>
      <c r="BC39" s="33" t="s">
        <v>224</v>
      </c>
      <c r="BD39" s="33" t="s">
        <v>100</v>
      </c>
      <c r="BE39" s="14" t="s">
        <v>55</v>
      </c>
      <c r="BF39" t="s">
        <v>56</v>
      </c>
      <c r="BG39" t="s">
        <v>57</v>
      </c>
      <c r="BH39">
        <v>1.5</v>
      </c>
      <c r="BI39">
        <v>300</v>
      </c>
      <c r="BJ39">
        <v>7.5</v>
      </c>
      <c r="BK39" t="s">
        <v>96</v>
      </c>
      <c r="BM39" s="33" t="s">
        <v>350</v>
      </c>
      <c r="BN39" s="33" t="s">
        <v>359</v>
      </c>
      <c r="BO39" s="14" t="s">
        <v>55</v>
      </c>
      <c r="BP39" t="s">
        <v>56</v>
      </c>
      <c r="BQ39" t="s">
        <v>57</v>
      </c>
      <c r="BR39">
        <v>4</v>
      </c>
      <c r="BS39">
        <v>600</v>
      </c>
      <c r="BT39" t="s">
        <v>305</v>
      </c>
    </row>
    <row r="40" spans="18:72" x14ac:dyDescent="0.25">
      <c r="R40" s="33" t="str">
        <f t="shared" si="13"/>
        <v>300-NPS12</v>
      </c>
      <c r="S40" s="34">
        <v>300</v>
      </c>
      <c r="T40" s="35">
        <f t="shared" si="1"/>
        <v>12</v>
      </c>
      <c r="U40" s="34">
        <v>12</v>
      </c>
      <c r="V40" s="28">
        <v>20.5</v>
      </c>
      <c r="W40" s="28">
        <v>2</v>
      </c>
      <c r="X40" s="28">
        <v>15</v>
      </c>
      <c r="Y40" s="35">
        <f t="shared" si="2"/>
        <v>1.375</v>
      </c>
      <c r="Z40" s="27">
        <v>14.75</v>
      </c>
      <c r="AA40" s="27">
        <v>16</v>
      </c>
      <c r="AB40" s="27">
        <v>1.25</v>
      </c>
      <c r="AC40" s="27">
        <v>1.125</v>
      </c>
      <c r="AD40" s="27">
        <v>17.75</v>
      </c>
      <c r="AE40" s="27">
        <v>289</v>
      </c>
      <c r="AF40" s="35">
        <f t="shared" si="18"/>
        <v>22.5</v>
      </c>
      <c r="AG40" s="36" t="str">
        <f t="shared" si="15"/>
        <v>LONG FLANGE, 12-300RFLWN</v>
      </c>
      <c r="AH40" s="33"/>
      <c r="AJ40" s="33" t="str">
        <f t="shared" si="5"/>
        <v>300-NPS12x12</v>
      </c>
      <c r="AK40" s="34">
        <v>300</v>
      </c>
      <c r="AL40" s="35">
        <f t="shared" si="6"/>
        <v>12</v>
      </c>
      <c r="AM40" s="34">
        <v>12</v>
      </c>
      <c r="AN40" s="28">
        <v>20.5</v>
      </c>
      <c r="AO40" s="28">
        <v>2</v>
      </c>
      <c r="AP40" s="28">
        <v>15</v>
      </c>
      <c r="AQ40" s="35">
        <f t="shared" si="7"/>
        <v>1.375</v>
      </c>
      <c r="AR40" s="27">
        <v>14.75</v>
      </c>
      <c r="AS40" s="27">
        <v>12</v>
      </c>
      <c r="AT40" s="27">
        <v>16</v>
      </c>
      <c r="AU40" s="27">
        <v>1.25</v>
      </c>
      <c r="AV40" s="27">
        <v>1.125</v>
      </c>
      <c r="AW40" s="27">
        <v>17.75</v>
      </c>
      <c r="AX40" s="27">
        <v>289</v>
      </c>
      <c r="AY40" s="35">
        <f t="shared" si="10"/>
        <v>22.5</v>
      </c>
      <c r="AZ40" s="36" t="str">
        <f t="shared" si="11"/>
        <v>LONG FLANGE, 12-300RFLWN x 12</v>
      </c>
      <c r="BC40" s="33" t="s">
        <v>225</v>
      </c>
      <c r="BD40" s="33" t="s">
        <v>101</v>
      </c>
      <c r="BE40" s="14" t="s">
        <v>55</v>
      </c>
      <c r="BF40" t="s">
        <v>56</v>
      </c>
      <c r="BG40" t="s">
        <v>57</v>
      </c>
      <c r="BH40">
        <v>1.5</v>
      </c>
      <c r="BI40">
        <v>300</v>
      </c>
      <c r="BJ40">
        <v>9</v>
      </c>
      <c r="BK40" t="s">
        <v>96</v>
      </c>
      <c r="BM40" s="33" t="s">
        <v>325</v>
      </c>
      <c r="BN40" s="33" t="s">
        <v>359</v>
      </c>
      <c r="BO40" s="14" t="s">
        <v>55</v>
      </c>
      <c r="BP40" t="s">
        <v>56</v>
      </c>
      <c r="BQ40" t="s">
        <v>57</v>
      </c>
      <c r="BR40">
        <v>6</v>
      </c>
      <c r="BS40">
        <v>600</v>
      </c>
      <c r="BT40" t="s">
        <v>305</v>
      </c>
    </row>
    <row r="41" spans="18:72" x14ac:dyDescent="0.25">
      <c r="R41" s="33" t="str">
        <f t="shared" si="13"/>
        <v>300-NPS14</v>
      </c>
      <c r="S41" s="34">
        <v>300</v>
      </c>
      <c r="T41" s="35">
        <f t="shared" si="1"/>
        <v>14</v>
      </c>
      <c r="U41" s="34">
        <v>14</v>
      </c>
      <c r="V41" s="28">
        <v>23</v>
      </c>
      <c r="W41" s="28">
        <v>2.125</v>
      </c>
      <c r="X41" s="28">
        <v>16.25</v>
      </c>
      <c r="Y41" s="35">
        <f t="shared" si="2"/>
        <v>1.375</v>
      </c>
      <c r="Z41" s="27">
        <v>16.75</v>
      </c>
      <c r="AA41" s="27">
        <v>20</v>
      </c>
      <c r="AB41" s="27">
        <v>1.25</v>
      </c>
      <c r="AC41" s="27">
        <v>1.125</v>
      </c>
      <c r="AD41" s="27">
        <v>20.25</v>
      </c>
      <c r="AE41" s="27">
        <v>342</v>
      </c>
      <c r="AF41" s="35">
        <f t="shared" si="18"/>
        <v>18</v>
      </c>
      <c r="AG41" s="36" t="str">
        <f t="shared" si="15"/>
        <v>LONG FLANGE, 14-300RFLWN</v>
      </c>
      <c r="AH41" s="33"/>
      <c r="AJ41" s="33" t="str">
        <f t="shared" si="5"/>
        <v>300-NPS14x12</v>
      </c>
      <c r="AK41" s="34">
        <v>300</v>
      </c>
      <c r="AL41" s="35">
        <f t="shared" si="6"/>
        <v>14</v>
      </c>
      <c r="AM41" s="34">
        <v>14</v>
      </c>
      <c r="AN41" s="28">
        <v>23</v>
      </c>
      <c r="AO41" s="28">
        <v>2.125</v>
      </c>
      <c r="AP41" s="28">
        <v>16.25</v>
      </c>
      <c r="AQ41" s="35">
        <f t="shared" si="7"/>
        <v>1.375</v>
      </c>
      <c r="AR41" s="27">
        <v>16.75</v>
      </c>
      <c r="AS41" s="27">
        <v>12</v>
      </c>
      <c r="AT41" s="27">
        <v>20</v>
      </c>
      <c r="AU41" s="27">
        <v>1.25</v>
      </c>
      <c r="AV41" s="27">
        <v>1.125</v>
      </c>
      <c r="AW41" s="27">
        <v>20.25</v>
      </c>
      <c r="AX41" s="27">
        <v>342</v>
      </c>
      <c r="AY41" s="35">
        <f t="shared" si="10"/>
        <v>18</v>
      </c>
      <c r="AZ41" s="36" t="str">
        <f t="shared" si="11"/>
        <v>LONG FLANGE, 14-300RFLWN x 12</v>
      </c>
      <c r="BC41" s="33" t="s">
        <v>226</v>
      </c>
      <c r="BD41" s="33" t="s">
        <v>102</v>
      </c>
      <c r="BE41" s="14" t="s">
        <v>55</v>
      </c>
      <c r="BF41" t="s">
        <v>56</v>
      </c>
      <c r="BG41" t="s">
        <v>57</v>
      </c>
      <c r="BH41">
        <v>1.5</v>
      </c>
      <c r="BI41">
        <v>300</v>
      </c>
      <c r="BJ41">
        <v>12</v>
      </c>
      <c r="BK41" t="s">
        <v>96</v>
      </c>
      <c r="BM41" s="33" t="s">
        <v>326</v>
      </c>
      <c r="BN41" s="33" t="s">
        <v>359</v>
      </c>
      <c r="BO41" s="14" t="s">
        <v>55</v>
      </c>
      <c r="BP41" t="s">
        <v>56</v>
      </c>
      <c r="BQ41" t="s">
        <v>57</v>
      </c>
      <c r="BR41">
        <v>8</v>
      </c>
      <c r="BS41">
        <v>600</v>
      </c>
      <c r="BT41" t="s">
        <v>305</v>
      </c>
    </row>
    <row r="42" spans="18:72" x14ac:dyDescent="0.25">
      <c r="R42" s="33" t="str">
        <f t="shared" si="13"/>
        <v>300-NPS16</v>
      </c>
      <c r="S42" s="34">
        <v>300</v>
      </c>
      <c r="T42" s="35">
        <f t="shared" si="1"/>
        <v>16</v>
      </c>
      <c r="U42" s="34">
        <v>16</v>
      </c>
      <c r="V42" s="28">
        <v>25.5</v>
      </c>
      <c r="W42" s="28">
        <v>2.25</v>
      </c>
      <c r="X42" s="28">
        <v>18.5</v>
      </c>
      <c r="Y42" s="35">
        <f t="shared" si="2"/>
        <v>1.5</v>
      </c>
      <c r="Z42" s="27">
        <v>19</v>
      </c>
      <c r="AA42" s="27">
        <v>20</v>
      </c>
      <c r="AB42" s="27">
        <v>1.375</v>
      </c>
      <c r="AC42" s="27">
        <v>1.25</v>
      </c>
      <c r="AD42" s="27">
        <v>22.5</v>
      </c>
      <c r="AE42" s="27">
        <v>426</v>
      </c>
      <c r="AF42" s="35">
        <f t="shared" si="18"/>
        <v>18</v>
      </c>
      <c r="AG42" s="36" t="str">
        <f t="shared" si="15"/>
        <v>LONG FLANGE, 16-300RFLWN</v>
      </c>
      <c r="AH42" s="33"/>
      <c r="AJ42" s="33" t="str">
        <f t="shared" si="5"/>
        <v>300-NPS16x12</v>
      </c>
      <c r="AK42" s="34">
        <v>300</v>
      </c>
      <c r="AL42" s="35">
        <f t="shared" si="6"/>
        <v>16</v>
      </c>
      <c r="AM42" s="34">
        <v>16</v>
      </c>
      <c r="AN42" s="28">
        <v>25.5</v>
      </c>
      <c r="AO42" s="28">
        <v>2.25</v>
      </c>
      <c r="AP42" s="28">
        <v>18.5</v>
      </c>
      <c r="AQ42" s="35">
        <f t="shared" si="7"/>
        <v>1.5</v>
      </c>
      <c r="AR42" s="27">
        <v>19</v>
      </c>
      <c r="AS42" s="27">
        <v>12</v>
      </c>
      <c r="AT42" s="27">
        <v>20</v>
      </c>
      <c r="AU42" s="27">
        <v>1.375</v>
      </c>
      <c r="AV42" s="27">
        <v>1.25</v>
      </c>
      <c r="AW42" s="27">
        <v>22.5</v>
      </c>
      <c r="AX42" s="27">
        <v>426</v>
      </c>
      <c r="AY42" s="35">
        <f t="shared" si="10"/>
        <v>18</v>
      </c>
      <c r="AZ42" s="36" t="str">
        <f t="shared" si="11"/>
        <v>LONG FLANGE, 16-300RFLWN x 12</v>
      </c>
      <c r="BC42" s="33" t="s">
        <v>227</v>
      </c>
      <c r="BD42" s="33" t="s">
        <v>103</v>
      </c>
      <c r="BE42" s="14" t="s">
        <v>55</v>
      </c>
      <c r="BF42" t="s">
        <v>56</v>
      </c>
      <c r="BG42" t="s">
        <v>57</v>
      </c>
      <c r="BH42">
        <v>3</v>
      </c>
      <c r="BI42">
        <v>300</v>
      </c>
      <c r="BJ42">
        <v>8</v>
      </c>
      <c r="BK42" t="s">
        <v>96</v>
      </c>
      <c r="BM42" s="33" t="s">
        <v>327</v>
      </c>
      <c r="BN42" s="33" t="s">
        <v>359</v>
      </c>
      <c r="BO42" s="14" t="s">
        <v>55</v>
      </c>
      <c r="BP42" t="s">
        <v>56</v>
      </c>
      <c r="BQ42" t="s">
        <v>57</v>
      </c>
      <c r="BR42">
        <v>10</v>
      </c>
      <c r="BS42">
        <v>600</v>
      </c>
      <c r="BT42" t="s">
        <v>305</v>
      </c>
    </row>
    <row r="43" spans="18:72" x14ac:dyDescent="0.25">
      <c r="R43" s="33" t="str">
        <f t="shared" si="13"/>
        <v>300-NPS18</v>
      </c>
      <c r="S43" s="34">
        <v>300</v>
      </c>
      <c r="T43" s="35">
        <f t="shared" si="1"/>
        <v>18</v>
      </c>
      <c r="U43" s="34">
        <v>18</v>
      </c>
      <c r="V43" s="28">
        <v>28</v>
      </c>
      <c r="W43" s="28">
        <v>2.375</v>
      </c>
      <c r="X43" s="28">
        <v>21</v>
      </c>
      <c r="Y43" s="35">
        <f t="shared" si="2"/>
        <v>1.5</v>
      </c>
      <c r="Z43" s="27">
        <v>21</v>
      </c>
      <c r="AA43" s="27">
        <v>24</v>
      </c>
      <c r="AB43" s="27">
        <v>1.375</v>
      </c>
      <c r="AC43" s="27">
        <v>1.25</v>
      </c>
      <c r="AD43" s="27">
        <v>24.75</v>
      </c>
      <c r="AE43" s="27">
        <v>493</v>
      </c>
      <c r="AF43" s="35">
        <f t="shared" si="18"/>
        <v>15</v>
      </c>
      <c r="AG43" s="36" t="str">
        <f t="shared" si="15"/>
        <v>LONG FLANGE, 18-300RFLWN</v>
      </c>
      <c r="AH43" s="33"/>
      <c r="AJ43" s="33" t="str">
        <f t="shared" si="5"/>
        <v>300-NPS18x12</v>
      </c>
      <c r="AK43" s="34">
        <v>300</v>
      </c>
      <c r="AL43" s="35">
        <f t="shared" si="6"/>
        <v>18</v>
      </c>
      <c r="AM43" s="34">
        <v>18</v>
      </c>
      <c r="AN43" s="28">
        <v>28</v>
      </c>
      <c r="AO43" s="28">
        <v>2.375</v>
      </c>
      <c r="AP43" s="28">
        <v>21</v>
      </c>
      <c r="AQ43" s="35">
        <f t="shared" si="7"/>
        <v>1.5</v>
      </c>
      <c r="AR43" s="27">
        <v>21</v>
      </c>
      <c r="AS43" s="27">
        <v>12</v>
      </c>
      <c r="AT43" s="27">
        <v>24</v>
      </c>
      <c r="AU43" s="27">
        <v>1.375</v>
      </c>
      <c r="AV43" s="27">
        <v>1.25</v>
      </c>
      <c r="AW43" s="27">
        <v>24.75</v>
      </c>
      <c r="AX43" s="27">
        <v>493</v>
      </c>
      <c r="AY43" s="35">
        <f t="shared" si="10"/>
        <v>15</v>
      </c>
      <c r="AZ43" s="36" t="str">
        <f t="shared" si="11"/>
        <v>LONG FLANGE, 18-300RFLWN x 12</v>
      </c>
      <c r="BC43" s="33" t="s">
        <v>228</v>
      </c>
      <c r="BD43" s="33" t="s">
        <v>104</v>
      </c>
      <c r="BE43" s="14" t="s">
        <v>55</v>
      </c>
      <c r="BF43" t="s">
        <v>56</v>
      </c>
      <c r="BG43" t="s">
        <v>57</v>
      </c>
      <c r="BH43">
        <v>4</v>
      </c>
      <c r="BI43">
        <v>300</v>
      </c>
      <c r="BJ43">
        <v>9</v>
      </c>
      <c r="BK43" t="s">
        <v>96</v>
      </c>
      <c r="BM43" s="33" t="s">
        <v>342</v>
      </c>
      <c r="BN43" s="33" t="s">
        <v>359</v>
      </c>
      <c r="BO43" s="14" t="s">
        <v>55</v>
      </c>
      <c r="BP43" t="s">
        <v>56</v>
      </c>
      <c r="BQ43" t="s">
        <v>57</v>
      </c>
      <c r="BR43">
        <v>1.5</v>
      </c>
      <c r="BS43">
        <v>900</v>
      </c>
      <c r="BT43" t="s">
        <v>305</v>
      </c>
    </row>
    <row r="44" spans="18:72" x14ac:dyDescent="0.25">
      <c r="R44" s="33" t="str">
        <f t="shared" si="13"/>
        <v>300-NPS20</v>
      </c>
      <c r="S44" s="34">
        <v>300</v>
      </c>
      <c r="T44" s="35">
        <f t="shared" si="1"/>
        <v>20</v>
      </c>
      <c r="U44" s="34">
        <v>20</v>
      </c>
      <c r="V44" s="28">
        <v>30.5</v>
      </c>
      <c r="W44" s="28">
        <v>2.5</v>
      </c>
      <c r="X44" s="28">
        <v>23</v>
      </c>
      <c r="Y44" s="35">
        <f t="shared" si="2"/>
        <v>1.5625</v>
      </c>
      <c r="Z44" s="27">
        <v>23.125</v>
      </c>
      <c r="AA44" s="27">
        <v>24</v>
      </c>
      <c r="AB44" s="27">
        <v>1.375</v>
      </c>
      <c r="AC44" s="27">
        <v>1.25</v>
      </c>
      <c r="AD44" s="27">
        <v>27</v>
      </c>
      <c r="AE44" s="27">
        <v>575</v>
      </c>
      <c r="AF44" s="35">
        <f t="shared" si="18"/>
        <v>15</v>
      </c>
      <c r="AG44" s="36" t="str">
        <f t="shared" si="15"/>
        <v>LONG FLANGE, 20-300RFLWN</v>
      </c>
      <c r="AH44" s="33"/>
      <c r="AJ44" s="33" t="str">
        <f t="shared" si="5"/>
        <v>300-NPS20x12</v>
      </c>
      <c r="AK44" s="34">
        <v>300</v>
      </c>
      <c r="AL44" s="35">
        <f t="shared" si="6"/>
        <v>20</v>
      </c>
      <c r="AM44" s="34">
        <v>20</v>
      </c>
      <c r="AN44" s="28">
        <v>30.5</v>
      </c>
      <c r="AO44" s="28">
        <v>2.5</v>
      </c>
      <c r="AP44" s="28">
        <v>23</v>
      </c>
      <c r="AQ44" s="35">
        <f t="shared" si="7"/>
        <v>1.5625</v>
      </c>
      <c r="AR44" s="27">
        <v>23.125</v>
      </c>
      <c r="AS44" s="27">
        <v>12</v>
      </c>
      <c r="AT44" s="27">
        <v>24</v>
      </c>
      <c r="AU44" s="27">
        <v>1.375</v>
      </c>
      <c r="AV44" s="27">
        <v>1.25</v>
      </c>
      <c r="AW44" s="27">
        <v>27</v>
      </c>
      <c r="AX44" s="27">
        <v>575</v>
      </c>
      <c r="AY44" s="35">
        <f t="shared" si="10"/>
        <v>15</v>
      </c>
      <c r="AZ44" s="36" t="str">
        <f t="shared" si="11"/>
        <v>LONG FLANGE, 20-300RFLWN x 12</v>
      </c>
      <c r="BC44" s="33" t="s">
        <v>229</v>
      </c>
      <c r="BD44" s="33" t="s">
        <v>105</v>
      </c>
      <c r="BE44" s="14" t="s">
        <v>55</v>
      </c>
      <c r="BF44" t="s">
        <v>56</v>
      </c>
      <c r="BG44" t="s">
        <v>57</v>
      </c>
      <c r="BH44">
        <v>6</v>
      </c>
      <c r="BI44">
        <v>300</v>
      </c>
      <c r="BJ44">
        <v>10</v>
      </c>
      <c r="BK44" t="s">
        <v>96</v>
      </c>
      <c r="BM44" s="33" t="s">
        <v>353</v>
      </c>
      <c r="BN44" s="33" t="s">
        <v>359</v>
      </c>
      <c r="BO44" s="14" t="s">
        <v>55</v>
      </c>
      <c r="BP44" t="s">
        <v>56</v>
      </c>
      <c r="BQ44" t="s">
        <v>57</v>
      </c>
      <c r="BR44">
        <v>3</v>
      </c>
      <c r="BS44">
        <v>900</v>
      </c>
      <c r="BT44" t="s">
        <v>305</v>
      </c>
    </row>
    <row r="45" spans="18:72" x14ac:dyDescent="0.25">
      <c r="R45" s="33" t="str">
        <f t="shared" si="13"/>
        <v>300-NPS24</v>
      </c>
      <c r="S45" s="34">
        <v>300</v>
      </c>
      <c r="T45" s="35">
        <f t="shared" si="1"/>
        <v>24</v>
      </c>
      <c r="U45" s="34">
        <v>24</v>
      </c>
      <c r="V45" s="28">
        <v>36</v>
      </c>
      <c r="W45" s="28">
        <v>2.75</v>
      </c>
      <c r="X45" s="28">
        <v>27.25</v>
      </c>
      <c r="Y45" s="35">
        <f t="shared" si="2"/>
        <v>1.8125</v>
      </c>
      <c r="Z45" s="27">
        <v>27.625</v>
      </c>
      <c r="AA45" s="27">
        <v>24</v>
      </c>
      <c r="AB45" s="27">
        <v>1.625</v>
      </c>
      <c r="AC45" s="27">
        <v>1.5</v>
      </c>
      <c r="AD45" s="27">
        <v>32</v>
      </c>
      <c r="AE45" s="27">
        <v>823</v>
      </c>
      <c r="AF45" s="35">
        <f t="shared" si="18"/>
        <v>15</v>
      </c>
      <c r="AG45" s="36" t="str">
        <f t="shared" si="15"/>
        <v>LONG FLANGE, 24-300RFLWN</v>
      </c>
      <c r="AH45" s="33"/>
      <c r="AJ45" s="33" t="str">
        <f t="shared" si="5"/>
        <v>300-NPS24x12</v>
      </c>
      <c r="AK45" s="34">
        <v>300</v>
      </c>
      <c r="AL45" s="35">
        <f t="shared" si="6"/>
        <v>24</v>
      </c>
      <c r="AM45" s="34">
        <v>24</v>
      </c>
      <c r="AN45" s="28">
        <v>36</v>
      </c>
      <c r="AO45" s="28">
        <v>2.75</v>
      </c>
      <c r="AP45" s="28">
        <v>27.25</v>
      </c>
      <c r="AQ45" s="35">
        <f t="shared" si="7"/>
        <v>1.8125</v>
      </c>
      <c r="AR45" s="27">
        <v>27.625</v>
      </c>
      <c r="AS45" s="27">
        <v>12</v>
      </c>
      <c r="AT45" s="27">
        <v>24</v>
      </c>
      <c r="AU45" s="27">
        <v>1.625</v>
      </c>
      <c r="AV45" s="27">
        <v>1.5</v>
      </c>
      <c r="AW45" s="27">
        <v>32</v>
      </c>
      <c r="AX45" s="27">
        <v>823</v>
      </c>
      <c r="AY45" s="35">
        <f t="shared" si="10"/>
        <v>15</v>
      </c>
      <c r="AZ45" s="36" t="str">
        <f t="shared" si="11"/>
        <v>LONG FLANGE, 24-300RFLWN x 12</v>
      </c>
      <c r="BC45" s="33" t="s">
        <v>230</v>
      </c>
      <c r="BD45" s="33" t="s">
        <v>106</v>
      </c>
      <c r="BE45" s="14" t="s">
        <v>55</v>
      </c>
      <c r="BF45" t="s">
        <v>56</v>
      </c>
      <c r="BG45" t="s">
        <v>57</v>
      </c>
      <c r="BH45">
        <v>6</v>
      </c>
      <c r="BI45">
        <v>300</v>
      </c>
      <c r="BJ45">
        <v>12</v>
      </c>
      <c r="BK45" t="s">
        <v>96</v>
      </c>
      <c r="BM45" s="33" t="s">
        <v>351</v>
      </c>
      <c r="BN45" s="33" t="s">
        <v>359</v>
      </c>
      <c r="BO45" s="14" t="s">
        <v>55</v>
      </c>
      <c r="BP45" t="s">
        <v>56</v>
      </c>
      <c r="BQ45" t="s">
        <v>57</v>
      </c>
      <c r="BR45">
        <v>4</v>
      </c>
      <c r="BS45">
        <v>900</v>
      </c>
      <c r="BT45" t="s">
        <v>305</v>
      </c>
    </row>
    <row r="46" spans="18:72" x14ac:dyDescent="0.25">
      <c r="R46" s="41" t="str">
        <f t="shared" si="13"/>
        <v>400-NPS0.5</v>
      </c>
      <c r="S46" s="34">
        <v>400</v>
      </c>
      <c r="T46" s="35">
        <f t="shared" si="1"/>
        <v>0.5</v>
      </c>
      <c r="U46" s="34">
        <v>0.5</v>
      </c>
      <c r="V46" s="28">
        <v>3.75</v>
      </c>
      <c r="W46" s="28">
        <v>0.5625</v>
      </c>
      <c r="X46" s="28">
        <v>1.375</v>
      </c>
      <c r="Y46" s="35">
        <f t="shared" si="2"/>
        <v>0.5</v>
      </c>
      <c r="Z46" s="27">
        <v>1.5</v>
      </c>
      <c r="AA46" s="27">
        <v>4</v>
      </c>
      <c r="AB46" s="27">
        <v>0.625</v>
      </c>
      <c r="AC46" s="27">
        <v>0.5</v>
      </c>
      <c r="AD46" s="27">
        <v>2.625</v>
      </c>
      <c r="AE46" s="27" t="s">
        <v>289</v>
      </c>
      <c r="AF46" s="35">
        <f t="shared" ref="AF46:AF47" si="19">360/AA46</f>
        <v>90</v>
      </c>
      <c r="AG46" s="36" t="str">
        <f t="shared" ref="AG46:AG47" si="20">CONCATENATE("LONG FLANGE, ",U46,"-",S46,"RFLWN")</f>
        <v>LONG FLANGE, 0.5-400RFLWN</v>
      </c>
      <c r="AH46" s="33"/>
      <c r="AJ46" s="41" t="str">
        <f t="shared" si="5"/>
        <v>400-NPS0.5x9</v>
      </c>
      <c r="AK46" s="34">
        <v>400</v>
      </c>
      <c r="AL46" s="35">
        <f t="shared" si="6"/>
        <v>0.5</v>
      </c>
      <c r="AM46" s="34">
        <v>0.5</v>
      </c>
      <c r="AN46" s="28">
        <v>3.75</v>
      </c>
      <c r="AO46" s="28">
        <v>0.5625</v>
      </c>
      <c r="AP46" s="28">
        <v>1.375</v>
      </c>
      <c r="AQ46" s="35">
        <f t="shared" si="7"/>
        <v>0.5</v>
      </c>
      <c r="AR46" s="27">
        <v>1.5</v>
      </c>
      <c r="AS46" s="27">
        <v>9</v>
      </c>
      <c r="AT46" s="27">
        <v>4</v>
      </c>
      <c r="AU46" s="27">
        <v>0.625</v>
      </c>
      <c r="AV46" s="27">
        <v>0.5</v>
      </c>
      <c r="AW46" s="27">
        <v>2.625</v>
      </c>
      <c r="AX46" s="27" t="s">
        <v>289</v>
      </c>
      <c r="AY46" s="35">
        <f t="shared" si="10"/>
        <v>90</v>
      </c>
      <c r="AZ46" s="36" t="str">
        <f t="shared" si="11"/>
        <v>LONG FLANGE, 0.5-400RFLWN x 9</v>
      </c>
      <c r="BC46" s="33" t="s">
        <v>231</v>
      </c>
      <c r="BD46" s="33" t="s">
        <v>107</v>
      </c>
      <c r="BE46" s="14" t="s">
        <v>55</v>
      </c>
      <c r="BF46" t="s">
        <v>56</v>
      </c>
      <c r="BG46" t="s">
        <v>57</v>
      </c>
      <c r="BH46">
        <v>6</v>
      </c>
      <c r="BI46">
        <v>300</v>
      </c>
      <c r="BJ46">
        <v>13</v>
      </c>
      <c r="BK46" t="s">
        <v>96</v>
      </c>
      <c r="BM46" s="33" t="s">
        <v>328</v>
      </c>
      <c r="BN46" s="33" t="s">
        <v>359</v>
      </c>
      <c r="BO46" s="14" t="s">
        <v>55</v>
      </c>
      <c r="BP46" t="s">
        <v>56</v>
      </c>
      <c r="BQ46" t="s">
        <v>57</v>
      </c>
      <c r="BR46">
        <v>6</v>
      </c>
      <c r="BS46">
        <v>900</v>
      </c>
      <c r="BT46" t="s">
        <v>305</v>
      </c>
    </row>
    <row r="47" spans="18:72" x14ac:dyDescent="0.25">
      <c r="R47" s="41" t="str">
        <f t="shared" si="13"/>
        <v>400-NPS0.75</v>
      </c>
      <c r="S47" s="34">
        <v>400</v>
      </c>
      <c r="T47" s="35">
        <f t="shared" si="1"/>
        <v>0.75</v>
      </c>
      <c r="U47" s="34">
        <v>0.75</v>
      </c>
      <c r="V47" s="28">
        <v>4.625</v>
      </c>
      <c r="W47" s="28">
        <v>0.625</v>
      </c>
      <c r="X47" s="28">
        <v>1.6875</v>
      </c>
      <c r="Y47" s="35">
        <f t="shared" si="2"/>
        <v>0.5625</v>
      </c>
      <c r="Z47" s="27">
        <v>1.875</v>
      </c>
      <c r="AA47" s="27">
        <v>4</v>
      </c>
      <c r="AB47" s="27">
        <v>0.75</v>
      </c>
      <c r="AC47" s="27">
        <v>0.625</v>
      </c>
      <c r="AD47" s="27">
        <v>3.25</v>
      </c>
      <c r="AE47" s="27" t="s">
        <v>289</v>
      </c>
      <c r="AF47" s="35">
        <f t="shared" si="19"/>
        <v>90</v>
      </c>
      <c r="AG47" s="36" t="str">
        <f t="shared" si="20"/>
        <v>LONG FLANGE, 0.75-400RFLWN</v>
      </c>
      <c r="AH47" s="33"/>
      <c r="AJ47" s="41" t="str">
        <f t="shared" si="5"/>
        <v>400-NPS0.75x9</v>
      </c>
      <c r="AK47" s="34">
        <v>400</v>
      </c>
      <c r="AL47" s="35">
        <f t="shared" si="6"/>
        <v>0.75</v>
      </c>
      <c r="AM47" s="34">
        <v>0.75</v>
      </c>
      <c r="AN47" s="28">
        <v>4.625</v>
      </c>
      <c r="AO47" s="28">
        <v>0.625</v>
      </c>
      <c r="AP47" s="28">
        <v>1.6875</v>
      </c>
      <c r="AQ47" s="35">
        <f t="shared" si="7"/>
        <v>0.5625</v>
      </c>
      <c r="AR47" s="27">
        <v>1.875</v>
      </c>
      <c r="AS47" s="27">
        <v>9</v>
      </c>
      <c r="AT47" s="27">
        <v>4</v>
      </c>
      <c r="AU47" s="27">
        <v>0.75</v>
      </c>
      <c r="AV47" s="27">
        <v>0.625</v>
      </c>
      <c r="AW47" s="27">
        <v>3.25</v>
      </c>
      <c r="AX47" s="27" t="s">
        <v>289</v>
      </c>
      <c r="AY47" s="35">
        <f t="shared" si="10"/>
        <v>90</v>
      </c>
      <c r="AZ47" s="36" t="str">
        <f t="shared" si="11"/>
        <v>LONG FLANGE, 0.75-400RFLWN x 9</v>
      </c>
      <c r="BC47" s="33" t="s">
        <v>232</v>
      </c>
      <c r="BD47" s="33" t="s">
        <v>108</v>
      </c>
      <c r="BE47" s="14" t="s">
        <v>55</v>
      </c>
      <c r="BF47" t="s">
        <v>56</v>
      </c>
      <c r="BG47" t="s">
        <v>57</v>
      </c>
      <c r="BH47">
        <v>8</v>
      </c>
      <c r="BI47">
        <v>300</v>
      </c>
      <c r="BJ47">
        <v>12</v>
      </c>
      <c r="BK47" t="s">
        <v>96</v>
      </c>
      <c r="BM47" s="33" t="s">
        <v>329</v>
      </c>
      <c r="BN47" s="33" t="s">
        <v>359</v>
      </c>
      <c r="BO47" s="14" t="s">
        <v>55</v>
      </c>
      <c r="BP47" t="s">
        <v>56</v>
      </c>
      <c r="BQ47" t="s">
        <v>57</v>
      </c>
      <c r="BR47">
        <v>8</v>
      </c>
      <c r="BS47">
        <v>900</v>
      </c>
      <c r="BT47" t="s">
        <v>305</v>
      </c>
    </row>
    <row r="48" spans="18:72" x14ac:dyDescent="0.25">
      <c r="R48" s="33" t="str">
        <f t="shared" si="13"/>
        <v>400-NPS1</v>
      </c>
      <c r="S48" s="34">
        <v>400</v>
      </c>
      <c r="T48" s="35">
        <f>U48</f>
        <v>1</v>
      </c>
      <c r="U48" s="34">
        <v>1</v>
      </c>
      <c r="V48" s="28">
        <v>4.875</v>
      </c>
      <c r="W48" s="28">
        <v>0.6875</v>
      </c>
      <c r="X48" s="28">
        <v>2</v>
      </c>
      <c r="Y48" s="35">
        <f>(Z48-T48)/2</f>
        <v>0.5625</v>
      </c>
      <c r="Z48" s="27">
        <v>2.125</v>
      </c>
      <c r="AA48" s="27">
        <v>4</v>
      </c>
      <c r="AB48" s="27">
        <v>0.75</v>
      </c>
      <c r="AC48" s="27">
        <v>0.625</v>
      </c>
      <c r="AD48" s="27">
        <v>3.5</v>
      </c>
      <c r="AE48" s="27">
        <v>11</v>
      </c>
      <c r="AF48" s="35">
        <f>360/AA48</f>
        <v>90</v>
      </c>
      <c r="AG48" s="36" t="str">
        <f t="shared" si="15"/>
        <v>LONG FLANGE, 1-400RFLWN</v>
      </c>
      <c r="AH48" s="33"/>
      <c r="AJ48" s="33" t="str">
        <f t="shared" si="5"/>
        <v>400-NPS1x9</v>
      </c>
      <c r="AK48" s="34">
        <v>400</v>
      </c>
      <c r="AL48" s="35">
        <f t="shared" si="6"/>
        <v>1</v>
      </c>
      <c r="AM48" s="34">
        <v>1</v>
      </c>
      <c r="AN48" s="28">
        <v>4.875</v>
      </c>
      <c r="AO48" s="28">
        <v>0.6875</v>
      </c>
      <c r="AP48" s="28">
        <v>2</v>
      </c>
      <c r="AQ48" s="35">
        <f t="shared" si="7"/>
        <v>0.5625</v>
      </c>
      <c r="AR48" s="27">
        <v>2.125</v>
      </c>
      <c r="AS48" s="27">
        <v>9</v>
      </c>
      <c r="AT48" s="27">
        <v>4</v>
      </c>
      <c r="AU48" s="27">
        <v>0.75</v>
      </c>
      <c r="AV48" s="27">
        <v>0.625</v>
      </c>
      <c r="AW48" s="27">
        <v>3.5</v>
      </c>
      <c r="AX48" s="27">
        <v>11</v>
      </c>
      <c r="AY48" s="35">
        <f t="shared" si="10"/>
        <v>90</v>
      </c>
      <c r="AZ48" s="36" t="str">
        <f t="shared" si="11"/>
        <v>LONG FLANGE, 1-400RFLWN x 9</v>
      </c>
      <c r="BC48" s="33" t="s">
        <v>233</v>
      </c>
      <c r="BD48" s="33" t="s">
        <v>109</v>
      </c>
      <c r="BE48" s="14" t="s">
        <v>55</v>
      </c>
      <c r="BF48" t="s">
        <v>56</v>
      </c>
      <c r="BG48" t="s">
        <v>57</v>
      </c>
      <c r="BH48">
        <v>1.5</v>
      </c>
      <c r="BI48">
        <v>600</v>
      </c>
      <c r="BJ48">
        <v>6</v>
      </c>
      <c r="BK48" t="s">
        <v>96</v>
      </c>
      <c r="BM48" s="33" t="s">
        <v>356</v>
      </c>
      <c r="BN48" s="33" t="s">
        <v>359</v>
      </c>
      <c r="BO48" s="14" t="s">
        <v>55</v>
      </c>
      <c r="BP48" t="s">
        <v>56</v>
      </c>
      <c r="BQ48" t="s">
        <v>57</v>
      </c>
      <c r="BR48">
        <v>8</v>
      </c>
      <c r="BS48">
        <v>900</v>
      </c>
      <c r="BT48" t="s">
        <v>305</v>
      </c>
    </row>
    <row r="49" spans="18:72" x14ac:dyDescent="0.25">
      <c r="R49" s="33" t="str">
        <f t="shared" si="13"/>
        <v>400-NPS1.25</v>
      </c>
      <c r="S49" s="34">
        <v>400</v>
      </c>
      <c r="T49" s="35">
        <f>U49</f>
        <v>1.25</v>
      </c>
      <c r="U49" s="34">
        <v>1.25</v>
      </c>
      <c r="V49" s="28">
        <v>5.25</v>
      </c>
      <c r="W49" s="28">
        <v>0.8125</v>
      </c>
      <c r="X49" s="28">
        <v>2.5</v>
      </c>
      <c r="Y49" s="35">
        <f t="shared" ref="Y49:Y67" si="21">(Z49-T49)/2</f>
        <v>0.625</v>
      </c>
      <c r="Z49" s="27">
        <v>2.5</v>
      </c>
      <c r="AA49" s="27">
        <v>4</v>
      </c>
      <c r="AB49" s="27">
        <v>0.75</v>
      </c>
      <c r="AC49" s="27">
        <v>0.625</v>
      </c>
      <c r="AD49" s="27">
        <v>3.875</v>
      </c>
      <c r="AE49" s="27">
        <v>14</v>
      </c>
      <c r="AF49" s="35">
        <f t="shared" ref="AF49:AF65" si="22">360/AA49</f>
        <v>90</v>
      </c>
      <c r="AG49" s="36" t="str">
        <f t="shared" si="15"/>
        <v>LONG FLANGE, 1.25-400RFLWN</v>
      </c>
      <c r="AH49" s="33"/>
      <c r="AJ49" s="33" t="str">
        <f t="shared" si="5"/>
        <v>400-NPS1.25x9</v>
      </c>
      <c r="AK49" s="34">
        <v>400</v>
      </c>
      <c r="AL49" s="35">
        <f t="shared" si="6"/>
        <v>1.25</v>
      </c>
      <c r="AM49" s="34">
        <v>1.25</v>
      </c>
      <c r="AN49" s="28">
        <v>5.25</v>
      </c>
      <c r="AO49" s="28">
        <v>0.8125</v>
      </c>
      <c r="AP49" s="28">
        <v>2.5</v>
      </c>
      <c r="AQ49" s="35">
        <f t="shared" si="7"/>
        <v>0.625</v>
      </c>
      <c r="AR49" s="27">
        <v>2.5</v>
      </c>
      <c r="AS49" s="27">
        <v>9</v>
      </c>
      <c r="AT49" s="27">
        <v>4</v>
      </c>
      <c r="AU49" s="27">
        <v>0.75</v>
      </c>
      <c r="AV49" s="27">
        <v>0.625</v>
      </c>
      <c r="AW49" s="27">
        <v>3.875</v>
      </c>
      <c r="AX49" s="27">
        <v>14</v>
      </c>
      <c r="AY49" s="35">
        <f t="shared" si="10"/>
        <v>90</v>
      </c>
      <c r="AZ49" s="36" t="str">
        <f t="shared" si="11"/>
        <v>LONG FLANGE, 1.25-400RFLWN x 9</v>
      </c>
      <c r="BC49" s="33" t="s">
        <v>234</v>
      </c>
      <c r="BD49" s="33" t="s">
        <v>110</v>
      </c>
      <c r="BE49" s="14" t="s">
        <v>55</v>
      </c>
      <c r="BF49" t="s">
        <v>56</v>
      </c>
      <c r="BG49" t="s">
        <v>57</v>
      </c>
      <c r="BH49">
        <v>1.5</v>
      </c>
      <c r="BI49">
        <v>600</v>
      </c>
      <c r="BJ49">
        <v>8.5</v>
      </c>
      <c r="BK49" t="s">
        <v>96</v>
      </c>
      <c r="BM49" s="33" t="s">
        <v>354</v>
      </c>
      <c r="BN49" s="33" t="s">
        <v>359</v>
      </c>
      <c r="BO49" s="14" t="s">
        <v>55</v>
      </c>
      <c r="BP49" t="s">
        <v>56</v>
      </c>
      <c r="BQ49" t="s">
        <v>57</v>
      </c>
      <c r="BR49">
        <v>12</v>
      </c>
      <c r="BS49">
        <v>900</v>
      </c>
      <c r="BT49" t="s">
        <v>305</v>
      </c>
    </row>
    <row r="50" spans="18:72" x14ac:dyDescent="0.25">
      <c r="R50" s="33" t="str">
        <f t="shared" si="13"/>
        <v>400-NPS1.5</v>
      </c>
      <c r="S50" s="34">
        <v>400</v>
      </c>
      <c r="T50" s="35">
        <f>U50</f>
        <v>1.5</v>
      </c>
      <c r="U50" s="34">
        <v>1.5</v>
      </c>
      <c r="V50" s="28">
        <v>6.125</v>
      </c>
      <c r="W50" s="28">
        <v>0.875</v>
      </c>
      <c r="X50" s="28">
        <v>2.875</v>
      </c>
      <c r="Y50" s="35">
        <f t="shared" si="21"/>
        <v>0.625</v>
      </c>
      <c r="Z50" s="27">
        <v>2.75</v>
      </c>
      <c r="AA50" s="27">
        <v>4</v>
      </c>
      <c r="AB50" s="27">
        <v>0.875</v>
      </c>
      <c r="AC50" s="27">
        <v>0.75</v>
      </c>
      <c r="AD50" s="27">
        <v>4.5</v>
      </c>
      <c r="AE50" s="27">
        <v>17</v>
      </c>
      <c r="AF50" s="35">
        <f t="shared" si="22"/>
        <v>90</v>
      </c>
      <c r="AG50" s="36" t="str">
        <f t="shared" si="15"/>
        <v>LONG FLANGE, 1.5-400RFLWN</v>
      </c>
      <c r="AH50" s="33"/>
      <c r="AJ50" s="33" t="str">
        <f t="shared" si="5"/>
        <v>400-NPS1.5x9</v>
      </c>
      <c r="AK50" s="34">
        <v>400</v>
      </c>
      <c r="AL50" s="35">
        <f t="shared" si="6"/>
        <v>1.5</v>
      </c>
      <c r="AM50" s="34">
        <v>1.5</v>
      </c>
      <c r="AN50" s="28">
        <v>6.125</v>
      </c>
      <c r="AO50" s="28">
        <v>0.875</v>
      </c>
      <c r="AP50" s="28">
        <v>2.875</v>
      </c>
      <c r="AQ50" s="35">
        <f t="shared" si="7"/>
        <v>0.625</v>
      </c>
      <c r="AR50" s="27">
        <v>2.75</v>
      </c>
      <c r="AS50" s="27">
        <v>9</v>
      </c>
      <c r="AT50" s="27">
        <v>4</v>
      </c>
      <c r="AU50" s="27">
        <v>0.875</v>
      </c>
      <c r="AV50" s="27">
        <v>0.75</v>
      </c>
      <c r="AW50" s="27">
        <v>4.5</v>
      </c>
      <c r="AX50" s="27">
        <v>17</v>
      </c>
      <c r="AY50" s="35">
        <f t="shared" si="10"/>
        <v>90</v>
      </c>
      <c r="AZ50" s="36" t="str">
        <f t="shared" si="11"/>
        <v>LONG FLANGE, 1.5-400RFLWN x 9</v>
      </c>
      <c r="BC50" s="33" t="s">
        <v>235</v>
      </c>
      <c r="BD50" s="33" t="s">
        <v>111</v>
      </c>
      <c r="BE50" s="14" t="s">
        <v>55</v>
      </c>
      <c r="BF50" t="s">
        <v>56</v>
      </c>
      <c r="BG50" t="s">
        <v>57</v>
      </c>
      <c r="BH50">
        <v>1.5</v>
      </c>
      <c r="BI50">
        <v>600</v>
      </c>
      <c r="BJ50">
        <v>9</v>
      </c>
      <c r="BK50" t="s">
        <v>96</v>
      </c>
      <c r="BM50" s="33" t="s">
        <v>317</v>
      </c>
      <c r="BN50" s="33" t="s">
        <v>359</v>
      </c>
      <c r="BO50" s="14" t="s">
        <v>55</v>
      </c>
      <c r="BP50" t="s">
        <v>56</v>
      </c>
      <c r="BQ50" t="s">
        <v>59</v>
      </c>
      <c r="BR50">
        <v>1</v>
      </c>
      <c r="BS50">
        <v>1500</v>
      </c>
      <c r="BT50" t="s">
        <v>305</v>
      </c>
    </row>
    <row r="51" spans="18:72" x14ac:dyDescent="0.25">
      <c r="R51" s="33" t="str">
        <f t="shared" si="13"/>
        <v>400-NPS2</v>
      </c>
      <c r="S51" s="34">
        <v>400</v>
      </c>
      <c r="T51" s="35">
        <f>U51</f>
        <v>2</v>
      </c>
      <c r="U51" s="34">
        <v>2</v>
      </c>
      <c r="V51" s="28">
        <v>6.5</v>
      </c>
      <c r="W51" s="28">
        <v>1</v>
      </c>
      <c r="X51" s="28">
        <v>3.625</v>
      </c>
      <c r="Y51" s="35">
        <f t="shared" si="21"/>
        <v>0.625</v>
      </c>
      <c r="Z51" s="27">
        <v>3.25</v>
      </c>
      <c r="AA51" s="27">
        <v>8</v>
      </c>
      <c r="AB51" s="27">
        <v>0.75</v>
      </c>
      <c r="AC51" s="27">
        <v>0.625</v>
      </c>
      <c r="AD51" s="27">
        <v>5</v>
      </c>
      <c r="AE51" s="27">
        <v>21</v>
      </c>
      <c r="AF51" s="35">
        <f t="shared" si="22"/>
        <v>45</v>
      </c>
      <c r="AG51" s="36" t="str">
        <f t="shared" si="15"/>
        <v>LONG FLANGE, 2-400RFLWN</v>
      </c>
      <c r="AH51" s="33"/>
      <c r="AJ51" s="33" t="str">
        <f t="shared" si="5"/>
        <v>400-NPS2x9</v>
      </c>
      <c r="AK51" s="34">
        <v>400</v>
      </c>
      <c r="AL51" s="35">
        <f t="shared" si="6"/>
        <v>2</v>
      </c>
      <c r="AM51" s="34">
        <v>2</v>
      </c>
      <c r="AN51" s="28">
        <v>6.5</v>
      </c>
      <c r="AO51" s="28">
        <v>1</v>
      </c>
      <c r="AP51" s="28">
        <v>3.625</v>
      </c>
      <c r="AQ51" s="35">
        <f t="shared" si="7"/>
        <v>0.625</v>
      </c>
      <c r="AR51" s="27">
        <v>3.25</v>
      </c>
      <c r="AS51" s="27">
        <v>9</v>
      </c>
      <c r="AT51" s="27">
        <v>8</v>
      </c>
      <c r="AU51" s="27">
        <v>0.75</v>
      </c>
      <c r="AV51" s="27">
        <v>0.625</v>
      </c>
      <c r="AW51" s="27">
        <v>5</v>
      </c>
      <c r="AX51" s="27">
        <v>21</v>
      </c>
      <c r="AY51" s="35">
        <f t="shared" si="10"/>
        <v>45</v>
      </c>
      <c r="AZ51" s="36" t="str">
        <f t="shared" si="11"/>
        <v>LONG FLANGE, 2-400RFLWN x 9</v>
      </c>
      <c r="BC51" s="33" t="s">
        <v>236</v>
      </c>
      <c r="BD51" s="33" t="s">
        <v>112</v>
      </c>
      <c r="BE51" s="14" t="s">
        <v>55</v>
      </c>
      <c r="BF51" t="s">
        <v>56</v>
      </c>
      <c r="BG51" t="s">
        <v>57</v>
      </c>
      <c r="BH51">
        <v>1.5</v>
      </c>
      <c r="BI51">
        <v>600</v>
      </c>
      <c r="BJ51">
        <v>10</v>
      </c>
      <c r="BK51" t="s">
        <v>96</v>
      </c>
      <c r="BM51" s="33" t="s">
        <v>319</v>
      </c>
      <c r="BN51" s="33" t="s">
        <v>359</v>
      </c>
      <c r="BO51" s="14" t="s">
        <v>55</v>
      </c>
      <c r="BP51" t="s">
        <v>56</v>
      </c>
      <c r="BQ51" t="s">
        <v>57</v>
      </c>
      <c r="BR51">
        <v>1.5</v>
      </c>
      <c r="BS51">
        <v>1500</v>
      </c>
      <c r="BT51" t="s">
        <v>305</v>
      </c>
    </row>
    <row r="52" spans="18:72" x14ac:dyDescent="0.25">
      <c r="R52" s="33" t="str">
        <f t="shared" si="13"/>
        <v>400-NPS2.5</v>
      </c>
      <c r="S52" s="34">
        <v>400</v>
      </c>
      <c r="T52" s="35">
        <f>U52</f>
        <v>2.5</v>
      </c>
      <c r="U52" s="34">
        <v>2.5</v>
      </c>
      <c r="V52" s="28">
        <v>7.5</v>
      </c>
      <c r="W52" s="28">
        <v>1.125</v>
      </c>
      <c r="X52" s="28">
        <v>4.125</v>
      </c>
      <c r="Y52" s="35">
        <f t="shared" si="21"/>
        <v>0.71875</v>
      </c>
      <c r="Z52" s="27">
        <v>3.9375</v>
      </c>
      <c r="AA52" s="27">
        <v>8</v>
      </c>
      <c r="AB52" s="27">
        <v>0.875</v>
      </c>
      <c r="AC52" s="27">
        <v>0.75</v>
      </c>
      <c r="AD52" s="27">
        <v>5.875</v>
      </c>
      <c r="AE52" s="27">
        <v>29</v>
      </c>
      <c r="AF52" s="35">
        <f t="shared" si="22"/>
        <v>45</v>
      </c>
      <c r="AG52" s="36" t="str">
        <f t="shared" si="15"/>
        <v>LONG FLANGE, 2.5-400RFLWN</v>
      </c>
      <c r="AH52" s="33"/>
      <c r="AJ52" s="33" t="str">
        <f t="shared" si="5"/>
        <v>400-NPS2.5x9</v>
      </c>
      <c r="AK52" s="34">
        <v>400</v>
      </c>
      <c r="AL52" s="35">
        <f t="shared" si="6"/>
        <v>2.5</v>
      </c>
      <c r="AM52" s="34">
        <v>2.5</v>
      </c>
      <c r="AN52" s="28">
        <v>7.5</v>
      </c>
      <c r="AO52" s="28">
        <v>1.125</v>
      </c>
      <c r="AP52" s="28">
        <v>4.125</v>
      </c>
      <c r="AQ52" s="35">
        <f t="shared" si="7"/>
        <v>0.71875</v>
      </c>
      <c r="AR52" s="27">
        <v>3.9375</v>
      </c>
      <c r="AS52" s="27">
        <v>9</v>
      </c>
      <c r="AT52" s="27">
        <v>8</v>
      </c>
      <c r="AU52" s="27">
        <v>0.875</v>
      </c>
      <c r="AV52" s="27">
        <v>0.75</v>
      </c>
      <c r="AW52" s="27">
        <v>5.875</v>
      </c>
      <c r="AX52" s="27">
        <v>29</v>
      </c>
      <c r="AY52" s="35">
        <f t="shared" si="10"/>
        <v>45</v>
      </c>
      <c r="AZ52" s="36" t="str">
        <f t="shared" si="11"/>
        <v>LONG FLANGE, 2.5-400RFLWN x 9</v>
      </c>
      <c r="BC52" s="33" t="s">
        <v>237</v>
      </c>
      <c r="BD52" s="33" t="s">
        <v>113</v>
      </c>
      <c r="BE52" s="14" t="s">
        <v>55</v>
      </c>
      <c r="BF52" t="s">
        <v>56</v>
      </c>
      <c r="BG52" t="s">
        <v>57</v>
      </c>
      <c r="BH52">
        <v>3</v>
      </c>
      <c r="BI52">
        <v>600</v>
      </c>
      <c r="BJ52">
        <v>8</v>
      </c>
      <c r="BK52" t="s">
        <v>96</v>
      </c>
      <c r="BM52" s="33" t="s">
        <v>318</v>
      </c>
      <c r="BN52" s="33" t="s">
        <v>359</v>
      </c>
      <c r="BO52" s="14" t="s">
        <v>55</v>
      </c>
      <c r="BP52" t="s">
        <v>56</v>
      </c>
      <c r="BQ52" t="s">
        <v>59</v>
      </c>
      <c r="BR52">
        <v>1.5</v>
      </c>
      <c r="BS52">
        <v>1500</v>
      </c>
      <c r="BT52" t="s">
        <v>305</v>
      </c>
    </row>
    <row r="53" spans="18:72" x14ac:dyDescent="0.25">
      <c r="R53" s="33" t="str">
        <f t="shared" si="13"/>
        <v>400-NPS3</v>
      </c>
      <c r="S53" s="34">
        <v>400</v>
      </c>
      <c r="T53" s="35">
        <f t="shared" ref="T53:T67" si="23">U53</f>
        <v>3</v>
      </c>
      <c r="U53" s="34">
        <v>3</v>
      </c>
      <c r="V53" s="28">
        <v>8.25</v>
      </c>
      <c r="W53" s="34">
        <v>1.25</v>
      </c>
      <c r="X53" s="28">
        <v>5</v>
      </c>
      <c r="Y53" s="35">
        <f t="shared" si="21"/>
        <v>0.8125</v>
      </c>
      <c r="Z53" s="27">
        <v>4.625</v>
      </c>
      <c r="AA53" s="27">
        <v>8</v>
      </c>
      <c r="AB53" s="27">
        <v>0.875</v>
      </c>
      <c r="AC53" s="27">
        <v>0.75</v>
      </c>
      <c r="AD53" s="27">
        <v>6.625</v>
      </c>
      <c r="AE53" s="27">
        <v>38</v>
      </c>
      <c r="AF53" s="35">
        <f t="shared" si="22"/>
        <v>45</v>
      </c>
      <c r="AG53" s="36" t="str">
        <f t="shared" si="15"/>
        <v>LONG FLANGE, 3-400RFLWN</v>
      </c>
      <c r="AH53" s="33"/>
      <c r="AJ53" s="33" t="str">
        <f t="shared" si="5"/>
        <v>400-NPS3x9</v>
      </c>
      <c r="AK53" s="34">
        <v>400</v>
      </c>
      <c r="AL53" s="35">
        <f t="shared" si="6"/>
        <v>3</v>
      </c>
      <c r="AM53" s="34">
        <v>3</v>
      </c>
      <c r="AN53" s="28">
        <v>8.25</v>
      </c>
      <c r="AO53" s="34">
        <v>1.25</v>
      </c>
      <c r="AP53" s="28">
        <v>5</v>
      </c>
      <c r="AQ53" s="35">
        <f t="shared" si="7"/>
        <v>0.8125</v>
      </c>
      <c r="AR53" s="27">
        <v>4.625</v>
      </c>
      <c r="AS53" s="27">
        <v>9</v>
      </c>
      <c r="AT53" s="27">
        <v>8</v>
      </c>
      <c r="AU53" s="27">
        <v>0.875</v>
      </c>
      <c r="AV53" s="27">
        <v>0.75</v>
      </c>
      <c r="AW53" s="27">
        <v>6.625</v>
      </c>
      <c r="AX53" s="27">
        <v>38</v>
      </c>
      <c r="AY53" s="35">
        <f t="shared" si="10"/>
        <v>45</v>
      </c>
      <c r="AZ53" s="36" t="str">
        <f t="shared" si="11"/>
        <v>LONG FLANGE, 3-400RFLWN x 9</v>
      </c>
      <c r="BC53" s="33" t="s">
        <v>238</v>
      </c>
      <c r="BD53" s="33" t="s">
        <v>114</v>
      </c>
      <c r="BE53" s="14" t="s">
        <v>55</v>
      </c>
      <c r="BF53" t="s">
        <v>56</v>
      </c>
      <c r="BG53" t="s">
        <v>57</v>
      </c>
      <c r="BH53">
        <v>3</v>
      </c>
      <c r="BI53">
        <v>600</v>
      </c>
      <c r="BJ53">
        <v>10</v>
      </c>
      <c r="BK53" t="s">
        <v>96</v>
      </c>
      <c r="BM53" s="33" t="s">
        <v>330</v>
      </c>
      <c r="BN53" s="33" t="s">
        <v>359</v>
      </c>
      <c r="BO53" s="14" t="s">
        <v>55</v>
      </c>
      <c r="BP53" t="s">
        <v>56</v>
      </c>
      <c r="BQ53" t="s">
        <v>57</v>
      </c>
      <c r="BR53">
        <v>4</v>
      </c>
      <c r="BS53">
        <v>1500</v>
      </c>
      <c r="BT53" t="s">
        <v>305</v>
      </c>
    </row>
    <row r="54" spans="18:72" x14ac:dyDescent="0.25">
      <c r="R54" s="33" t="str">
        <f t="shared" si="13"/>
        <v>400-NPS3.5</v>
      </c>
      <c r="S54" s="34">
        <v>400</v>
      </c>
      <c r="T54" s="35">
        <f t="shared" si="23"/>
        <v>3.5</v>
      </c>
      <c r="U54" s="34">
        <v>3.5</v>
      </c>
      <c r="V54" s="28">
        <v>9</v>
      </c>
      <c r="W54" s="28">
        <v>1.375</v>
      </c>
      <c r="X54" s="28">
        <v>5.5</v>
      </c>
      <c r="Y54" s="35">
        <f t="shared" si="21"/>
        <v>0.875</v>
      </c>
      <c r="Z54" s="27">
        <v>5.25</v>
      </c>
      <c r="AA54" s="27">
        <v>8</v>
      </c>
      <c r="AB54" s="27">
        <v>1</v>
      </c>
      <c r="AC54" s="27">
        <v>0.875</v>
      </c>
      <c r="AD54" s="27">
        <v>7.25</v>
      </c>
      <c r="AE54" s="27">
        <v>48</v>
      </c>
      <c r="AF54" s="35">
        <f t="shared" si="22"/>
        <v>45</v>
      </c>
      <c r="AG54" s="36" t="str">
        <f t="shared" si="15"/>
        <v>LONG FLANGE, 3.5-400RFLWN</v>
      </c>
      <c r="AH54" s="33"/>
      <c r="AJ54" s="33" t="str">
        <f t="shared" si="5"/>
        <v>400-NPS3.5x9</v>
      </c>
      <c r="AK54" s="34">
        <v>400</v>
      </c>
      <c r="AL54" s="35">
        <f t="shared" si="6"/>
        <v>3.5</v>
      </c>
      <c r="AM54" s="34">
        <v>3.5</v>
      </c>
      <c r="AN54" s="28">
        <v>9</v>
      </c>
      <c r="AO54" s="28">
        <v>1.375</v>
      </c>
      <c r="AP54" s="28">
        <v>5.5</v>
      </c>
      <c r="AQ54" s="35">
        <f t="shared" si="7"/>
        <v>0.875</v>
      </c>
      <c r="AR54" s="27">
        <v>5.25</v>
      </c>
      <c r="AS54" s="27">
        <v>9</v>
      </c>
      <c r="AT54" s="27">
        <v>8</v>
      </c>
      <c r="AU54" s="27">
        <v>1</v>
      </c>
      <c r="AV54" s="27">
        <v>0.875</v>
      </c>
      <c r="AW54" s="27">
        <v>7.25</v>
      </c>
      <c r="AX54" s="27">
        <v>48</v>
      </c>
      <c r="AY54" s="35">
        <f t="shared" si="10"/>
        <v>45</v>
      </c>
      <c r="AZ54" s="36" t="str">
        <f t="shared" si="11"/>
        <v>LONG FLANGE, 3.5-400RFLWN x 9</v>
      </c>
      <c r="BC54" s="33" t="s">
        <v>239</v>
      </c>
      <c r="BD54" s="33" t="s">
        <v>115</v>
      </c>
      <c r="BE54" s="14" t="s">
        <v>55</v>
      </c>
      <c r="BF54" t="s">
        <v>56</v>
      </c>
      <c r="BG54" t="s">
        <v>57</v>
      </c>
      <c r="BH54">
        <v>3</v>
      </c>
      <c r="BI54">
        <v>600</v>
      </c>
      <c r="BJ54">
        <v>19</v>
      </c>
      <c r="BK54" t="s">
        <v>96</v>
      </c>
      <c r="BM54" s="33" t="s">
        <v>355</v>
      </c>
      <c r="BN54" s="33" t="s">
        <v>359</v>
      </c>
      <c r="BO54" s="14" t="s">
        <v>55</v>
      </c>
      <c r="BP54" t="s">
        <v>56</v>
      </c>
      <c r="BQ54" t="s">
        <v>57</v>
      </c>
      <c r="BR54">
        <v>6</v>
      </c>
      <c r="BS54">
        <v>1500</v>
      </c>
      <c r="BT54" t="s">
        <v>305</v>
      </c>
    </row>
    <row r="55" spans="18:72" x14ac:dyDescent="0.25">
      <c r="R55" s="33" t="str">
        <f t="shared" si="13"/>
        <v>400-NPS4</v>
      </c>
      <c r="S55" s="34">
        <v>400</v>
      </c>
      <c r="T55" s="35">
        <f t="shared" si="23"/>
        <v>4</v>
      </c>
      <c r="U55" s="34">
        <v>4</v>
      </c>
      <c r="V55" s="28">
        <v>10</v>
      </c>
      <c r="W55" s="28">
        <v>1.375</v>
      </c>
      <c r="X55" s="28">
        <v>6.1875</v>
      </c>
      <c r="Y55" s="35">
        <f t="shared" si="21"/>
        <v>0.875</v>
      </c>
      <c r="Z55" s="27">
        <v>5.75</v>
      </c>
      <c r="AA55" s="27">
        <v>8</v>
      </c>
      <c r="AB55" s="27">
        <v>1</v>
      </c>
      <c r="AC55" s="27">
        <v>0.875</v>
      </c>
      <c r="AD55" s="27">
        <v>7.875</v>
      </c>
      <c r="AE55" s="27">
        <v>67</v>
      </c>
      <c r="AF55" s="35">
        <f t="shared" si="22"/>
        <v>45</v>
      </c>
      <c r="AG55" s="36" t="str">
        <f t="shared" si="15"/>
        <v>LONG FLANGE, 4-400RFLWN</v>
      </c>
      <c r="AH55" s="33"/>
      <c r="AJ55" s="33" t="str">
        <f t="shared" si="5"/>
        <v>400-NPS4x12</v>
      </c>
      <c r="AK55" s="34">
        <v>400</v>
      </c>
      <c r="AL55" s="35">
        <f t="shared" si="6"/>
        <v>4</v>
      </c>
      <c r="AM55" s="34">
        <v>4</v>
      </c>
      <c r="AN55" s="28">
        <v>10</v>
      </c>
      <c r="AO55" s="28">
        <v>1.375</v>
      </c>
      <c r="AP55" s="28">
        <v>6.1875</v>
      </c>
      <c r="AQ55" s="35">
        <f t="shared" si="7"/>
        <v>0.875</v>
      </c>
      <c r="AR55" s="27">
        <v>5.75</v>
      </c>
      <c r="AS55" s="27">
        <v>12</v>
      </c>
      <c r="AT55" s="27">
        <v>8</v>
      </c>
      <c r="AU55" s="27">
        <v>1</v>
      </c>
      <c r="AV55" s="27">
        <v>0.875</v>
      </c>
      <c r="AW55" s="27">
        <v>7.875</v>
      </c>
      <c r="AX55" s="27">
        <v>67</v>
      </c>
      <c r="AY55" s="35">
        <f t="shared" si="10"/>
        <v>45</v>
      </c>
      <c r="AZ55" s="36" t="str">
        <f t="shared" si="11"/>
        <v>LONG FLANGE, 4-400RFLWN x 12</v>
      </c>
      <c r="BC55" s="33" t="s">
        <v>240</v>
      </c>
      <c r="BD55" s="33" t="s">
        <v>116</v>
      </c>
      <c r="BE55" s="14" t="s">
        <v>55</v>
      </c>
      <c r="BF55" t="s">
        <v>56</v>
      </c>
      <c r="BG55" t="s">
        <v>57</v>
      </c>
      <c r="BH55">
        <v>4</v>
      </c>
      <c r="BI55">
        <v>600</v>
      </c>
      <c r="BJ55">
        <v>13</v>
      </c>
      <c r="BK55" t="s">
        <v>96</v>
      </c>
      <c r="BM55" s="33" t="s">
        <v>352</v>
      </c>
      <c r="BN55" s="33" t="s">
        <v>359</v>
      </c>
      <c r="BO55" s="14" t="s">
        <v>55</v>
      </c>
      <c r="BP55" t="s">
        <v>56</v>
      </c>
      <c r="BQ55" t="s">
        <v>57</v>
      </c>
      <c r="BR55">
        <v>10</v>
      </c>
      <c r="BS55">
        <v>1500</v>
      </c>
      <c r="BT55" t="s">
        <v>305</v>
      </c>
    </row>
    <row r="56" spans="18:72" x14ac:dyDescent="0.25">
      <c r="R56" s="33" t="str">
        <f t="shared" si="13"/>
        <v>400-NPS5</v>
      </c>
      <c r="S56" s="34">
        <v>400</v>
      </c>
      <c r="T56" s="35">
        <f t="shared" si="23"/>
        <v>5</v>
      </c>
      <c r="U56" s="34">
        <v>5</v>
      </c>
      <c r="V56" s="28">
        <v>11</v>
      </c>
      <c r="W56" s="28">
        <v>1.5</v>
      </c>
      <c r="X56" s="28">
        <v>7.3125</v>
      </c>
      <c r="Y56" s="35">
        <f t="shared" si="21"/>
        <v>1</v>
      </c>
      <c r="Z56" s="27">
        <v>7</v>
      </c>
      <c r="AA56" s="27">
        <v>8</v>
      </c>
      <c r="AB56" s="27">
        <v>1</v>
      </c>
      <c r="AC56" s="27">
        <v>0.875</v>
      </c>
      <c r="AD56" s="27">
        <v>9.25</v>
      </c>
      <c r="AE56" s="27">
        <v>90</v>
      </c>
      <c r="AF56" s="35">
        <f t="shared" si="22"/>
        <v>45</v>
      </c>
      <c r="AG56" s="36" t="str">
        <f t="shared" si="15"/>
        <v>LONG FLANGE, 5-400RFLWN</v>
      </c>
      <c r="AH56" s="33"/>
      <c r="AJ56" s="33" t="str">
        <f t="shared" si="5"/>
        <v>400-NPS5x12</v>
      </c>
      <c r="AK56" s="34">
        <v>400</v>
      </c>
      <c r="AL56" s="35">
        <f t="shared" si="6"/>
        <v>5</v>
      </c>
      <c r="AM56" s="34">
        <v>5</v>
      </c>
      <c r="AN56" s="28">
        <v>11</v>
      </c>
      <c r="AO56" s="28">
        <v>1.5</v>
      </c>
      <c r="AP56" s="28">
        <v>7.3125</v>
      </c>
      <c r="AQ56" s="35">
        <f t="shared" si="7"/>
        <v>1</v>
      </c>
      <c r="AR56" s="27">
        <v>7</v>
      </c>
      <c r="AS56" s="27">
        <v>12</v>
      </c>
      <c r="AT56" s="27">
        <v>8</v>
      </c>
      <c r="AU56" s="27">
        <v>1</v>
      </c>
      <c r="AV56" s="27">
        <v>0.875</v>
      </c>
      <c r="AW56" s="27">
        <v>9.25</v>
      </c>
      <c r="AX56" s="27">
        <v>90</v>
      </c>
      <c r="AY56" s="35">
        <f t="shared" si="10"/>
        <v>45</v>
      </c>
      <c r="AZ56" s="36" t="str">
        <f t="shared" si="11"/>
        <v>LONG FLANGE, 5-400RFLWN x 12</v>
      </c>
      <c r="BC56" s="33" t="s">
        <v>241</v>
      </c>
      <c r="BD56" s="33" t="s">
        <v>117</v>
      </c>
      <c r="BE56" s="14" t="s">
        <v>55</v>
      </c>
      <c r="BF56" t="s">
        <v>56</v>
      </c>
      <c r="BG56" t="s">
        <v>57</v>
      </c>
      <c r="BH56">
        <v>6</v>
      </c>
      <c r="BI56">
        <v>600</v>
      </c>
      <c r="BJ56">
        <v>10.5</v>
      </c>
      <c r="BK56" t="s">
        <v>96</v>
      </c>
      <c r="BM56" s="33" t="s">
        <v>43</v>
      </c>
      <c r="BN56" s="33"/>
      <c r="BO56" s="14"/>
      <c r="BP56" t="s">
        <v>43</v>
      </c>
    </row>
    <row r="57" spans="18:72" x14ac:dyDescent="0.25">
      <c r="R57" s="33" t="str">
        <f t="shared" si="13"/>
        <v>400-NPS6</v>
      </c>
      <c r="S57" s="34">
        <v>400</v>
      </c>
      <c r="T57" s="35">
        <f t="shared" si="23"/>
        <v>6</v>
      </c>
      <c r="U57" s="34">
        <v>6</v>
      </c>
      <c r="V57" s="28">
        <v>12.5</v>
      </c>
      <c r="W57" s="28">
        <v>1.625</v>
      </c>
      <c r="X57" s="28">
        <v>8.5</v>
      </c>
      <c r="Y57" s="35">
        <f t="shared" si="21"/>
        <v>1.0625</v>
      </c>
      <c r="Z57" s="27">
        <v>8.125</v>
      </c>
      <c r="AA57" s="27">
        <v>12</v>
      </c>
      <c r="AB57" s="27">
        <v>1</v>
      </c>
      <c r="AC57" s="27">
        <v>0.875</v>
      </c>
      <c r="AD57" s="27">
        <v>10.625</v>
      </c>
      <c r="AE57" s="27">
        <v>115</v>
      </c>
      <c r="AF57" s="35">
        <f t="shared" si="22"/>
        <v>30</v>
      </c>
      <c r="AG57" s="36" t="str">
        <f t="shared" si="15"/>
        <v>LONG FLANGE, 6-400RFLWN</v>
      </c>
      <c r="AH57" s="33"/>
      <c r="AJ57" s="33" t="str">
        <f t="shared" si="5"/>
        <v>400-NPS6x12</v>
      </c>
      <c r="AK57" s="34">
        <v>400</v>
      </c>
      <c r="AL57" s="35">
        <f t="shared" si="6"/>
        <v>6</v>
      </c>
      <c r="AM57" s="34">
        <v>6</v>
      </c>
      <c r="AN57" s="28">
        <v>12.5</v>
      </c>
      <c r="AO57" s="28">
        <v>1.625</v>
      </c>
      <c r="AP57" s="28">
        <v>8.5</v>
      </c>
      <c r="AQ57" s="35">
        <f t="shared" si="7"/>
        <v>1.0625</v>
      </c>
      <c r="AR57" s="27">
        <v>8.125</v>
      </c>
      <c r="AS57" s="27">
        <v>12</v>
      </c>
      <c r="AT57" s="27">
        <v>12</v>
      </c>
      <c r="AU57" s="27">
        <v>1</v>
      </c>
      <c r="AV57" s="27">
        <v>0.875</v>
      </c>
      <c r="AW57" s="27">
        <v>10.625</v>
      </c>
      <c r="AX57" s="27">
        <v>115</v>
      </c>
      <c r="AY57" s="35">
        <f t="shared" si="10"/>
        <v>30</v>
      </c>
      <c r="AZ57" s="36" t="str">
        <f t="shared" si="11"/>
        <v>LONG FLANGE, 6-400RFLWN x 12</v>
      </c>
      <c r="BC57" s="33" t="s">
        <v>242</v>
      </c>
      <c r="BD57" s="33" t="s">
        <v>118</v>
      </c>
      <c r="BE57" s="14" t="s">
        <v>55</v>
      </c>
      <c r="BF57" t="s">
        <v>56</v>
      </c>
      <c r="BG57" t="s">
        <v>57</v>
      </c>
      <c r="BH57">
        <v>6</v>
      </c>
      <c r="BI57">
        <v>600</v>
      </c>
      <c r="BJ57">
        <v>12</v>
      </c>
      <c r="BK57" t="s">
        <v>96</v>
      </c>
      <c r="BO57" s="14"/>
    </row>
    <row r="58" spans="18:72" x14ac:dyDescent="0.25">
      <c r="R58" s="33" t="str">
        <f t="shared" si="13"/>
        <v>400-NPS8</v>
      </c>
      <c r="S58" s="34">
        <v>400</v>
      </c>
      <c r="T58" s="35">
        <f t="shared" si="23"/>
        <v>8</v>
      </c>
      <c r="U58" s="34">
        <v>8</v>
      </c>
      <c r="V58" s="28">
        <v>15</v>
      </c>
      <c r="W58" s="28">
        <v>1.875</v>
      </c>
      <c r="X58" s="28">
        <v>10.625</v>
      </c>
      <c r="Y58" s="35">
        <f t="shared" si="21"/>
        <v>1.125</v>
      </c>
      <c r="Z58" s="27">
        <v>10.25</v>
      </c>
      <c r="AA58" s="27">
        <v>12</v>
      </c>
      <c r="AB58" s="27">
        <v>1.125</v>
      </c>
      <c r="AC58" s="27">
        <v>1</v>
      </c>
      <c r="AD58" s="27">
        <v>13</v>
      </c>
      <c r="AE58" s="27">
        <v>140</v>
      </c>
      <c r="AF58" s="35">
        <f t="shared" si="22"/>
        <v>30</v>
      </c>
      <c r="AG58" s="36" t="str">
        <f t="shared" si="15"/>
        <v>LONG FLANGE, 8-400RFLWN</v>
      </c>
      <c r="AH58" s="33"/>
      <c r="AJ58" s="33" t="str">
        <f t="shared" si="5"/>
        <v>400-NPS8x12</v>
      </c>
      <c r="AK58" s="34">
        <v>400</v>
      </c>
      <c r="AL58" s="35">
        <f t="shared" si="6"/>
        <v>8</v>
      </c>
      <c r="AM58" s="34">
        <v>8</v>
      </c>
      <c r="AN58" s="28">
        <v>15</v>
      </c>
      <c r="AO58" s="28">
        <v>1.875</v>
      </c>
      <c r="AP58" s="28">
        <v>10.625</v>
      </c>
      <c r="AQ58" s="35">
        <f t="shared" si="7"/>
        <v>1.125</v>
      </c>
      <c r="AR58" s="27">
        <v>10.25</v>
      </c>
      <c r="AS58" s="27">
        <v>12</v>
      </c>
      <c r="AT58" s="27">
        <v>12</v>
      </c>
      <c r="AU58" s="27">
        <v>1.125</v>
      </c>
      <c r="AV58" s="27">
        <v>1</v>
      </c>
      <c r="AW58" s="27">
        <v>13</v>
      </c>
      <c r="AX58" s="27">
        <v>140</v>
      </c>
      <c r="AY58" s="35">
        <f t="shared" si="10"/>
        <v>30</v>
      </c>
      <c r="AZ58" s="36" t="str">
        <f t="shared" si="11"/>
        <v>LONG FLANGE, 8-400RFLWN x 12</v>
      </c>
      <c r="BC58" s="33" t="s">
        <v>243</v>
      </c>
      <c r="BD58" s="33" t="s">
        <v>119</v>
      </c>
      <c r="BE58" s="14" t="s">
        <v>55</v>
      </c>
      <c r="BF58" t="s">
        <v>56</v>
      </c>
      <c r="BG58" t="s">
        <v>57</v>
      </c>
      <c r="BH58">
        <v>6</v>
      </c>
      <c r="BI58">
        <v>600</v>
      </c>
      <c r="BJ58">
        <v>16</v>
      </c>
      <c r="BK58" t="s">
        <v>96</v>
      </c>
      <c r="BO58" s="14"/>
    </row>
    <row r="59" spans="18:72" x14ac:dyDescent="0.25">
      <c r="R59" s="33" t="str">
        <f t="shared" si="13"/>
        <v>400-NPS10</v>
      </c>
      <c r="S59" s="34">
        <v>400</v>
      </c>
      <c r="T59" s="35">
        <f t="shared" si="23"/>
        <v>10</v>
      </c>
      <c r="U59" s="34">
        <v>10</v>
      </c>
      <c r="V59" s="28">
        <v>17.5</v>
      </c>
      <c r="W59" s="28">
        <v>2.125</v>
      </c>
      <c r="X59" s="28">
        <v>12.75</v>
      </c>
      <c r="Y59" s="35">
        <f t="shared" si="21"/>
        <v>1.3125</v>
      </c>
      <c r="Z59" s="27">
        <v>12.625</v>
      </c>
      <c r="AA59" s="27">
        <v>16</v>
      </c>
      <c r="AB59" s="27">
        <v>1.25</v>
      </c>
      <c r="AC59" s="27">
        <v>1.125</v>
      </c>
      <c r="AD59" s="27">
        <v>15.25</v>
      </c>
      <c r="AE59" s="27">
        <v>230</v>
      </c>
      <c r="AF59" s="35">
        <f t="shared" si="22"/>
        <v>22.5</v>
      </c>
      <c r="AG59" s="36" t="str">
        <f t="shared" si="15"/>
        <v>LONG FLANGE, 10-400RFLWN</v>
      </c>
      <c r="AH59" s="33"/>
      <c r="AJ59" s="33" t="str">
        <f t="shared" si="5"/>
        <v>400-NPS10x12</v>
      </c>
      <c r="AK59" s="34">
        <v>400</v>
      </c>
      <c r="AL59" s="35">
        <f t="shared" si="6"/>
        <v>10</v>
      </c>
      <c r="AM59" s="34">
        <v>10</v>
      </c>
      <c r="AN59" s="28">
        <v>17.5</v>
      </c>
      <c r="AO59" s="28">
        <v>2.125</v>
      </c>
      <c r="AP59" s="28">
        <v>12.75</v>
      </c>
      <c r="AQ59" s="35">
        <f t="shared" si="7"/>
        <v>1.3125</v>
      </c>
      <c r="AR59" s="27">
        <v>12.625</v>
      </c>
      <c r="AS59" s="27">
        <v>12</v>
      </c>
      <c r="AT59" s="27">
        <v>16</v>
      </c>
      <c r="AU59" s="27">
        <v>1.25</v>
      </c>
      <c r="AV59" s="27">
        <v>1.125</v>
      </c>
      <c r="AW59" s="27">
        <v>15.25</v>
      </c>
      <c r="AX59" s="27">
        <v>230</v>
      </c>
      <c r="AY59" s="35">
        <f t="shared" si="10"/>
        <v>22.5</v>
      </c>
      <c r="AZ59" s="36" t="str">
        <f t="shared" si="11"/>
        <v>LONG FLANGE, 10-400RFLWN x 12</v>
      </c>
      <c r="BC59" s="33" t="s">
        <v>244</v>
      </c>
      <c r="BD59" s="33" t="s">
        <v>120</v>
      </c>
      <c r="BE59" s="14" t="s">
        <v>55</v>
      </c>
      <c r="BF59" t="s">
        <v>56</v>
      </c>
      <c r="BG59" t="s">
        <v>57</v>
      </c>
      <c r="BH59">
        <v>8</v>
      </c>
      <c r="BI59">
        <v>600</v>
      </c>
      <c r="BJ59">
        <v>12</v>
      </c>
      <c r="BK59" t="s">
        <v>96</v>
      </c>
      <c r="BO59" s="14"/>
    </row>
    <row r="60" spans="18:72" x14ac:dyDescent="0.25">
      <c r="R60" s="33" t="str">
        <f t="shared" si="13"/>
        <v>400-NPS12</v>
      </c>
      <c r="S60" s="34">
        <v>400</v>
      </c>
      <c r="T60" s="35">
        <f t="shared" si="23"/>
        <v>12</v>
      </c>
      <c r="U60" s="34">
        <v>12</v>
      </c>
      <c r="V60" s="28">
        <v>20.5</v>
      </c>
      <c r="W60" s="28">
        <v>2.25</v>
      </c>
      <c r="X60" s="28">
        <v>15</v>
      </c>
      <c r="Y60" s="35">
        <f t="shared" si="21"/>
        <v>1.375</v>
      </c>
      <c r="Z60" s="27">
        <v>14.75</v>
      </c>
      <c r="AA60" s="27">
        <v>16</v>
      </c>
      <c r="AB60" s="27">
        <v>1.375</v>
      </c>
      <c r="AC60" s="27">
        <v>1.25</v>
      </c>
      <c r="AD60" s="27">
        <v>17.75</v>
      </c>
      <c r="AE60" s="27">
        <v>301</v>
      </c>
      <c r="AF60" s="35">
        <f t="shared" si="22"/>
        <v>22.5</v>
      </c>
      <c r="AG60" s="36" t="str">
        <f t="shared" si="15"/>
        <v>LONG FLANGE, 12-400RFLWN</v>
      </c>
      <c r="AH60" s="33"/>
      <c r="AJ60" s="33" t="str">
        <f t="shared" si="5"/>
        <v>400-NPS12x12</v>
      </c>
      <c r="AK60" s="34">
        <v>400</v>
      </c>
      <c r="AL60" s="35">
        <f t="shared" si="6"/>
        <v>12</v>
      </c>
      <c r="AM60" s="34">
        <v>12</v>
      </c>
      <c r="AN60" s="28">
        <v>20.5</v>
      </c>
      <c r="AO60" s="28">
        <v>2.25</v>
      </c>
      <c r="AP60" s="28">
        <v>15</v>
      </c>
      <c r="AQ60" s="35">
        <f t="shared" si="7"/>
        <v>1.375</v>
      </c>
      <c r="AR60" s="27">
        <v>14.75</v>
      </c>
      <c r="AS60" s="27">
        <v>12</v>
      </c>
      <c r="AT60" s="27">
        <v>16</v>
      </c>
      <c r="AU60" s="27">
        <v>1.375</v>
      </c>
      <c r="AV60" s="27">
        <v>1.25</v>
      </c>
      <c r="AW60" s="27">
        <v>17.75</v>
      </c>
      <c r="AX60" s="27">
        <v>301</v>
      </c>
      <c r="AY60" s="35">
        <f t="shared" si="10"/>
        <v>22.5</v>
      </c>
      <c r="AZ60" s="36" t="str">
        <f t="shared" si="11"/>
        <v>LONG FLANGE, 12-400RFLWN x 12</v>
      </c>
      <c r="BC60" s="33" t="s">
        <v>245</v>
      </c>
      <c r="BD60" s="33" t="s">
        <v>121</v>
      </c>
      <c r="BE60" s="14" t="s">
        <v>55</v>
      </c>
      <c r="BF60" t="s">
        <v>56</v>
      </c>
      <c r="BG60" t="s">
        <v>57</v>
      </c>
      <c r="BH60">
        <v>10</v>
      </c>
      <c r="BI60">
        <v>600</v>
      </c>
      <c r="BJ60">
        <v>12</v>
      </c>
      <c r="BK60" t="s">
        <v>96</v>
      </c>
      <c r="BO60" s="14"/>
    </row>
    <row r="61" spans="18:72" x14ac:dyDescent="0.25">
      <c r="R61" s="33" t="str">
        <f t="shared" si="13"/>
        <v>400-NPS14</v>
      </c>
      <c r="S61" s="34">
        <v>400</v>
      </c>
      <c r="T61" s="35">
        <f t="shared" si="23"/>
        <v>14</v>
      </c>
      <c r="U61" s="34">
        <v>14</v>
      </c>
      <c r="V61" s="28">
        <v>23</v>
      </c>
      <c r="W61" s="28">
        <v>2.375</v>
      </c>
      <c r="X61" s="28">
        <v>16.25</v>
      </c>
      <c r="Y61" s="35">
        <f t="shared" si="21"/>
        <v>1.375</v>
      </c>
      <c r="Z61" s="27">
        <v>16.75</v>
      </c>
      <c r="AA61" s="27">
        <v>20</v>
      </c>
      <c r="AB61" s="27">
        <v>1.375</v>
      </c>
      <c r="AC61" s="27">
        <v>1.25</v>
      </c>
      <c r="AD61" s="27">
        <v>20.25</v>
      </c>
      <c r="AE61" s="27">
        <v>336</v>
      </c>
      <c r="AF61" s="35">
        <f t="shared" si="22"/>
        <v>18</v>
      </c>
      <c r="AG61" s="36" t="str">
        <f t="shared" si="15"/>
        <v>LONG FLANGE, 14-400RFLWN</v>
      </c>
      <c r="AH61" s="33"/>
      <c r="AJ61" s="33" t="str">
        <f t="shared" si="5"/>
        <v>400-NPS14x12</v>
      </c>
      <c r="AK61" s="34">
        <v>400</v>
      </c>
      <c r="AL61" s="35">
        <f t="shared" si="6"/>
        <v>14</v>
      </c>
      <c r="AM61" s="34">
        <v>14</v>
      </c>
      <c r="AN61" s="28">
        <v>23</v>
      </c>
      <c r="AO61" s="28">
        <v>2.375</v>
      </c>
      <c r="AP61" s="28">
        <v>16.25</v>
      </c>
      <c r="AQ61" s="35">
        <f t="shared" si="7"/>
        <v>1.375</v>
      </c>
      <c r="AR61" s="27">
        <v>16.75</v>
      </c>
      <c r="AS61" s="27">
        <v>12</v>
      </c>
      <c r="AT61" s="27">
        <v>20</v>
      </c>
      <c r="AU61" s="27">
        <v>1.375</v>
      </c>
      <c r="AV61" s="27">
        <v>1.25</v>
      </c>
      <c r="AW61" s="27">
        <v>20.25</v>
      </c>
      <c r="AX61" s="27">
        <v>336</v>
      </c>
      <c r="AY61" s="35">
        <f t="shared" si="10"/>
        <v>18</v>
      </c>
      <c r="AZ61" s="36" t="str">
        <f t="shared" si="11"/>
        <v>LONG FLANGE, 14-400RFLWN x 12</v>
      </c>
      <c r="BC61" s="33" t="s">
        <v>246</v>
      </c>
      <c r="BD61" s="33" t="s">
        <v>122</v>
      </c>
      <c r="BE61" s="14" t="s">
        <v>55</v>
      </c>
      <c r="BF61" t="s">
        <v>56</v>
      </c>
      <c r="BG61" t="s">
        <v>57</v>
      </c>
      <c r="BH61">
        <v>10</v>
      </c>
      <c r="BI61">
        <v>600</v>
      </c>
      <c r="BJ61">
        <v>15</v>
      </c>
      <c r="BK61" t="s">
        <v>96</v>
      </c>
      <c r="BO61" s="14"/>
    </row>
    <row r="62" spans="18:72" x14ac:dyDescent="0.25">
      <c r="R62" s="33" t="str">
        <f t="shared" si="13"/>
        <v>400-NPS16</v>
      </c>
      <c r="S62" s="34">
        <v>400</v>
      </c>
      <c r="T62" s="35">
        <f t="shared" si="23"/>
        <v>16</v>
      </c>
      <c r="U62" s="34">
        <v>16</v>
      </c>
      <c r="V62" s="28">
        <v>25.5</v>
      </c>
      <c r="W62" s="28">
        <v>2.5</v>
      </c>
      <c r="X62" s="28">
        <v>18.5</v>
      </c>
      <c r="Y62" s="35">
        <f t="shared" si="21"/>
        <v>1.5</v>
      </c>
      <c r="Z62" s="27">
        <v>19</v>
      </c>
      <c r="AA62" s="27">
        <v>20</v>
      </c>
      <c r="AB62" s="27">
        <v>1.5</v>
      </c>
      <c r="AC62" s="27">
        <v>1.375</v>
      </c>
      <c r="AD62" s="27">
        <v>22.5</v>
      </c>
      <c r="AE62" s="27">
        <v>416</v>
      </c>
      <c r="AF62" s="35">
        <f t="shared" si="22"/>
        <v>18</v>
      </c>
      <c r="AG62" s="36" t="str">
        <f t="shared" si="15"/>
        <v>LONG FLANGE, 16-400RFLWN</v>
      </c>
      <c r="AH62" s="33"/>
      <c r="AJ62" s="33" t="str">
        <f t="shared" si="5"/>
        <v>400-NPS14x14</v>
      </c>
      <c r="AK62" s="34">
        <v>400</v>
      </c>
      <c r="AL62" s="35">
        <f t="shared" si="6"/>
        <v>14</v>
      </c>
      <c r="AM62" s="34">
        <v>14</v>
      </c>
      <c r="AN62" s="28">
        <v>23</v>
      </c>
      <c r="AO62" s="28">
        <v>2.375</v>
      </c>
      <c r="AP62" s="28">
        <v>16.25</v>
      </c>
      <c r="AQ62" s="35">
        <f t="shared" si="7"/>
        <v>1.375</v>
      </c>
      <c r="AR62" s="27">
        <v>16.75</v>
      </c>
      <c r="AS62" s="39">
        <v>14</v>
      </c>
      <c r="AT62" s="27">
        <v>20</v>
      </c>
      <c r="AU62" s="27">
        <v>1.375</v>
      </c>
      <c r="AV62" s="27">
        <v>1.25</v>
      </c>
      <c r="AW62" s="27">
        <v>20.25</v>
      </c>
      <c r="AX62" s="27" t="s">
        <v>38</v>
      </c>
      <c r="AY62" s="35">
        <f t="shared" si="10"/>
        <v>18</v>
      </c>
      <c r="AZ62" s="36" t="str">
        <f t="shared" si="11"/>
        <v>LONG FLANGE, 14-400RFLWN x 14</v>
      </c>
      <c r="BC62" s="33" t="s">
        <v>247</v>
      </c>
      <c r="BD62" s="33" t="s">
        <v>123</v>
      </c>
      <c r="BE62" s="14" t="s">
        <v>55</v>
      </c>
      <c r="BF62" t="s">
        <v>56</v>
      </c>
      <c r="BG62" t="s">
        <v>57</v>
      </c>
      <c r="BH62">
        <v>1.5</v>
      </c>
      <c r="BI62">
        <v>900</v>
      </c>
      <c r="BJ62">
        <v>6</v>
      </c>
      <c r="BK62" t="s">
        <v>96</v>
      </c>
      <c r="BO62" s="14"/>
    </row>
    <row r="63" spans="18:72" x14ac:dyDescent="0.25">
      <c r="R63" s="33" t="str">
        <f t="shared" si="13"/>
        <v>400-NPS18</v>
      </c>
      <c r="S63" s="34">
        <v>400</v>
      </c>
      <c r="T63" s="35">
        <f t="shared" si="23"/>
        <v>18</v>
      </c>
      <c r="U63" s="34">
        <v>18</v>
      </c>
      <c r="V63" s="28">
        <v>28</v>
      </c>
      <c r="W63" s="28">
        <v>2.625</v>
      </c>
      <c r="X63" s="28">
        <v>21</v>
      </c>
      <c r="Y63" s="35">
        <f t="shared" si="21"/>
        <v>1.5</v>
      </c>
      <c r="Z63" s="27">
        <v>21</v>
      </c>
      <c r="AA63" s="27">
        <v>24</v>
      </c>
      <c r="AB63" s="27">
        <v>1.5</v>
      </c>
      <c r="AC63" s="27">
        <v>1.375</v>
      </c>
      <c r="AD63" s="27">
        <v>24.75</v>
      </c>
      <c r="AE63" s="27">
        <v>481</v>
      </c>
      <c r="AF63" s="35">
        <f t="shared" si="22"/>
        <v>15</v>
      </c>
      <c r="AG63" s="36" t="str">
        <f t="shared" si="15"/>
        <v>LONG FLANGE, 18-400RFLWN</v>
      </c>
      <c r="AH63" s="33"/>
      <c r="AJ63" s="33" t="str">
        <f t="shared" si="5"/>
        <v>400-NPS14x16</v>
      </c>
      <c r="AK63" s="34">
        <v>400</v>
      </c>
      <c r="AL63" s="35">
        <f t="shared" si="6"/>
        <v>14</v>
      </c>
      <c r="AM63" s="34">
        <v>14</v>
      </c>
      <c r="AN63" s="28">
        <v>23</v>
      </c>
      <c r="AO63" s="28">
        <v>2.375</v>
      </c>
      <c r="AP63" s="28">
        <v>16.25</v>
      </c>
      <c r="AQ63" s="35">
        <f t="shared" si="7"/>
        <v>1.375</v>
      </c>
      <c r="AR63" s="27">
        <v>16.75</v>
      </c>
      <c r="AS63" s="39">
        <v>16</v>
      </c>
      <c r="AT63" s="27">
        <v>20</v>
      </c>
      <c r="AU63" s="27">
        <v>1.375</v>
      </c>
      <c r="AV63" s="27">
        <v>1.25</v>
      </c>
      <c r="AW63" s="27">
        <v>20.25</v>
      </c>
      <c r="AX63" s="27" t="s">
        <v>38</v>
      </c>
      <c r="AY63" s="35">
        <f t="shared" si="10"/>
        <v>18</v>
      </c>
      <c r="AZ63" s="36" t="str">
        <f t="shared" si="11"/>
        <v>LONG FLANGE, 14-400RFLWN x 16</v>
      </c>
      <c r="BC63" s="33" t="s">
        <v>248</v>
      </c>
      <c r="BD63" s="33" t="s">
        <v>124</v>
      </c>
      <c r="BE63" s="14" t="s">
        <v>55</v>
      </c>
      <c r="BF63" t="s">
        <v>56</v>
      </c>
      <c r="BG63" t="s">
        <v>57</v>
      </c>
      <c r="BH63">
        <v>3</v>
      </c>
      <c r="BI63">
        <v>900</v>
      </c>
      <c r="BJ63">
        <v>9.0625</v>
      </c>
      <c r="BK63" t="s">
        <v>96</v>
      </c>
      <c r="BO63" s="14"/>
    </row>
    <row r="64" spans="18:72" x14ac:dyDescent="0.25">
      <c r="R64" s="33" t="str">
        <f t="shared" si="13"/>
        <v>400-NPS20</v>
      </c>
      <c r="S64" s="34">
        <v>400</v>
      </c>
      <c r="T64" s="35">
        <f t="shared" si="23"/>
        <v>20</v>
      </c>
      <c r="U64" s="34">
        <v>20</v>
      </c>
      <c r="V64" s="28">
        <v>30.5</v>
      </c>
      <c r="W64" s="28">
        <v>2.75</v>
      </c>
      <c r="X64" s="28">
        <v>23</v>
      </c>
      <c r="Y64" s="35">
        <f t="shared" si="21"/>
        <v>1.5625</v>
      </c>
      <c r="Z64" s="27">
        <v>23.125</v>
      </c>
      <c r="AA64" s="27">
        <v>24</v>
      </c>
      <c r="AB64" s="27">
        <v>1.625</v>
      </c>
      <c r="AC64" s="27">
        <v>1.5</v>
      </c>
      <c r="AD64" s="27">
        <v>27</v>
      </c>
      <c r="AE64" s="27">
        <v>563</v>
      </c>
      <c r="AF64" s="35">
        <f t="shared" si="22"/>
        <v>15</v>
      </c>
      <c r="AG64" s="36" t="str">
        <f t="shared" si="15"/>
        <v>LONG FLANGE, 20-400RFLWN</v>
      </c>
      <c r="AH64" s="33"/>
      <c r="AJ64" s="33" t="str">
        <f t="shared" si="5"/>
        <v>400-NPS14x18</v>
      </c>
      <c r="AK64" s="34">
        <v>400</v>
      </c>
      <c r="AL64" s="35">
        <f t="shared" si="6"/>
        <v>14</v>
      </c>
      <c r="AM64" s="34">
        <v>14</v>
      </c>
      <c r="AN64" s="28">
        <v>23</v>
      </c>
      <c r="AO64" s="28">
        <v>2.375</v>
      </c>
      <c r="AP64" s="28">
        <v>16.25</v>
      </c>
      <c r="AQ64" s="35">
        <f t="shared" si="7"/>
        <v>1.375</v>
      </c>
      <c r="AR64" s="27">
        <v>16.75</v>
      </c>
      <c r="AS64" s="39">
        <v>18</v>
      </c>
      <c r="AT64" s="27">
        <v>20</v>
      </c>
      <c r="AU64" s="27">
        <v>1.375</v>
      </c>
      <c r="AV64" s="27">
        <v>1.25</v>
      </c>
      <c r="AW64" s="27">
        <v>20.25</v>
      </c>
      <c r="AX64" s="27" t="s">
        <v>38</v>
      </c>
      <c r="AY64" s="35">
        <f t="shared" si="10"/>
        <v>18</v>
      </c>
      <c r="AZ64" s="36" t="str">
        <f t="shared" si="11"/>
        <v>LONG FLANGE, 14-400RFLWN x 18</v>
      </c>
      <c r="BC64" s="33" t="s">
        <v>249</v>
      </c>
      <c r="BD64" s="33" t="s">
        <v>125</v>
      </c>
      <c r="BE64" s="14" t="s">
        <v>55</v>
      </c>
      <c r="BF64" t="s">
        <v>56</v>
      </c>
      <c r="BG64" t="s">
        <v>57</v>
      </c>
      <c r="BH64">
        <v>3</v>
      </c>
      <c r="BI64">
        <v>900</v>
      </c>
      <c r="BJ64">
        <v>19.0625</v>
      </c>
      <c r="BK64" t="s">
        <v>96</v>
      </c>
      <c r="BO64" s="14"/>
    </row>
    <row r="65" spans="18:67" x14ac:dyDescent="0.25">
      <c r="R65" s="33" t="str">
        <f t="shared" si="13"/>
        <v>400-NPS24</v>
      </c>
      <c r="S65" s="34">
        <v>400</v>
      </c>
      <c r="T65" s="35">
        <f t="shared" si="23"/>
        <v>24</v>
      </c>
      <c r="U65" s="34">
        <v>24</v>
      </c>
      <c r="V65" s="28">
        <v>36</v>
      </c>
      <c r="W65" s="28">
        <v>3</v>
      </c>
      <c r="X65" s="28">
        <v>27.25</v>
      </c>
      <c r="Y65" s="35">
        <f t="shared" si="21"/>
        <v>1.8125</v>
      </c>
      <c r="Z65" s="27">
        <v>27.625</v>
      </c>
      <c r="AA65" s="27">
        <v>24</v>
      </c>
      <c r="AB65" s="27">
        <v>1.875</v>
      </c>
      <c r="AC65" s="27">
        <v>1.75</v>
      </c>
      <c r="AD65" s="27">
        <v>32</v>
      </c>
      <c r="AE65" s="27">
        <v>799</v>
      </c>
      <c r="AF65" s="35">
        <f t="shared" si="22"/>
        <v>15</v>
      </c>
      <c r="AG65" s="36" t="str">
        <f t="shared" si="15"/>
        <v>LONG FLANGE, 24-400RFLWN</v>
      </c>
      <c r="AH65" s="33"/>
      <c r="AJ65" s="33" t="str">
        <f t="shared" si="5"/>
        <v>400-NPS14x20</v>
      </c>
      <c r="AK65" s="34">
        <v>400</v>
      </c>
      <c r="AL65" s="35">
        <f t="shared" si="6"/>
        <v>14</v>
      </c>
      <c r="AM65" s="34">
        <v>14</v>
      </c>
      <c r="AN65" s="28">
        <v>23</v>
      </c>
      <c r="AO65" s="28">
        <v>2.375</v>
      </c>
      <c r="AP65" s="28">
        <v>16.25</v>
      </c>
      <c r="AQ65" s="35">
        <f t="shared" si="7"/>
        <v>1.375</v>
      </c>
      <c r="AR65" s="27">
        <v>16.75</v>
      </c>
      <c r="AS65" s="39">
        <v>20</v>
      </c>
      <c r="AT65" s="27">
        <v>20</v>
      </c>
      <c r="AU65" s="27">
        <v>1.375</v>
      </c>
      <c r="AV65" s="27">
        <v>1.25</v>
      </c>
      <c r="AW65" s="27">
        <v>20.25</v>
      </c>
      <c r="AX65" s="27" t="s">
        <v>38</v>
      </c>
      <c r="AY65" s="35">
        <f t="shared" si="10"/>
        <v>18</v>
      </c>
      <c r="AZ65" s="36" t="str">
        <f t="shared" si="11"/>
        <v>LONG FLANGE, 14-400RFLWN x 20</v>
      </c>
      <c r="BC65" s="33" t="s">
        <v>250</v>
      </c>
      <c r="BD65" s="33" t="s">
        <v>126</v>
      </c>
      <c r="BE65" s="14" t="s">
        <v>55</v>
      </c>
      <c r="BF65" t="s">
        <v>56</v>
      </c>
      <c r="BG65" t="s">
        <v>57</v>
      </c>
      <c r="BH65">
        <v>4</v>
      </c>
      <c r="BI65">
        <v>900</v>
      </c>
      <c r="BJ65">
        <v>10.3125</v>
      </c>
      <c r="BK65" t="s">
        <v>96</v>
      </c>
      <c r="BO65" s="14"/>
    </row>
    <row r="66" spans="18:67" x14ac:dyDescent="0.25">
      <c r="R66" s="41" t="str">
        <f t="shared" si="13"/>
        <v>600-NPS0.5</v>
      </c>
      <c r="S66" s="34">
        <v>600</v>
      </c>
      <c r="T66" s="35">
        <f t="shared" si="23"/>
        <v>0.5</v>
      </c>
      <c r="U66" s="34">
        <v>0.5</v>
      </c>
      <c r="V66" s="28">
        <v>3.75</v>
      </c>
      <c r="W66" s="28">
        <v>0.5625</v>
      </c>
      <c r="X66" s="28">
        <v>1.375</v>
      </c>
      <c r="Y66" s="35">
        <f t="shared" si="21"/>
        <v>0.5</v>
      </c>
      <c r="Z66" s="27">
        <v>1.5</v>
      </c>
      <c r="AA66" s="27">
        <v>4</v>
      </c>
      <c r="AB66" s="27">
        <v>0.625</v>
      </c>
      <c r="AC66" s="27">
        <v>0.5</v>
      </c>
      <c r="AD66" s="27">
        <v>2.625</v>
      </c>
      <c r="AE66" s="27" t="s">
        <v>289</v>
      </c>
      <c r="AF66" s="35">
        <f t="shared" ref="AF66:AF67" si="24">360/AA66</f>
        <v>90</v>
      </c>
      <c r="AG66" s="36" t="str">
        <f t="shared" ref="AG66:AG67" si="25">CONCATENATE("LONG FLANGE, ",U66,"-",S66,"RFLWN")</f>
        <v>LONG FLANGE, 0.5-600RFLWN</v>
      </c>
      <c r="AH66" s="33"/>
      <c r="AJ66" s="33" t="str">
        <f t="shared" si="5"/>
        <v>400-NPS16x12</v>
      </c>
      <c r="AK66" s="34">
        <v>400</v>
      </c>
      <c r="AL66" s="35">
        <f t="shared" si="6"/>
        <v>16</v>
      </c>
      <c r="AM66" s="34">
        <v>16</v>
      </c>
      <c r="AN66" s="28">
        <v>25.5</v>
      </c>
      <c r="AO66" s="28">
        <v>2.5</v>
      </c>
      <c r="AP66" s="28">
        <v>18.5</v>
      </c>
      <c r="AQ66" s="35">
        <f t="shared" si="7"/>
        <v>1.5</v>
      </c>
      <c r="AR66" s="27">
        <v>19</v>
      </c>
      <c r="AS66" s="27">
        <v>12</v>
      </c>
      <c r="AT66" s="27">
        <v>20</v>
      </c>
      <c r="AU66" s="27">
        <v>1.5</v>
      </c>
      <c r="AV66" s="27">
        <v>1.375</v>
      </c>
      <c r="AW66" s="27">
        <v>22.5</v>
      </c>
      <c r="AX66" s="27">
        <v>416</v>
      </c>
      <c r="AY66" s="35">
        <f t="shared" si="10"/>
        <v>18</v>
      </c>
      <c r="AZ66" s="36" t="str">
        <f t="shared" si="11"/>
        <v>LONG FLANGE, 16-400RFLWN x 12</v>
      </c>
      <c r="BC66" s="33" t="s">
        <v>251</v>
      </c>
      <c r="BD66" s="33" t="s">
        <v>127</v>
      </c>
      <c r="BE66" s="14" t="s">
        <v>55</v>
      </c>
      <c r="BF66" t="s">
        <v>56</v>
      </c>
      <c r="BG66" t="s">
        <v>57</v>
      </c>
      <c r="BH66">
        <v>4</v>
      </c>
      <c r="BI66">
        <v>900</v>
      </c>
      <c r="BJ66">
        <v>11</v>
      </c>
      <c r="BK66" t="s">
        <v>96</v>
      </c>
      <c r="BO66" s="14"/>
    </row>
    <row r="67" spans="18:67" x14ac:dyDescent="0.25">
      <c r="R67" s="41" t="str">
        <f t="shared" si="13"/>
        <v>600-NPS0.75</v>
      </c>
      <c r="S67" s="34">
        <v>600</v>
      </c>
      <c r="T67" s="35">
        <f t="shared" si="23"/>
        <v>0.75</v>
      </c>
      <c r="U67" s="34">
        <v>0.75</v>
      </c>
      <c r="V67" s="28">
        <v>4.625</v>
      </c>
      <c r="W67" s="28">
        <v>0.625</v>
      </c>
      <c r="X67" s="28">
        <v>1.6875</v>
      </c>
      <c r="Y67" s="35">
        <f t="shared" si="21"/>
        <v>0.5625</v>
      </c>
      <c r="Z67" s="27">
        <v>1.875</v>
      </c>
      <c r="AA67" s="27">
        <v>4</v>
      </c>
      <c r="AB67" s="27">
        <v>0.75</v>
      </c>
      <c r="AC67" s="27">
        <v>0.625</v>
      </c>
      <c r="AD67" s="27">
        <v>3.25</v>
      </c>
      <c r="AE67" s="27" t="s">
        <v>289</v>
      </c>
      <c r="AF67" s="35">
        <f t="shared" si="24"/>
        <v>90</v>
      </c>
      <c r="AG67" s="36" t="str">
        <f t="shared" si="25"/>
        <v>LONG FLANGE, 0.75-600RFLWN</v>
      </c>
      <c r="AH67" s="33"/>
      <c r="AJ67" s="33" t="str">
        <f t="shared" si="5"/>
        <v>400-NPS16x14</v>
      </c>
      <c r="AK67" s="34">
        <v>400</v>
      </c>
      <c r="AL67" s="35">
        <f t="shared" si="6"/>
        <v>16</v>
      </c>
      <c r="AM67" s="34">
        <v>16</v>
      </c>
      <c r="AN67" s="28">
        <v>25.5</v>
      </c>
      <c r="AO67" s="28">
        <v>2.5</v>
      </c>
      <c r="AP67" s="28">
        <v>18.5</v>
      </c>
      <c r="AQ67" s="35">
        <f t="shared" si="7"/>
        <v>1.5</v>
      </c>
      <c r="AR67" s="27">
        <v>19</v>
      </c>
      <c r="AS67" s="39">
        <v>14</v>
      </c>
      <c r="AT67" s="27">
        <v>20</v>
      </c>
      <c r="AU67" s="27">
        <v>1.5</v>
      </c>
      <c r="AV67" s="27">
        <v>1.375</v>
      </c>
      <c r="AW67" s="27">
        <v>22.5</v>
      </c>
      <c r="AX67" s="27" t="s">
        <v>38</v>
      </c>
      <c r="AY67" s="35">
        <f t="shared" si="10"/>
        <v>18</v>
      </c>
      <c r="AZ67" s="36" t="str">
        <f t="shared" si="11"/>
        <v>LONG FLANGE, 16-400RFLWN x 14</v>
      </c>
      <c r="BC67" s="33" t="s">
        <v>252</v>
      </c>
      <c r="BD67" s="33" t="s">
        <v>128</v>
      </c>
      <c r="BE67" s="14" t="s">
        <v>55</v>
      </c>
      <c r="BF67" t="s">
        <v>56</v>
      </c>
      <c r="BG67" t="s">
        <v>57</v>
      </c>
      <c r="BH67">
        <v>4</v>
      </c>
      <c r="BI67">
        <v>900</v>
      </c>
      <c r="BJ67">
        <v>13</v>
      </c>
      <c r="BK67" t="s">
        <v>96</v>
      </c>
      <c r="BO67" s="14"/>
    </row>
    <row r="68" spans="18:67" x14ac:dyDescent="0.25">
      <c r="R68" s="33" t="str">
        <f t="shared" si="13"/>
        <v>600-NPS1</v>
      </c>
      <c r="S68" s="34">
        <v>600</v>
      </c>
      <c r="T68" s="35">
        <f>U68</f>
        <v>1</v>
      </c>
      <c r="U68" s="34">
        <v>1</v>
      </c>
      <c r="V68" s="28">
        <v>4.875</v>
      </c>
      <c r="W68" s="28">
        <v>0.6875</v>
      </c>
      <c r="X68" s="28">
        <v>2</v>
      </c>
      <c r="Y68" s="35">
        <f>(Z68-T68)/2</f>
        <v>0.5625</v>
      </c>
      <c r="Z68" s="27">
        <v>2.125</v>
      </c>
      <c r="AA68" s="27">
        <v>4</v>
      </c>
      <c r="AB68" s="27">
        <v>0.75</v>
      </c>
      <c r="AC68" s="27">
        <v>0.625</v>
      </c>
      <c r="AD68" s="27">
        <v>3.5</v>
      </c>
      <c r="AE68" s="27">
        <v>11</v>
      </c>
      <c r="AF68" s="35">
        <f>360/AA68</f>
        <v>90</v>
      </c>
      <c r="AG68" s="36" t="str">
        <f t="shared" si="15"/>
        <v>LONG FLANGE, 1-600RFLWN</v>
      </c>
      <c r="AH68" s="33"/>
      <c r="AJ68" s="33" t="str">
        <f t="shared" si="5"/>
        <v>400-NPS16x16</v>
      </c>
      <c r="AK68" s="34">
        <v>400</v>
      </c>
      <c r="AL68" s="35">
        <f t="shared" si="6"/>
        <v>16</v>
      </c>
      <c r="AM68" s="34">
        <v>16</v>
      </c>
      <c r="AN68" s="28">
        <v>25.5</v>
      </c>
      <c r="AO68" s="28">
        <v>2.5</v>
      </c>
      <c r="AP68" s="28">
        <v>18.5</v>
      </c>
      <c r="AQ68" s="35">
        <f t="shared" si="7"/>
        <v>1.5</v>
      </c>
      <c r="AR68" s="27">
        <v>19</v>
      </c>
      <c r="AS68" s="39">
        <v>16</v>
      </c>
      <c r="AT68" s="27">
        <v>20</v>
      </c>
      <c r="AU68" s="27">
        <v>1.5</v>
      </c>
      <c r="AV68" s="27">
        <v>1.375</v>
      </c>
      <c r="AW68" s="27">
        <v>22.5</v>
      </c>
      <c r="AX68" s="27" t="s">
        <v>38</v>
      </c>
      <c r="AY68" s="35">
        <f t="shared" si="10"/>
        <v>18</v>
      </c>
      <c r="AZ68" s="36" t="str">
        <f t="shared" si="11"/>
        <v>LONG FLANGE, 16-400RFLWN x 16</v>
      </c>
      <c r="BC68" s="33" t="s">
        <v>253</v>
      </c>
      <c r="BD68" s="33" t="s">
        <v>129</v>
      </c>
      <c r="BE68" s="14" t="s">
        <v>55</v>
      </c>
      <c r="BF68" t="s">
        <v>56</v>
      </c>
      <c r="BG68" t="s">
        <v>57</v>
      </c>
      <c r="BH68">
        <v>4</v>
      </c>
      <c r="BI68">
        <v>900</v>
      </c>
      <c r="BJ68">
        <v>17</v>
      </c>
      <c r="BK68" t="s">
        <v>96</v>
      </c>
      <c r="BO68" s="14"/>
    </row>
    <row r="69" spans="18:67" x14ac:dyDescent="0.25">
      <c r="R69" s="33" t="str">
        <f t="shared" si="13"/>
        <v>600-NPS1.25</v>
      </c>
      <c r="S69" s="34">
        <v>600</v>
      </c>
      <c r="T69" s="35">
        <f>U69</f>
        <v>1.25</v>
      </c>
      <c r="U69" s="34">
        <v>1.25</v>
      </c>
      <c r="V69" s="28">
        <v>5.25</v>
      </c>
      <c r="W69" s="28">
        <v>0.8125</v>
      </c>
      <c r="X69" s="28">
        <v>2.5</v>
      </c>
      <c r="Y69" s="35">
        <f t="shared" ref="Y69:Y87" si="26">(Z69-T69)/2</f>
        <v>0.625</v>
      </c>
      <c r="Z69" s="27">
        <v>2.5</v>
      </c>
      <c r="AA69" s="27">
        <v>4</v>
      </c>
      <c r="AB69" s="27">
        <v>0.75</v>
      </c>
      <c r="AC69" s="27">
        <v>0.625</v>
      </c>
      <c r="AD69" s="27">
        <v>3.875</v>
      </c>
      <c r="AE69" s="27">
        <v>14</v>
      </c>
      <c r="AF69" s="35">
        <f t="shared" ref="AF69:AF85" si="27">360/AA69</f>
        <v>90</v>
      </c>
      <c r="AG69" s="36" t="str">
        <f t="shared" si="15"/>
        <v>LONG FLANGE, 1.25-600RFLWN</v>
      </c>
      <c r="AH69" s="33"/>
      <c r="AJ69" s="33" t="str">
        <f t="shared" si="5"/>
        <v>400-NPS16x18</v>
      </c>
      <c r="AK69" s="34">
        <v>400</v>
      </c>
      <c r="AL69" s="35">
        <f t="shared" si="6"/>
        <v>16</v>
      </c>
      <c r="AM69" s="34">
        <v>16</v>
      </c>
      <c r="AN69" s="28">
        <v>25.5</v>
      </c>
      <c r="AO69" s="28">
        <v>2.5</v>
      </c>
      <c r="AP69" s="28">
        <v>18.5</v>
      </c>
      <c r="AQ69" s="35">
        <f t="shared" si="7"/>
        <v>1.5</v>
      </c>
      <c r="AR69" s="27">
        <v>19</v>
      </c>
      <c r="AS69" s="39">
        <v>18</v>
      </c>
      <c r="AT69" s="27">
        <v>20</v>
      </c>
      <c r="AU69" s="27">
        <v>1.5</v>
      </c>
      <c r="AV69" s="27">
        <v>1.375</v>
      </c>
      <c r="AW69" s="27">
        <v>22.5</v>
      </c>
      <c r="AX69" s="27" t="s">
        <v>38</v>
      </c>
      <c r="AY69" s="35">
        <f t="shared" si="10"/>
        <v>18</v>
      </c>
      <c r="AZ69" s="36" t="str">
        <f t="shared" si="11"/>
        <v>LONG FLANGE, 16-400RFLWN x 18</v>
      </c>
      <c r="BC69" s="33" t="s">
        <v>254</v>
      </c>
      <c r="BD69" s="33" t="s">
        <v>130</v>
      </c>
      <c r="BE69" s="14" t="s">
        <v>55</v>
      </c>
      <c r="BF69" t="s">
        <v>56</v>
      </c>
      <c r="BG69" t="s">
        <v>57</v>
      </c>
      <c r="BH69">
        <v>4</v>
      </c>
      <c r="BI69">
        <v>900</v>
      </c>
      <c r="BJ69">
        <v>20</v>
      </c>
      <c r="BK69" t="s">
        <v>96</v>
      </c>
      <c r="BO69" s="14"/>
    </row>
    <row r="70" spans="18:67" x14ac:dyDescent="0.25">
      <c r="R70" s="33" t="str">
        <f t="shared" si="13"/>
        <v>600-NPS1.5</v>
      </c>
      <c r="S70" s="34">
        <v>600</v>
      </c>
      <c r="T70" s="35">
        <f>U70</f>
        <v>1.5</v>
      </c>
      <c r="U70" s="34">
        <v>1.5</v>
      </c>
      <c r="V70" s="28">
        <v>6.125</v>
      </c>
      <c r="W70" s="28">
        <v>0.875</v>
      </c>
      <c r="X70" s="28">
        <v>2.875</v>
      </c>
      <c r="Y70" s="35">
        <f t="shared" si="26"/>
        <v>0.625</v>
      </c>
      <c r="Z70" s="27">
        <v>2.75</v>
      </c>
      <c r="AA70" s="27">
        <v>4</v>
      </c>
      <c r="AB70" s="27">
        <v>0.875</v>
      </c>
      <c r="AC70" s="27">
        <v>0.75</v>
      </c>
      <c r="AD70" s="27">
        <v>4.5</v>
      </c>
      <c r="AE70" s="27">
        <v>17</v>
      </c>
      <c r="AF70" s="35">
        <f t="shared" si="27"/>
        <v>90</v>
      </c>
      <c r="AG70" s="36" t="str">
        <f t="shared" si="15"/>
        <v>LONG FLANGE, 1.5-600RFLWN</v>
      </c>
      <c r="AH70" s="33"/>
      <c r="AJ70" s="33" t="str">
        <f t="shared" ref="AJ70:AJ133" si="28">CONCATENATE(AK70,"-NPS",AM70,"x",AS70)</f>
        <v>400-NPS16x20</v>
      </c>
      <c r="AK70" s="34">
        <v>400</v>
      </c>
      <c r="AL70" s="35">
        <f t="shared" ref="AL70:AL133" si="29">AM70</f>
        <v>16</v>
      </c>
      <c r="AM70" s="34">
        <v>16</v>
      </c>
      <c r="AN70" s="28">
        <v>25.5</v>
      </c>
      <c r="AO70" s="28">
        <v>2.5</v>
      </c>
      <c r="AP70" s="28">
        <v>18.5</v>
      </c>
      <c r="AQ70" s="35">
        <f t="shared" ref="AQ70:AQ133" si="30">(AR70-AL70)/2</f>
        <v>1.5</v>
      </c>
      <c r="AR70" s="27">
        <v>19</v>
      </c>
      <c r="AS70" s="39">
        <v>20</v>
      </c>
      <c r="AT70" s="27">
        <v>20</v>
      </c>
      <c r="AU70" s="27">
        <v>1.5</v>
      </c>
      <c r="AV70" s="27">
        <v>1.375</v>
      </c>
      <c r="AW70" s="27">
        <v>22.5</v>
      </c>
      <c r="AX70" s="27" t="s">
        <v>38</v>
      </c>
      <c r="AY70" s="35">
        <f t="shared" si="10"/>
        <v>18</v>
      </c>
      <c r="AZ70" s="36" t="str">
        <f t="shared" si="11"/>
        <v>LONG FLANGE, 16-400RFLWN x 20</v>
      </c>
      <c r="BC70" s="33" t="s">
        <v>255</v>
      </c>
      <c r="BD70" s="33" t="s">
        <v>131</v>
      </c>
      <c r="BE70" s="14" t="s">
        <v>55</v>
      </c>
      <c r="BF70" t="s">
        <v>56</v>
      </c>
      <c r="BG70" t="s">
        <v>57</v>
      </c>
      <c r="BH70">
        <v>6</v>
      </c>
      <c r="BI70">
        <v>900</v>
      </c>
      <c r="BJ70">
        <v>12</v>
      </c>
      <c r="BK70" t="s">
        <v>96</v>
      </c>
      <c r="BO70" s="14"/>
    </row>
    <row r="71" spans="18:67" x14ac:dyDescent="0.25">
      <c r="R71" s="33" t="str">
        <f t="shared" si="13"/>
        <v>600-NPS2</v>
      </c>
      <c r="S71" s="34">
        <v>600</v>
      </c>
      <c r="T71" s="35">
        <f>U71</f>
        <v>2</v>
      </c>
      <c r="U71" s="34">
        <v>2</v>
      </c>
      <c r="V71" s="28">
        <v>6.5</v>
      </c>
      <c r="W71" s="28">
        <v>1</v>
      </c>
      <c r="X71" s="28">
        <v>3.625</v>
      </c>
      <c r="Y71" s="35">
        <f t="shared" si="26"/>
        <v>0.625</v>
      </c>
      <c r="Z71" s="27">
        <v>3.25</v>
      </c>
      <c r="AA71" s="27">
        <v>8</v>
      </c>
      <c r="AB71" s="27">
        <v>0.75</v>
      </c>
      <c r="AC71" s="27">
        <v>0.625</v>
      </c>
      <c r="AD71" s="27">
        <v>5</v>
      </c>
      <c r="AE71" s="27">
        <v>21</v>
      </c>
      <c r="AF71" s="35">
        <f t="shared" si="27"/>
        <v>45</v>
      </c>
      <c r="AG71" s="36" t="str">
        <f t="shared" si="15"/>
        <v>LONG FLANGE, 2-600RFLWN</v>
      </c>
      <c r="AH71" s="33"/>
      <c r="AJ71" s="33" t="str">
        <f t="shared" si="28"/>
        <v>400-NPS18x12</v>
      </c>
      <c r="AK71" s="34">
        <v>400</v>
      </c>
      <c r="AL71" s="35">
        <f t="shared" si="29"/>
        <v>18</v>
      </c>
      <c r="AM71" s="34">
        <v>18</v>
      </c>
      <c r="AN71" s="28">
        <v>28</v>
      </c>
      <c r="AO71" s="28">
        <v>2.625</v>
      </c>
      <c r="AP71" s="28">
        <v>21</v>
      </c>
      <c r="AQ71" s="35">
        <f t="shared" si="30"/>
        <v>1.5</v>
      </c>
      <c r="AR71" s="27">
        <v>21</v>
      </c>
      <c r="AS71" s="27">
        <v>12</v>
      </c>
      <c r="AT71" s="27">
        <v>24</v>
      </c>
      <c r="AU71" s="27">
        <v>1.5</v>
      </c>
      <c r="AV71" s="27">
        <v>1.375</v>
      </c>
      <c r="AW71" s="27">
        <v>24.75</v>
      </c>
      <c r="AX71" s="27">
        <v>481</v>
      </c>
      <c r="AY71" s="35">
        <f t="shared" ref="AY71:AY134" si="31">360/AT71</f>
        <v>15</v>
      </c>
      <c r="AZ71" s="36" t="str">
        <f t="shared" ref="AZ71:AZ134" si="32">CONCATENATE("LONG FLANGE, ",AM71,"-",AK71,"RFLWN x ",AS71)</f>
        <v>LONG FLANGE, 18-400RFLWN x 12</v>
      </c>
      <c r="BC71" s="33" t="s">
        <v>256</v>
      </c>
      <c r="BD71" s="33" t="s">
        <v>132</v>
      </c>
      <c r="BE71" s="14" t="s">
        <v>55</v>
      </c>
      <c r="BF71" t="s">
        <v>56</v>
      </c>
      <c r="BG71" t="s">
        <v>57</v>
      </c>
      <c r="BH71">
        <v>6</v>
      </c>
      <c r="BI71">
        <v>900</v>
      </c>
      <c r="BJ71">
        <v>14</v>
      </c>
      <c r="BK71" t="s">
        <v>96</v>
      </c>
      <c r="BO71" s="14"/>
    </row>
    <row r="72" spans="18:67" x14ac:dyDescent="0.25">
      <c r="R72" s="33" t="str">
        <f t="shared" ref="R72:R135" si="33">CONCATENATE(S72,"-NPS",U72)</f>
        <v>600-NPS2.5</v>
      </c>
      <c r="S72" s="34">
        <v>600</v>
      </c>
      <c r="T72" s="35">
        <f>U72</f>
        <v>2.5</v>
      </c>
      <c r="U72" s="34">
        <v>2.5</v>
      </c>
      <c r="V72" s="28">
        <v>7.5</v>
      </c>
      <c r="W72" s="28">
        <v>1.125</v>
      </c>
      <c r="X72" s="28">
        <v>4.125</v>
      </c>
      <c r="Y72" s="35">
        <f t="shared" si="26"/>
        <v>0.71875</v>
      </c>
      <c r="Z72" s="27">
        <v>3.9375</v>
      </c>
      <c r="AA72" s="27">
        <v>8</v>
      </c>
      <c r="AB72" s="27">
        <v>0.875</v>
      </c>
      <c r="AC72" s="27">
        <v>0.75</v>
      </c>
      <c r="AD72" s="27">
        <v>5.875</v>
      </c>
      <c r="AE72" s="27">
        <v>29</v>
      </c>
      <c r="AF72" s="35">
        <f t="shared" si="27"/>
        <v>45</v>
      </c>
      <c r="AG72" s="36" t="str">
        <f t="shared" si="15"/>
        <v>LONG FLANGE, 2.5-600RFLWN</v>
      </c>
      <c r="AH72" s="33"/>
      <c r="AJ72" s="33" t="str">
        <f t="shared" si="28"/>
        <v>400-NPS18x14</v>
      </c>
      <c r="AK72" s="34">
        <v>400</v>
      </c>
      <c r="AL72" s="35">
        <f t="shared" si="29"/>
        <v>18</v>
      </c>
      <c r="AM72" s="34">
        <v>18</v>
      </c>
      <c r="AN72" s="28">
        <v>28</v>
      </c>
      <c r="AO72" s="28">
        <v>2.625</v>
      </c>
      <c r="AP72" s="28">
        <v>21</v>
      </c>
      <c r="AQ72" s="35">
        <f t="shared" si="30"/>
        <v>1.5</v>
      </c>
      <c r="AR72" s="27">
        <v>21</v>
      </c>
      <c r="AS72" s="39">
        <v>14</v>
      </c>
      <c r="AT72" s="27">
        <v>24</v>
      </c>
      <c r="AU72" s="27">
        <v>1.5</v>
      </c>
      <c r="AV72" s="27">
        <v>1.375</v>
      </c>
      <c r="AW72" s="27">
        <v>24.75</v>
      </c>
      <c r="AX72" s="27" t="s">
        <v>38</v>
      </c>
      <c r="AY72" s="35">
        <f t="shared" si="31"/>
        <v>15</v>
      </c>
      <c r="AZ72" s="36" t="str">
        <f t="shared" si="32"/>
        <v>LONG FLANGE, 18-400RFLWN x 14</v>
      </c>
      <c r="BC72" s="33" t="s">
        <v>257</v>
      </c>
      <c r="BD72" s="33" t="s">
        <v>133</v>
      </c>
      <c r="BE72" s="14" t="s">
        <v>55</v>
      </c>
      <c r="BF72" t="s">
        <v>56</v>
      </c>
      <c r="BG72" t="s">
        <v>57</v>
      </c>
      <c r="BH72">
        <v>6</v>
      </c>
      <c r="BI72">
        <v>900</v>
      </c>
      <c r="BJ72">
        <v>15</v>
      </c>
      <c r="BK72" t="s">
        <v>96</v>
      </c>
      <c r="BO72" s="14"/>
    </row>
    <row r="73" spans="18:67" x14ac:dyDescent="0.25">
      <c r="R73" s="33" t="str">
        <f t="shared" si="33"/>
        <v>600-NPS3</v>
      </c>
      <c r="S73" s="34">
        <v>600</v>
      </c>
      <c r="T73" s="35">
        <f t="shared" ref="T73:T87" si="34">U73</f>
        <v>3</v>
      </c>
      <c r="U73" s="34">
        <v>3</v>
      </c>
      <c r="V73" s="28">
        <v>8.25</v>
      </c>
      <c r="W73" s="34">
        <v>1.25</v>
      </c>
      <c r="X73" s="28">
        <v>5</v>
      </c>
      <c r="Y73" s="35">
        <f t="shared" si="26"/>
        <v>0.8125</v>
      </c>
      <c r="Z73" s="27">
        <v>4.625</v>
      </c>
      <c r="AA73" s="27">
        <v>8</v>
      </c>
      <c r="AB73" s="27">
        <v>0.875</v>
      </c>
      <c r="AC73" s="27">
        <v>0.75</v>
      </c>
      <c r="AD73" s="27">
        <v>6.625</v>
      </c>
      <c r="AE73" s="27">
        <v>38</v>
      </c>
      <c r="AF73" s="35">
        <f t="shared" si="27"/>
        <v>45</v>
      </c>
      <c r="AG73" s="36" t="str">
        <f t="shared" si="15"/>
        <v>LONG FLANGE, 3-600RFLWN</v>
      </c>
      <c r="AH73" s="33"/>
      <c r="AJ73" s="33" t="str">
        <f t="shared" si="28"/>
        <v>400-NPS18x16</v>
      </c>
      <c r="AK73" s="34">
        <v>400</v>
      </c>
      <c r="AL73" s="35">
        <f t="shared" si="29"/>
        <v>18</v>
      </c>
      <c r="AM73" s="34">
        <v>18</v>
      </c>
      <c r="AN73" s="28">
        <v>28</v>
      </c>
      <c r="AO73" s="28">
        <v>2.625</v>
      </c>
      <c r="AP73" s="28">
        <v>21</v>
      </c>
      <c r="AQ73" s="35">
        <f t="shared" si="30"/>
        <v>1.5</v>
      </c>
      <c r="AR73" s="27">
        <v>21</v>
      </c>
      <c r="AS73" s="39">
        <v>16</v>
      </c>
      <c r="AT73" s="27">
        <v>24</v>
      </c>
      <c r="AU73" s="27">
        <v>1.5</v>
      </c>
      <c r="AV73" s="27">
        <v>1.375</v>
      </c>
      <c r="AW73" s="27">
        <v>24.75</v>
      </c>
      <c r="AX73" s="27" t="s">
        <v>38</v>
      </c>
      <c r="AY73" s="35">
        <f t="shared" si="31"/>
        <v>15</v>
      </c>
      <c r="AZ73" s="36" t="str">
        <f t="shared" si="32"/>
        <v>LONG FLANGE, 18-400RFLWN x 16</v>
      </c>
      <c r="BC73" s="33" t="s">
        <v>258</v>
      </c>
      <c r="BD73" s="33" t="s">
        <v>134</v>
      </c>
      <c r="BE73" s="14" t="s">
        <v>55</v>
      </c>
      <c r="BF73" t="s">
        <v>56</v>
      </c>
      <c r="BG73" t="s">
        <v>57</v>
      </c>
      <c r="BH73">
        <v>6</v>
      </c>
      <c r="BI73">
        <v>900</v>
      </c>
      <c r="BJ73">
        <v>19.5</v>
      </c>
      <c r="BK73" t="s">
        <v>96</v>
      </c>
      <c r="BO73" s="14"/>
    </row>
    <row r="74" spans="18:67" x14ac:dyDescent="0.25">
      <c r="R74" s="33" t="str">
        <f t="shared" si="33"/>
        <v>600-NPS3.5</v>
      </c>
      <c r="S74" s="34">
        <v>600</v>
      </c>
      <c r="T74" s="35">
        <f t="shared" si="34"/>
        <v>3.5</v>
      </c>
      <c r="U74" s="34">
        <v>3.5</v>
      </c>
      <c r="V74" s="28">
        <v>9</v>
      </c>
      <c r="W74" s="28">
        <v>1.375</v>
      </c>
      <c r="X74" s="28">
        <v>5.5</v>
      </c>
      <c r="Y74" s="35">
        <f t="shared" si="26"/>
        <v>0.875</v>
      </c>
      <c r="Z74" s="27">
        <v>5.25</v>
      </c>
      <c r="AA74" s="27">
        <v>8</v>
      </c>
      <c r="AB74" s="27">
        <v>1</v>
      </c>
      <c r="AC74" s="27">
        <v>0.875</v>
      </c>
      <c r="AD74" s="27">
        <v>7.25</v>
      </c>
      <c r="AE74" s="27">
        <v>48</v>
      </c>
      <c r="AF74" s="35">
        <f t="shared" si="27"/>
        <v>45</v>
      </c>
      <c r="AG74" s="36" t="str">
        <f t="shared" si="15"/>
        <v>LONG FLANGE, 3.5-600RFLWN</v>
      </c>
      <c r="AH74" s="33"/>
      <c r="AJ74" s="33" t="str">
        <f t="shared" si="28"/>
        <v>400-NPS18x18</v>
      </c>
      <c r="AK74" s="34">
        <v>400</v>
      </c>
      <c r="AL74" s="35">
        <f t="shared" si="29"/>
        <v>18</v>
      </c>
      <c r="AM74" s="34">
        <v>18</v>
      </c>
      <c r="AN74" s="28">
        <v>28</v>
      </c>
      <c r="AO74" s="28">
        <v>2.625</v>
      </c>
      <c r="AP74" s="28">
        <v>21</v>
      </c>
      <c r="AQ74" s="35">
        <f t="shared" si="30"/>
        <v>1.5</v>
      </c>
      <c r="AR74" s="27">
        <v>21</v>
      </c>
      <c r="AS74" s="39">
        <v>18</v>
      </c>
      <c r="AT74" s="27">
        <v>24</v>
      </c>
      <c r="AU74" s="27">
        <v>1.5</v>
      </c>
      <c r="AV74" s="27">
        <v>1.375</v>
      </c>
      <c r="AW74" s="27">
        <v>24.75</v>
      </c>
      <c r="AX74" s="27" t="s">
        <v>38</v>
      </c>
      <c r="AY74" s="35">
        <f t="shared" si="31"/>
        <v>15</v>
      </c>
      <c r="AZ74" s="36" t="str">
        <f t="shared" si="32"/>
        <v>LONG FLANGE, 18-400RFLWN x 18</v>
      </c>
      <c r="BC74" s="33" t="s">
        <v>259</v>
      </c>
      <c r="BD74" s="33" t="s">
        <v>135</v>
      </c>
      <c r="BE74" s="14" t="s">
        <v>55</v>
      </c>
      <c r="BF74" t="s">
        <v>56</v>
      </c>
      <c r="BG74" t="s">
        <v>57</v>
      </c>
      <c r="BH74">
        <v>6</v>
      </c>
      <c r="BI74">
        <v>900</v>
      </c>
      <c r="BJ74">
        <v>20</v>
      </c>
      <c r="BK74" t="s">
        <v>96</v>
      </c>
      <c r="BO74" s="14"/>
    </row>
    <row r="75" spans="18:67" x14ac:dyDescent="0.25">
      <c r="R75" s="33" t="str">
        <f t="shared" si="33"/>
        <v>600-NPS4</v>
      </c>
      <c r="S75" s="34">
        <v>600</v>
      </c>
      <c r="T75" s="35">
        <f t="shared" si="34"/>
        <v>4</v>
      </c>
      <c r="U75" s="34">
        <v>4</v>
      </c>
      <c r="V75" s="28">
        <v>10.75</v>
      </c>
      <c r="W75" s="28">
        <v>1.5</v>
      </c>
      <c r="X75" s="28">
        <v>6.1875</v>
      </c>
      <c r="Y75" s="35">
        <f t="shared" si="26"/>
        <v>1</v>
      </c>
      <c r="Z75" s="27">
        <v>6</v>
      </c>
      <c r="AA75" s="27">
        <v>8</v>
      </c>
      <c r="AB75" s="27">
        <v>1</v>
      </c>
      <c r="AC75" s="27">
        <v>0.875</v>
      </c>
      <c r="AD75" s="27">
        <v>8.5</v>
      </c>
      <c r="AE75" s="27">
        <v>80</v>
      </c>
      <c r="AF75" s="35">
        <f t="shared" si="27"/>
        <v>45</v>
      </c>
      <c r="AG75" s="36" t="str">
        <f t="shared" si="15"/>
        <v>LONG FLANGE, 4-600RFLWN</v>
      </c>
      <c r="AH75" s="33"/>
      <c r="AJ75" s="33" t="str">
        <f t="shared" si="28"/>
        <v>400-NPS18x20</v>
      </c>
      <c r="AK75" s="34">
        <v>400</v>
      </c>
      <c r="AL75" s="35">
        <f t="shared" si="29"/>
        <v>18</v>
      </c>
      <c r="AM75" s="34">
        <v>18</v>
      </c>
      <c r="AN75" s="28">
        <v>28</v>
      </c>
      <c r="AO75" s="28">
        <v>2.625</v>
      </c>
      <c r="AP75" s="28">
        <v>21</v>
      </c>
      <c r="AQ75" s="35">
        <f t="shared" si="30"/>
        <v>1.5</v>
      </c>
      <c r="AR75" s="27">
        <v>21</v>
      </c>
      <c r="AS75" s="39">
        <v>20</v>
      </c>
      <c r="AT75" s="27">
        <v>24</v>
      </c>
      <c r="AU75" s="27">
        <v>1.5</v>
      </c>
      <c r="AV75" s="27">
        <v>1.375</v>
      </c>
      <c r="AW75" s="27">
        <v>24.75</v>
      </c>
      <c r="AX75" s="27" t="s">
        <v>38</v>
      </c>
      <c r="AY75" s="35">
        <f t="shared" si="31"/>
        <v>15</v>
      </c>
      <c r="AZ75" s="36" t="str">
        <f t="shared" si="32"/>
        <v>LONG FLANGE, 18-400RFLWN x 20</v>
      </c>
      <c r="BC75" s="33" t="s">
        <v>260</v>
      </c>
      <c r="BD75" s="33" t="s">
        <v>136</v>
      </c>
      <c r="BE75" s="14" t="s">
        <v>55</v>
      </c>
      <c r="BF75" t="s">
        <v>56</v>
      </c>
      <c r="BG75" t="s">
        <v>57</v>
      </c>
      <c r="BH75">
        <v>8</v>
      </c>
      <c r="BI75">
        <v>900</v>
      </c>
      <c r="BJ75">
        <v>12</v>
      </c>
      <c r="BK75" t="s">
        <v>96</v>
      </c>
      <c r="BO75" s="14"/>
    </row>
    <row r="76" spans="18:67" x14ac:dyDescent="0.25">
      <c r="R76" s="33" t="str">
        <f t="shared" si="33"/>
        <v>600-NPS5</v>
      </c>
      <c r="S76" s="34">
        <v>600</v>
      </c>
      <c r="T76" s="35">
        <f t="shared" si="34"/>
        <v>5</v>
      </c>
      <c r="U76" s="34">
        <v>5</v>
      </c>
      <c r="V76" s="28">
        <v>13</v>
      </c>
      <c r="W76" s="28">
        <v>1.75</v>
      </c>
      <c r="X76" s="28">
        <v>7.3125</v>
      </c>
      <c r="Y76" s="35">
        <f t="shared" si="26"/>
        <v>1.25</v>
      </c>
      <c r="Z76" s="27">
        <v>7.5</v>
      </c>
      <c r="AA76" s="27">
        <v>8</v>
      </c>
      <c r="AB76" s="27">
        <v>1.125</v>
      </c>
      <c r="AC76" s="27">
        <v>1</v>
      </c>
      <c r="AD76" s="27">
        <v>10.5</v>
      </c>
      <c r="AE76" s="27">
        <v>128</v>
      </c>
      <c r="AF76" s="35">
        <f t="shared" si="27"/>
        <v>45</v>
      </c>
      <c r="AG76" s="36" t="str">
        <f t="shared" si="15"/>
        <v>LONG FLANGE, 5-600RFLWN</v>
      </c>
      <c r="AH76" s="33"/>
      <c r="AJ76" s="33" t="str">
        <f t="shared" si="28"/>
        <v>400-NPS20x12</v>
      </c>
      <c r="AK76" s="34">
        <v>400</v>
      </c>
      <c r="AL76" s="35">
        <f t="shared" si="29"/>
        <v>20</v>
      </c>
      <c r="AM76" s="34">
        <v>20</v>
      </c>
      <c r="AN76" s="28">
        <v>30.5</v>
      </c>
      <c r="AO76" s="28">
        <v>2.75</v>
      </c>
      <c r="AP76" s="28">
        <v>23</v>
      </c>
      <c r="AQ76" s="35">
        <f t="shared" si="30"/>
        <v>1.5625</v>
      </c>
      <c r="AR76" s="27">
        <v>23.125</v>
      </c>
      <c r="AS76" s="27">
        <v>12</v>
      </c>
      <c r="AT76" s="27">
        <v>24</v>
      </c>
      <c r="AU76" s="27">
        <v>1.625</v>
      </c>
      <c r="AV76" s="27">
        <v>1.5</v>
      </c>
      <c r="AW76" s="27">
        <v>27</v>
      </c>
      <c r="AX76" s="27">
        <v>563</v>
      </c>
      <c r="AY76" s="35">
        <f t="shared" si="31"/>
        <v>15</v>
      </c>
      <c r="AZ76" s="36" t="str">
        <f t="shared" si="32"/>
        <v>LONG FLANGE, 20-400RFLWN x 12</v>
      </c>
      <c r="BC76" s="33" t="s">
        <v>261</v>
      </c>
      <c r="BD76" s="33" t="s">
        <v>137</v>
      </c>
      <c r="BE76" s="14" t="s">
        <v>55</v>
      </c>
      <c r="BF76" t="s">
        <v>56</v>
      </c>
      <c r="BG76" t="s">
        <v>57</v>
      </c>
      <c r="BH76">
        <v>8</v>
      </c>
      <c r="BI76">
        <v>900</v>
      </c>
      <c r="BJ76">
        <v>15</v>
      </c>
      <c r="BK76" t="s">
        <v>96</v>
      </c>
      <c r="BO76" s="14"/>
    </row>
    <row r="77" spans="18:67" x14ac:dyDescent="0.25">
      <c r="R77" s="33" t="str">
        <f t="shared" si="33"/>
        <v>600-NPS6</v>
      </c>
      <c r="S77" s="34">
        <v>600</v>
      </c>
      <c r="T77" s="35">
        <f t="shared" si="34"/>
        <v>6</v>
      </c>
      <c r="U77" s="34">
        <v>6</v>
      </c>
      <c r="V77" s="28">
        <v>14</v>
      </c>
      <c r="W77" s="28">
        <v>1.875</v>
      </c>
      <c r="X77" s="28">
        <v>8.5</v>
      </c>
      <c r="Y77" s="35">
        <f t="shared" si="26"/>
        <v>1.375</v>
      </c>
      <c r="Z77" s="27">
        <v>8.75</v>
      </c>
      <c r="AA77" s="27">
        <v>12</v>
      </c>
      <c r="AB77" s="27">
        <v>1.125</v>
      </c>
      <c r="AC77" s="27">
        <v>1</v>
      </c>
      <c r="AD77" s="27">
        <v>11.5</v>
      </c>
      <c r="AE77" s="27">
        <v>158</v>
      </c>
      <c r="AF77" s="35">
        <f t="shared" si="27"/>
        <v>30</v>
      </c>
      <c r="AG77" s="36" t="str">
        <f t="shared" si="15"/>
        <v>LONG FLANGE, 6-600RFLWN</v>
      </c>
      <c r="AH77" s="33"/>
      <c r="AJ77" s="33" t="str">
        <f t="shared" si="28"/>
        <v>400-NPS20x14</v>
      </c>
      <c r="AK77" s="34">
        <v>400</v>
      </c>
      <c r="AL77" s="35">
        <f t="shared" si="29"/>
        <v>20</v>
      </c>
      <c r="AM77" s="34">
        <v>20</v>
      </c>
      <c r="AN77" s="28">
        <v>30.5</v>
      </c>
      <c r="AO77" s="28">
        <v>2.75</v>
      </c>
      <c r="AP77" s="28">
        <v>23</v>
      </c>
      <c r="AQ77" s="35">
        <f t="shared" si="30"/>
        <v>1.5625</v>
      </c>
      <c r="AR77" s="27">
        <v>23.125</v>
      </c>
      <c r="AS77" s="39">
        <v>14</v>
      </c>
      <c r="AT77" s="27">
        <v>24</v>
      </c>
      <c r="AU77" s="27">
        <v>1.625</v>
      </c>
      <c r="AV77" s="27">
        <v>1.5</v>
      </c>
      <c r="AW77" s="27">
        <v>27</v>
      </c>
      <c r="AX77" s="27" t="s">
        <v>38</v>
      </c>
      <c r="AY77" s="35">
        <f t="shared" si="31"/>
        <v>15</v>
      </c>
      <c r="AZ77" s="36" t="str">
        <f t="shared" si="32"/>
        <v>LONG FLANGE, 20-400RFLWN x 14</v>
      </c>
      <c r="BC77" s="33" t="s">
        <v>262</v>
      </c>
      <c r="BD77" s="33" t="s">
        <v>138</v>
      </c>
      <c r="BE77" s="14" t="s">
        <v>55</v>
      </c>
      <c r="BF77" t="s">
        <v>56</v>
      </c>
      <c r="BG77" t="s">
        <v>57</v>
      </c>
      <c r="BH77">
        <v>8</v>
      </c>
      <c r="BI77">
        <v>900</v>
      </c>
      <c r="BJ77">
        <v>22</v>
      </c>
      <c r="BK77" t="s">
        <v>96</v>
      </c>
      <c r="BO77" s="14"/>
    </row>
    <row r="78" spans="18:67" x14ac:dyDescent="0.25">
      <c r="R78" s="33" t="str">
        <f t="shared" si="33"/>
        <v>600-NPS8</v>
      </c>
      <c r="S78" s="34">
        <v>600</v>
      </c>
      <c r="T78" s="35">
        <f t="shared" si="34"/>
        <v>8</v>
      </c>
      <c r="U78" s="34">
        <v>8</v>
      </c>
      <c r="V78" s="28">
        <v>16.5</v>
      </c>
      <c r="W78" s="28">
        <v>2.1875</v>
      </c>
      <c r="X78" s="28">
        <v>10.625</v>
      </c>
      <c r="Y78" s="35">
        <f t="shared" si="26"/>
        <v>1.375</v>
      </c>
      <c r="Z78" s="27">
        <v>10.75</v>
      </c>
      <c r="AA78" s="27">
        <v>12</v>
      </c>
      <c r="AB78" s="27">
        <v>1.25</v>
      </c>
      <c r="AC78" s="27">
        <v>1.125</v>
      </c>
      <c r="AD78" s="27">
        <v>13.75</v>
      </c>
      <c r="AE78" s="27">
        <v>215</v>
      </c>
      <c r="AF78" s="35">
        <f t="shared" si="27"/>
        <v>30</v>
      </c>
      <c r="AG78" s="36" t="str">
        <f t="shared" si="15"/>
        <v>LONG FLANGE, 8-600RFLWN</v>
      </c>
      <c r="AH78" s="33"/>
      <c r="AJ78" s="33" t="str">
        <f t="shared" si="28"/>
        <v>400-NPS20x16</v>
      </c>
      <c r="AK78" s="34">
        <v>400</v>
      </c>
      <c r="AL78" s="35">
        <f t="shared" si="29"/>
        <v>20</v>
      </c>
      <c r="AM78" s="34">
        <v>20</v>
      </c>
      <c r="AN78" s="28">
        <v>30.5</v>
      </c>
      <c r="AO78" s="28">
        <v>2.75</v>
      </c>
      <c r="AP78" s="28">
        <v>23</v>
      </c>
      <c r="AQ78" s="35">
        <f t="shared" si="30"/>
        <v>1.5625</v>
      </c>
      <c r="AR78" s="27">
        <v>23.125</v>
      </c>
      <c r="AS78" s="39">
        <v>16</v>
      </c>
      <c r="AT78" s="27">
        <v>24</v>
      </c>
      <c r="AU78" s="27">
        <v>1.625</v>
      </c>
      <c r="AV78" s="27">
        <v>1.5</v>
      </c>
      <c r="AW78" s="27">
        <v>27</v>
      </c>
      <c r="AX78" s="27" t="s">
        <v>38</v>
      </c>
      <c r="AY78" s="35">
        <f t="shared" si="31"/>
        <v>15</v>
      </c>
      <c r="AZ78" s="36" t="str">
        <f t="shared" si="32"/>
        <v>LONG FLANGE, 20-400RFLWN x 16</v>
      </c>
      <c r="BC78" s="33" t="s">
        <v>263</v>
      </c>
      <c r="BD78" s="33" t="s">
        <v>139</v>
      </c>
      <c r="BE78" s="14" t="s">
        <v>55</v>
      </c>
      <c r="BF78" t="s">
        <v>56</v>
      </c>
      <c r="BG78" t="s">
        <v>57</v>
      </c>
      <c r="BH78">
        <v>8</v>
      </c>
      <c r="BI78">
        <v>900</v>
      </c>
      <c r="BJ78">
        <v>24</v>
      </c>
      <c r="BK78" t="s">
        <v>96</v>
      </c>
      <c r="BO78" s="14"/>
    </row>
    <row r="79" spans="18:67" x14ac:dyDescent="0.25">
      <c r="R79" s="33" t="str">
        <f t="shared" si="33"/>
        <v>600-NPS10</v>
      </c>
      <c r="S79" s="34">
        <v>600</v>
      </c>
      <c r="T79" s="35">
        <f t="shared" si="34"/>
        <v>10</v>
      </c>
      <c r="U79" s="34">
        <v>10</v>
      </c>
      <c r="V79" s="28">
        <v>20</v>
      </c>
      <c r="W79" s="28">
        <v>2.5</v>
      </c>
      <c r="X79" s="28">
        <v>12.75</v>
      </c>
      <c r="Y79" s="35">
        <f t="shared" si="26"/>
        <v>1.75</v>
      </c>
      <c r="Z79" s="27">
        <v>13.5</v>
      </c>
      <c r="AA79" s="27">
        <v>16</v>
      </c>
      <c r="AB79" s="27">
        <v>1.375</v>
      </c>
      <c r="AC79" s="27">
        <v>1.25</v>
      </c>
      <c r="AD79" s="27">
        <v>17</v>
      </c>
      <c r="AE79" s="27">
        <v>324</v>
      </c>
      <c r="AF79" s="35">
        <f t="shared" si="27"/>
        <v>22.5</v>
      </c>
      <c r="AG79" s="36" t="str">
        <f t="shared" ref="AG79:AG137" si="35">CONCATENATE("LONG FLANGE, ",U79,"-",S79,"RFLWN")</f>
        <v>LONG FLANGE, 10-600RFLWN</v>
      </c>
      <c r="AH79" s="33"/>
      <c r="AJ79" s="33" t="str">
        <f t="shared" si="28"/>
        <v>400-NPS20x18</v>
      </c>
      <c r="AK79" s="34">
        <v>400</v>
      </c>
      <c r="AL79" s="35">
        <f t="shared" si="29"/>
        <v>20</v>
      </c>
      <c r="AM79" s="34">
        <v>20</v>
      </c>
      <c r="AN79" s="28">
        <v>30.5</v>
      </c>
      <c r="AO79" s="28">
        <v>2.75</v>
      </c>
      <c r="AP79" s="28">
        <v>23</v>
      </c>
      <c r="AQ79" s="35">
        <f t="shared" si="30"/>
        <v>1.5625</v>
      </c>
      <c r="AR79" s="27">
        <v>23.125</v>
      </c>
      <c r="AS79" s="39">
        <v>18</v>
      </c>
      <c r="AT79" s="27">
        <v>24</v>
      </c>
      <c r="AU79" s="27">
        <v>1.625</v>
      </c>
      <c r="AV79" s="27">
        <v>1.5</v>
      </c>
      <c r="AW79" s="27">
        <v>27</v>
      </c>
      <c r="AX79" s="27" t="s">
        <v>38</v>
      </c>
      <c r="AY79" s="35">
        <f t="shared" si="31"/>
        <v>15</v>
      </c>
      <c r="AZ79" s="36" t="str">
        <f t="shared" si="32"/>
        <v>LONG FLANGE, 20-400RFLWN x 18</v>
      </c>
      <c r="BC79" s="33" t="s">
        <v>264</v>
      </c>
      <c r="BD79" s="33" t="s">
        <v>140</v>
      </c>
      <c r="BE79" s="14" t="s">
        <v>55</v>
      </c>
      <c r="BF79" t="s">
        <v>56</v>
      </c>
      <c r="BG79" t="s">
        <v>57</v>
      </c>
      <c r="BH79">
        <v>12</v>
      </c>
      <c r="BI79">
        <v>900</v>
      </c>
      <c r="BJ79">
        <v>17</v>
      </c>
      <c r="BK79" t="s">
        <v>96</v>
      </c>
      <c r="BO79" s="14"/>
    </row>
    <row r="80" spans="18:67" x14ac:dyDescent="0.25">
      <c r="R80" s="33" t="str">
        <f t="shared" si="33"/>
        <v>600-NPS12</v>
      </c>
      <c r="S80" s="34">
        <v>600</v>
      </c>
      <c r="T80" s="35">
        <f t="shared" si="34"/>
        <v>12</v>
      </c>
      <c r="U80" s="34">
        <v>12</v>
      </c>
      <c r="V80" s="28">
        <v>22</v>
      </c>
      <c r="W80" s="28">
        <v>2.625</v>
      </c>
      <c r="X80" s="28">
        <v>15</v>
      </c>
      <c r="Y80" s="35">
        <f t="shared" si="26"/>
        <v>1.875</v>
      </c>
      <c r="Z80" s="27">
        <v>15.75</v>
      </c>
      <c r="AA80" s="27">
        <v>20</v>
      </c>
      <c r="AB80" s="27">
        <v>1.375</v>
      </c>
      <c r="AC80" s="27">
        <v>1.25</v>
      </c>
      <c r="AD80" s="27">
        <v>19.25</v>
      </c>
      <c r="AE80" s="27">
        <v>500</v>
      </c>
      <c r="AF80" s="35">
        <f t="shared" si="27"/>
        <v>18</v>
      </c>
      <c r="AG80" s="36" t="str">
        <f t="shared" si="35"/>
        <v>LONG FLANGE, 12-600RFLWN</v>
      </c>
      <c r="AH80" s="33"/>
      <c r="AJ80" s="33" t="str">
        <f t="shared" si="28"/>
        <v>400-NPS20x20</v>
      </c>
      <c r="AK80" s="34">
        <v>400</v>
      </c>
      <c r="AL80" s="35">
        <f t="shared" si="29"/>
        <v>20</v>
      </c>
      <c r="AM80" s="34">
        <v>20</v>
      </c>
      <c r="AN80" s="28">
        <v>30.5</v>
      </c>
      <c r="AO80" s="28">
        <v>2.75</v>
      </c>
      <c r="AP80" s="28">
        <v>23</v>
      </c>
      <c r="AQ80" s="35">
        <f t="shared" si="30"/>
        <v>1.5625</v>
      </c>
      <c r="AR80" s="27">
        <v>23.125</v>
      </c>
      <c r="AS80" s="39">
        <v>20</v>
      </c>
      <c r="AT80" s="27">
        <v>24</v>
      </c>
      <c r="AU80" s="27">
        <v>1.625</v>
      </c>
      <c r="AV80" s="27">
        <v>1.5</v>
      </c>
      <c r="AW80" s="27">
        <v>27</v>
      </c>
      <c r="AX80" s="27" t="s">
        <v>38</v>
      </c>
      <c r="AY80" s="35">
        <f t="shared" si="31"/>
        <v>15</v>
      </c>
      <c r="AZ80" s="36" t="str">
        <f t="shared" si="32"/>
        <v>LONG FLANGE, 20-400RFLWN x 20</v>
      </c>
      <c r="BC80" s="33" t="s">
        <v>265</v>
      </c>
      <c r="BD80" s="33" t="s">
        <v>141</v>
      </c>
      <c r="BE80" s="14" t="s">
        <v>55</v>
      </c>
      <c r="BF80" t="s">
        <v>56</v>
      </c>
      <c r="BG80" t="s">
        <v>59</v>
      </c>
      <c r="BH80">
        <v>1</v>
      </c>
      <c r="BI80">
        <v>1500</v>
      </c>
      <c r="BJ80">
        <v>9</v>
      </c>
      <c r="BK80" t="s">
        <v>96</v>
      </c>
      <c r="BO80" s="14"/>
    </row>
    <row r="81" spans="18:67" x14ac:dyDescent="0.25">
      <c r="R81" s="33" t="str">
        <f t="shared" si="33"/>
        <v>600-NPS14</v>
      </c>
      <c r="S81" s="34">
        <v>600</v>
      </c>
      <c r="T81" s="35">
        <f t="shared" si="34"/>
        <v>14</v>
      </c>
      <c r="U81" s="34">
        <v>14</v>
      </c>
      <c r="V81" s="28">
        <v>23.75</v>
      </c>
      <c r="W81" s="28">
        <v>2.75</v>
      </c>
      <c r="X81" s="28">
        <v>16.25</v>
      </c>
      <c r="Y81" s="35">
        <f t="shared" si="26"/>
        <v>1.5</v>
      </c>
      <c r="Z81" s="27">
        <v>17</v>
      </c>
      <c r="AA81" s="27">
        <v>20</v>
      </c>
      <c r="AB81" s="27">
        <v>1.5</v>
      </c>
      <c r="AC81" s="27">
        <v>1.375</v>
      </c>
      <c r="AD81" s="27">
        <v>20.75</v>
      </c>
      <c r="AE81" s="27">
        <v>417</v>
      </c>
      <c r="AF81" s="35">
        <f t="shared" si="27"/>
        <v>18</v>
      </c>
      <c r="AG81" s="36" t="str">
        <f t="shared" si="35"/>
        <v>LONG FLANGE, 14-600RFLWN</v>
      </c>
      <c r="AH81" s="33"/>
      <c r="AJ81" s="33" t="str">
        <f t="shared" si="28"/>
        <v>400-NPS24x12</v>
      </c>
      <c r="AK81" s="34">
        <v>400</v>
      </c>
      <c r="AL81" s="35">
        <f t="shared" si="29"/>
        <v>24</v>
      </c>
      <c r="AM81" s="34">
        <v>24</v>
      </c>
      <c r="AN81" s="28">
        <v>36</v>
      </c>
      <c r="AO81" s="28">
        <v>3</v>
      </c>
      <c r="AP81" s="28">
        <v>27.25</v>
      </c>
      <c r="AQ81" s="35">
        <f t="shared" si="30"/>
        <v>1.8125</v>
      </c>
      <c r="AR81" s="27">
        <v>27.625</v>
      </c>
      <c r="AS81" s="27">
        <v>12</v>
      </c>
      <c r="AT81" s="27">
        <v>24</v>
      </c>
      <c r="AU81" s="27">
        <v>1.875</v>
      </c>
      <c r="AV81" s="27">
        <v>1.75</v>
      </c>
      <c r="AW81" s="27">
        <v>32</v>
      </c>
      <c r="AX81" s="27">
        <v>799</v>
      </c>
      <c r="AY81" s="35">
        <f t="shared" si="31"/>
        <v>15</v>
      </c>
      <c r="AZ81" s="36" t="str">
        <f t="shared" si="32"/>
        <v>LONG FLANGE, 24-400RFLWN x 12</v>
      </c>
      <c r="BC81" s="33" t="s">
        <v>266</v>
      </c>
      <c r="BD81" s="33" t="s">
        <v>142</v>
      </c>
      <c r="BE81" s="14" t="s">
        <v>55</v>
      </c>
      <c r="BF81" t="s">
        <v>56</v>
      </c>
      <c r="BG81" t="s">
        <v>57</v>
      </c>
      <c r="BH81">
        <v>1.5</v>
      </c>
      <c r="BI81">
        <v>1500</v>
      </c>
      <c r="BJ81">
        <v>4</v>
      </c>
      <c r="BK81" t="s">
        <v>96</v>
      </c>
      <c r="BO81" s="14"/>
    </row>
    <row r="82" spans="18:67" x14ac:dyDescent="0.25">
      <c r="R82" s="33" t="str">
        <f t="shared" si="33"/>
        <v>600-NPS16</v>
      </c>
      <c r="S82" s="34">
        <v>600</v>
      </c>
      <c r="T82" s="35">
        <f t="shared" si="34"/>
        <v>16</v>
      </c>
      <c r="U82" s="34">
        <v>16</v>
      </c>
      <c r="V82" s="28">
        <v>27</v>
      </c>
      <c r="W82" s="28">
        <v>3</v>
      </c>
      <c r="X82" s="28">
        <v>18.5</v>
      </c>
      <c r="Y82" s="35">
        <f t="shared" si="26"/>
        <v>1.75</v>
      </c>
      <c r="Z82" s="27">
        <v>19.5</v>
      </c>
      <c r="AA82" s="27">
        <v>20</v>
      </c>
      <c r="AB82" s="27">
        <v>1.625</v>
      </c>
      <c r="AC82" s="27">
        <v>1.5</v>
      </c>
      <c r="AD82" s="27">
        <v>23.75</v>
      </c>
      <c r="AE82" s="27">
        <v>564</v>
      </c>
      <c r="AF82" s="35">
        <f t="shared" si="27"/>
        <v>18</v>
      </c>
      <c r="AG82" s="36" t="str">
        <f t="shared" si="35"/>
        <v>LONG FLANGE, 16-600RFLWN</v>
      </c>
      <c r="AH82" s="33"/>
      <c r="AJ82" s="33" t="str">
        <f t="shared" si="28"/>
        <v>400-NPS24x14</v>
      </c>
      <c r="AK82" s="34">
        <v>400</v>
      </c>
      <c r="AL82" s="35">
        <f t="shared" si="29"/>
        <v>24</v>
      </c>
      <c r="AM82" s="34">
        <v>24</v>
      </c>
      <c r="AN82" s="28">
        <v>36</v>
      </c>
      <c r="AO82" s="28">
        <v>3</v>
      </c>
      <c r="AP82" s="28">
        <v>27.25</v>
      </c>
      <c r="AQ82" s="35">
        <f t="shared" si="30"/>
        <v>1.8125</v>
      </c>
      <c r="AR82" s="27">
        <v>27.625</v>
      </c>
      <c r="AS82" s="39">
        <v>14</v>
      </c>
      <c r="AT82" s="27">
        <v>24</v>
      </c>
      <c r="AU82" s="27">
        <v>1.875</v>
      </c>
      <c r="AV82" s="27">
        <v>1.75</v>
      </c>
      <c r="AW82" s="27">
        <v>32</v>
      </c>
      <c r="AX82" s="27" t="s">
        <v>38</v>
      </c>
      <c r="AY82" s="35">
        <f t="shared" si="31"/>
        <v>15</v>
      </c>
      <c r="AZ82" s="36" t="str">
        <f t="shared" si="32"/>
        <v>LONG FLANGE, 24-400RFLWN x 14</v>
      </c>
      <c r="BC82" s="33" t="s">
        <v>267</v>
      </c>
      <c r="BD82" s="33" t="s">
        <v>143</v>
      </c>
      <c r="BE82" s="14" t="s">
        <v>55</v>
      </c>
      <c r="BF82" t="s">
        <v>56</v>
      </c>
      <c r="BG82" t="s">
        <v>59</v>
      </c>
      <c r="BH82">
        <v>1.5</v>
      </c>
      <c r="BI82">
        <v>1500</v>
      </c>
      <c r="BJ82">
        <v>9</v>
      </c>
      <c r="BK82" t="s">
        <v>96</v>
      </c>
      <c r="BO82" s="14"/>
    </row>
    <row r="83" spans="18:67" x14ac:dyDescent="0.25">
      <c r="R83" s="33" t="str">
        <f t="shared" si="33"/>
        <v>600-NPS18</v>
      </c>
      <c r="S83" s="34">
        <v>600</v>
      </c>
      <c r="T83" s="35">
        <f t="shared" si="34"/>
        <v>18</v>
      </c>
      <c r="U83" s="34">
        <v>18</v>
      </c>
      <c r="V83" s="28">
        <v>29.25</v>
      </c>
      <c r="W83" s="28">
        <v>3.25</v>
      </c>
      <c r="X83" s="28">
        <v>21</v>
      </c>
      <c r="Y83" s="35">
        <f t="shared" si="26"/>
        <v>1.75</v>
      </c>
      <c r="Z83" s="27">
        <v>21.5</v>
      </c>
      <c r="AA83" s="27">
        <v>20</v>
      </c>
      <c r="AB83" s="27">
        <v>1.75</v>
      </c>
      <c r="AC83" s="27">
        <v>1.625</v>
      </c>
      <c r="AD83" s="27">
        <v>25.75</v>
      </c>
      <c r="AE83" s="27">
        <v>654</v>
      </c>
      <c r="AF83" s="35">
        <f t="shared" si="27"/>
        <v>18</v>
      </c>
      <c r="AG83" s="36" t="str">
        <f t="shared" si="35"/>
        <v>LONG FLANGE, 18-600RFLWN</v>
      </c>
      <c r="AH83" s="33"/>
      <c r="AJ83" s="33" t="str">
        <f t="shared" si="28"/>
        <v>400-NPS24x16</v>
      </c>
      <c r="AK83" s="34">
        <v>400</v>
      </c>
      <c r="AL83" s="35">
        <f t="shared" si="29"/>
        <v>24</v>
      </c>
      <c r="AM83" s="34">
        <v>24</v>
      </c>
      <c r="AN83" s="28">
        <v>36</v>
      </c>
      <c r="AO83" s="28">
        <v>3</v>
      </c>
      <c r="AP83" s="28">
        <v>27.25</v>
      </c>
      <c r="AQ83" s="35">
        <f t="shared" si="30"/>
        <v>1.8125</v>
      </c>
      <c r="AR83" s="27">
        <v>27.625</v>
      </c>
      <c r="AS83" s="39">
        <v>16</v>
      </c>
      <c r="AT83" s="27">
        <v>24</v>
      </c>
      <c r="AU83" s="27">
        <v>1.875</v>
      </c>
      <c r="AV83" s="27">
        <v>1.75</v>
      </c>
      <c r="AW83" s="27">
        <v>32</v>
      </c>
      <c r="AX83" s="27" t="s">
        <v>38</v>
      </c>
      <c r="AY83" s="35">
        <f t="shared" si="31"/>
        <v>15</v>
      </c>
      <c r="AZ83" s="36" t="str">
        <f t="shared" si="32"/>
        <v>LONG FLANGE, 24-400RFLWN x 16</v>
      </c>
      <c r="BC83" s="33" t="s">
        <v>268</v>
      </c>
      <c r="BD83" s="33" t="s">
        <v>144</v>
      </c>
      <c r="BE83" s="14" t="s">
        <v>55</v>
      </c>
      <c r="BF83" t="s">
        <v>56</v>
      </c>
      <c r="BG83" t="s">
        <v>57</v>
      </c>
      <c r="BH83">
        <v>1.5</v>
      </c>
      <c r="BI83">
        <v>1500</v>
      </c>
      <c r="BJ83">
        <v>9</v>
      </c>
      <c r="BK83" t="s">
        <v>96</v>
      </c>
      <c r="BO83" s="14"/>
    </row>
    <row r="84" spans="18:67" x14ac:dyDescent="0.25">
      <c r="R84" s="33" t="str">
        <f t="shared" si="33"/>
        <v>600-NPS20</v>
      </c>
      <c r="S84" s="34">
        <v>600</v>
      </c>
      <c r="T84" s="35">
        <f t="shared" si="34"/>
        <v>20</v>
      </c>
      <c r="U84" s="34">
        <v>20</v>
      </c>
      <c r="V84" s="28">
        <v>32</v>
      </c>
      <c r="W84" s="28">
        <v>3.5</v>
      </c>
      <c r="X84" s="28">
        <v>23</v>
      </c>
      <c r="Y84" s="35">
        <f t="shared" si="26"/>
        <v>2</v>
      </c>
      <c r="Z84" s="27">
        <v>24</v>
      </c>
      <c r="AA84" s="27">
        <v>24</v>
      </c>
      <c r="AB84" s="27">
        <v>1.75</v>
      </c>
      <c r="AC84" s="27">
        <v>1.625</v>
      </c>
      <c r="AD84" s="27">
        <v>28.5</v>
      </c>
      <c r="AE84" s="27">
        <v>840</v>
      </c>
      <c r="AF84" s="35">
        <f t="shared" si="27"/>
        <v>15</v>
      </c>
      <c r="AG84" s="36" t="str">
        <f t="shared" si="35"/>
        <v>LONG FLANGE, 20-600RFLWN</v>
      </c>
      <c r="AH84" s="33"/>
      <c r="AJ84" s="33" t="str">
        <f t="shared" si="28"/>
        <v>400-NPS24x18</v>
      </c>
      <c r="AK84" s="34">
        <v>400</v>
      </c>
      <c r="AL84" s="35">
        <f t="shared" si="29"/>
        <v>24</v>
      </c>
      <c r="AM84" s="34">
        <v>24</v>
      </c>
      <c r="AN84" s="28">
        <v>36</v>
      </c>
      <c r="AO84" s="28">
        <v>3</v>
      </c>
      <c r="AP84" s="28">
        <v>27.25</v>
      </c>
      <c r="AQ84" s="35">
        <f t="shared" si="30"/>
        <v>1.8125</v>
      </c>
      <c r="AR84" s="27">
        <v>27.625</v>
      </c>
      <c r="AS84" s="39">
        <v>18</v>
      </c>
      <c r="AT84" s="27">
        <v>24</v>
      </c>
      <c r="AU84" s="27">
        <v>1.875</v>
      </c>
      <c r="AV84" s="27">
        <v>1.75</v>
      </c>
      <c r="AW84" s="27">
        <v>32</v>
      </c>
      <c r="AX84" s="27" t="s">
        <v>38</v>
      </c>
      <c r="AY84" s="35">
        <f t="shared" si="31"/>
        <v>15</v>
      </c>
      <c r="AZ84" s="36" t="str">
        <f t="shared" si="32"/>
        <v>LONG FLANGE, 24-400RFLWN x 18</v>
      </c>
      <c r="BC84" s="33" t="s">
        <v>269</v>
      </c>
      <c r="BD84" s="33" t="s">
        <v>145</v>
      </c>
      <c r="BE84" s="14" t="s">
        <v>55</v>
      </c>
      <c r="BF84" t="s">
        <v>56</v>
      </c>
      <c r="BG84" t="s">
        <v>57</v>
      </c>
      <c r="BH84">
        <v>1.5</v>
      </c>
      <c r="BI84">
        <v>1500</v>
      </c>
      <c r="BJ84">
        <v>10</v>
      </c>
      <c r="BK84" t="s">
        <v>96</v>
      </c>
      <c r="BO84" s="14"/>
    </row>
    <row r="85" spans="18:67" x14ac:dyDescent="0.25">
      <c r="R85" s="33" t="str">
        <f t="shared" si="33"/>
        <v>600-NPS24</v>
      </c>
      <c r="S85" s="34">
        <v>600</v>
      </c>
      <c r="T85" s="35">
        <f t="shared" si="34"/>
        <v>24</v>
      </c>
      <c r="U85" s="34">
        <v>24</v>
      </c>
      <c r="V85" s="28">
        <v>37</v>
      </c>
      <c r="W85" s="28">
        <v>4</v>
      </c>
      <c r="X85" s="28">
        <v>27.25</v>
      </c>
      <c r="Y85" s="35">
        <f t="shared" si="26"/>
        <v>2.125</v>
      </c>
      <c r="Z85" s="27">
        <v>28.25</v>
      </c>
      <c r="AA85" s="27">
        <v>24</v>
      </c>
      <c r="AB85" s="27">
        <v>2</v>
      </c>
      <c r="AC85" s="27">
        <v>1.875</v>
      </c>
      <c r="AD85" s="27">
        <v>33</v>
      </c>
      <c r="AE85" s="27">
        <v>1100</v>
      </c>
      <c r="AF85" s="35">
        <f t="shared" si="27"/>
        <v>15</v>
      </c>
      <c r="AG85" s="36" t="str">
        <f t="shared" si="35"/>
        <v>LONG FLANGE, 24-600RFLWN</v>
      </c>
      <c r="AH85" s="33"/>
      <c r="AJ85" s="33" t="str">
        <f t="shared" si="28"/>
        <v>400-NPS24x20</v>
      </c>
      <c r="AK85" s="34">
        <v>400</v>
      </c>
      <c r="AL85" s="35">
        <f t="shared" si="29"/>
        <v>24</v>
      </c>
      <c r="AM85" s="34">
        <v>24</v>
      </c>
      <c r="AN85" s="28">
        <v>36</v>
      </c>
      <c r="AO85" s="28">
        <v>3</v>
      </c>
      <c r="AP85" s="28">
        <v>27.25</v>
      </c>
      <c r="AQ85" s="35">
        <f t="shared" si="30"/>
        <v>1.8125</v>
      </c>
      <c r="AR85" s="27">
        <v>27.625</v>
      </c>
      <c r="AS85" s="39">
        <v>20</v>
      </c>
      <c r="AT85" s="27">
        <v>24</v>
      </c>
      <c r="AU85" s="27">
        <v>1.875</v>
      </c>
      <c r="AV85" s="27">
        <v>1.75</v>
      </c>
      <c r="AW85" s="27">
        <v>32</v>
      </c>
      <c r="AX85" s="27" t="s">
        <v>38</v>
      </c>
      <c r="AY85" s="35">
        <f t="shared" si="31"/>
        <v>15</v>
      </c>
      <c r="AZ85" s="36" t="str">
        <f t="shared" si="32"/>
        <v>LONG FLANGE, 24-400RFLWN x 20</v>
      </c>
      <c r="BC85" s="33" t="s">
        <v>270</v>
      </c>
      <c r="BD85" s="33" t="s">
        <v>146</v>
      </c>
      <c r="BE85" s="14" t="s">
        <v>55</v>
      </c>
      <c r="BF85" t="s">
        <v>56</v>
      </c>
      <c r="BG85" t="s">
        <v>59</v>
      </c>
      <c r="BH85">
        <v>1.5</v>
      </c>
      <c r="BI85">
        <v>1500</v>
      </c>
      <c r="BJ85">
        <v>12</v>
      </c>
      <c r="BK85" t="s">
        <v>96</v>
      </c>
      <c r="BO85" s="14"/>
    </row>
    <row r="86" spans="18:67" x14ac:dyDescent="0.25">
      <c r="R86" s="41" t="str">
        <f t="shared" si="33"/>
        <v>900-NPS0.5</v>
      </c>
      <c r="S86" s="34">
        <v>900</v>
      </c>
      <c r="T86" s="35">
        <f t="shared" si="34"/>
        <v>0.5</v>
      </c>
      <c r="U86" s="34">
        <v>0.5</v>
      </c>
      <c r="V86" s="28">
        <v>4.75</v>
      </c>
      <c r="W86" s="28">
        <v>0.875</v>
      </c>
      <c r="X86" s="28">
        <v>1.375</v>
      </c>
      <c r="Y86" s="35">
        <f t="shared" si="26"/>
        <v>0.53125</v>
      </c>
      <c r="Z86" s="27">
        <v>1.5625</v>
      </c>
      <c r="AA86" s="27">
        <v>4</v>
      </c>
      <c r="AB86" s="27">
        <v>0.875</v>
      </c>
      <c r="AC86" s="27">
        <v>0.75</v>
      </c>
      <c r="AD86" s="27">
        <v>3.25</v>
      </c>
      <c r="AE86" s="27" t="s">
        <v>289</v>
      </c>
      <c r="AF86" s="35">
        <f t="shared" ref="AF86:AF87" si="36">360/AA86</f>
        <v>90</v>
      </c>
      <c r="AG86" s="36" t="str">
        <f t="shared" ref="AG86:AG87" si="37">CONCATENATE("LONG FLANGE, ",U86,"-",S86,"RFLWN")</f>
        <v>LONG FLANGE, 0.5-900RFLWN</v>
      </c>
      <c r="AH86" s="33"/>
      <c r="AJ86" s="41" t="str">
        <f t="shared" si="28"/>
        <v>600-NPS0.5x9</v>
      </c>
      <c r="AK86" s="34">
        <v>600</v>
      </c>
      <c r="AL86" s="35">
        <f t="shared" si="29"/>
        <v>0.5</v>
      </c>
      <c r="AM86" s="34">
        <v>0.5</v>
      </c>
      <c r="AN86" s="28">
        <v>3.75</v>
      </c>
      <c r="AO86" s="28">
        <v>0.5625</v>
      </c>
      <c r="AP86" s="28">
        <v>1.375</v>
      </c>
      <c r="AQ86" s="35">
        <f t="shared" si="30"/>
        <v>0.5</v>
      </c>
      <c r="AR86" s="27">
        <v>1.5</v>
      </c>
      <c r="AS86" s="27">
        <v>9</v>
      </c>
      <c r="AT86" s="27">
        <v>4</v>
      </c>
      <c r="AU86" s="27">
        <v>0.625</v>
      </c>
      <c r="AV86" s="27">
        <v>0.5</v>
      </c>
      <c r="AW86" s="27">
        <v>2.625</v>
      </c>
      <c r="AX86" s="27" t="s">
        <v>289</v>
      </c>
      <c r="AY86" s="35">
        <f t="shared" si="31"/>
        <v>90</v>
      </c>
      <c r="AZ86" s="36" t="str">
        <f t="shared" si="32"/>
        <v>LONG FLANGE, 0.5-600RFLWN x 9</v>
      </c>
      <c r="BC86" s="33" t="s">
        <v>271</v>
      </c>
      <c r="BD86" s="33" t="s">
        <v>147</v>
      </c>
      <c r="BE86" s="14" t="s">
        <v>55</v>
      </c>
      <c r="BF86" t="s">
        <v>56</v>
      </c>
      <c r="BG86" t="s">
        <v>57</v>
      </c>
      <c r="BH86">
        <v>4</v>
      </c>
      <c r="BI86">
        <v>1500</v>
      </c>
      <c r="BJ86">
        <v>10</v>
      </c>
      <c r="BK86" t="s">
        <v>96</v>
      </c>
      <c r="BO86" s="14"/>
    </row>
    <row r="87" spans="18:67" x14ac:dyDescent="0.25">
      <c r="R87" s="41" t="str">
        <f t="shared" si="33"/>
        <v>900-NPS0.75</v>
      </c>
      <c r="S87" s="34">
        <v>900</v>
      </c>
      <c r="T87" s="35">
        <f t="shared" si="34"/>
        <v>0.75</v>
      </c>
      <c r="U87" s="34">
        <v>0.75</v>
      </c>
      <c r="V87" s="28">
        <v>5.125</v>
      </c>
      <c r="W87" s="28">
        <v>1</v>
      </c>
      <c r="X87" s="28">
        <v>1.6875</v>
      </c>
      <c r="Y87" s="35">
        <f t="shared" si="26"/>
        <v>0.53125</v>
      </c>
      <c r="Z87" s="27">
        <v>1.8125</v>
      </c>
      <c r="AA87" s="27">
        <v>4</v>
      </c>
      <c r="AB87" s="27">
        <v>0.875</v>
      </c>
      <c r="AC87" s="27">
        <v>0.75</v>
      </c>
      <c r="AD87" s="27">
        <v>3.5</v>
      </c>
      <c r="AE87" s="27" t="s">
        <v>289</v>
      </c>
      <c r="AF87" s="35">
        <f t="shared" si="36"/>
        <v>90</v>
      </c>
      <c r="AG87" s="36" t="str">
        <f t="shared" si="37"/>
        <v>LONG FLANGE, 0.75-900RFLWN</v>
      </c>
      <c r="AH87" s="33"/>
      <c r="AJ87" s="41" t="str">
        <f t="shared" si="28"/>
        <v>600-NPS0.75x9</v>
      </c>
      <c r="AK87" s="34">
        <v>600</v>
      </c>
      <c r="AL87" s="35">
        <f t="shared" si="29"/>
        <v>0.75</v>
      </c>
      <c r="AM87" s="34">
        <v>0.75</v>
      </c>
      <c r="AN87" s="28">
        <v>4.625</v>
      </c>
      <c r="AO87" s="28">
        <v>0.625</v>
      </c>
      <c r="AP87" s="28">
        <v>1.6875</v>
      </c>
      <c r="AQ87" s="35">
        <f t="shared" si="30"/>
        <v>0.5625</v>
      </c>
      <c r="AR87" s="27">
        <v>1.875</v>
      </c>
      <c r="AS87" s="27">
        <v>9</v>
      </c>
      <c r="AT87" s="27">
        <v>4</v>
      </c>
      <c r="AU87" s="27">
        <v>0.75</v>
      </c>
      <c r="AV87" s="27">
        <v>0.625</v>
      </c>
      <c r="AW87" s="27">
        <v>3.25</v>
      </c>
      <c r="AX87" s="27" t="s">
        <v>289</v>
      </c>
      <c r="AY87" s="35">
        <f t="shared" si="31"/>
        <v>90</v>
      </c>
      <c r="AZ87" s="36" t="str">
        <f t="shared" si="32"/>
        <v>LONG FLANGE, 0.75-600RFLWN x 9</v>
      </c>
      <c r="BC87" s="33" t="s">
        <v>272</v>
      </c>
      <c r="BD87" s="33" t="s">
        <v>148</v>
      </c>
      <c r="BE87" s="14" t="s">
        <v>55</v>
      </c>
      <c r="BF87" t="s">
        <v>56</v>
      </c>
      <c r="BG87" t="s">
        <v>57</v>
      </c>
      <c r="BH87">
        <v>4</v>
      </c>
      <c r="BI87">
        <v>1500</v>
      </c>
      <c r="BJ87">
        <v>12</v>
      </c>
      <c r="BK87" t="s">
        <v>96</v>
      </c>
      <c r="BO87" s="14"/>
    </row>
    <row r="88" spans="18:67" x14ac:dyDescent="0.25">
      <c r="R88" s="33" t="str">
        <f t="shared" si="33"/>
        <v>900-NPS1</v>
      </c>
      <c r="S88" s="34">
        <v>900</v>
      </c>
      <c r="T88" s="35">
        <f>U88</f>
        <v>1</v>
      </c>
      <c r="U88" s="34">
        <v>1</v>
      </c>
      <c r="V88" s="28">
        <v>5.875</v>
      </c>
      <c r="W88" s="28">
        <v>1.125</v>
      </c>
      <c r="X88" s="28">
        <v>2</v>
      </c>
      <c r="Y88" s="35">
        <f>(Z88-T88)/2</f>
        <v>0.53125</v>
      </c>
      <c r="Z88" s="27">
        <v>2.0625</v>
      </c>
      <c r="AA88" s="27">
        <v>4</v>
      </c>
      <c r="AB88" s="27">
        <v>1</v>
      </c>
      <c r="AC88" s="27">
        <v>0.875</v>
      </c>
      <c r="AD88" s="27">
        <v>4</v>
      </c>
      <c r="AE88" s="27">
        <v>15</v>
      </c>
      <c r="AF88" s="35">
        <f>360/AA88</f>
        <v>90</v>
      </c>
      <c r="AG88" s="36" t="str">
        <f t="shared" si="35"/>
        <v>LONG FLANGE, 1-900RFLWN</v>
      </c>
      <c r="AH88" s="33"/>
      <c r="AJ88" s="33" t="str">
        <f t="shared" si="28"/>
        <v>600-NPS1x9</v>
      </c>
      <c r="AK88" s="34">
        <v>600</v>
      </c>
      <c r="AL88" s="35">
        <f t="shared" si="29"/>
        <v>1</v>
      </c>
      <c r="AM88" s="34">
        <v>1</v>
      </c>
      <c r="AN88" s="28">
        <v>4.875</v>
      </c>
      <c r="AO88" s="28">
        <v>0.6875</v>
      </c>
      <c r="AP88" s="28">
        <v>2</v>
      </c>
      <c r="AQ88" s="35">
        <f t="shared" si="30"/>
        <v>0.5625</v>
      </c>
      <c r="AR88" s="27">
        <v>2.125</v>
      </c>
      <c r="AS88" s="27">
        <v>9</v>
      </c>
      <c r="AT88" s="27">
        <v>4</v>
      </c>
      <c r="AU88" s="27">
        <v>0.75</v>
      </c>
      <c r="AV88" s="27">
        <v>0.625</v>
      </c>
      <c r="AW88" s="27">
        <v>3.5</v>
      </c>
      <c r="AX88" s="27">
        <v>11</v>
      </c>
      <c r="AY88" s="35">
        <f t="shared" si="31"/>
        <v>90</v>
      </c>
      <c r="AZ88" s="36" t="str">
        <f t="shared" si="32"/>
        <v>LONG FLANGE, 1-600RFLWN x 9</v>
      </c>
      <c r="BC88" s="33" t="s">
        <v>272</v>
      </c>
      <c r="BD88" s="33" t="s">
        <v>149</v>
      </c>
      <c r="BE88" s="14" t="s">
        <v>55</v>
      </c>
      <c r="BF88" t="s">
        <v>56</v>
      </c>
      <c r="BG88" t="s">
        <v>57</v>
      </c>
      <c r="BH88">
        <v>4</v>
      </c>
      <c r="BI88">
        <v>1500</v>
      </c>
      <c r="BJ88">
        <v>12</v>
      </c>
      <c r="BK88" t="s">
        <v>96</v>
      </c>
      <c r="BO88" s="14"/>
    </row>
    <row r="89" spans="18:67" x14ac:dyDescent="0.25">
      <c r="R89" s="33" t="str">
        <f t="shared" si="33"/>
        <v>900-NPS1.25</v>
      </c>
      <c r="S89" s="34">
        <v>900</v>
      </c>
      <c r="T89" s="35">
        <f>U89</f>
        <v>1.25</v>
      </c>
      <c r="U89" s="34">
        <v>1.25</v>
      </c>
      <c r="V89" s="28">
        <v>6.25</v>
      </c>
      <c r="W89" s="28">
        <v>1.125</v>
      </c>
      <c r="X89" s="28">
        <v>2.5</v>
      </c>
      <c r="Y89" s="35">
        <f t="shared" ref="Y89:Y106" si="38">(Z89-T89)/2</f>
        <v>0.625</v>
      </c>
      <c r="Z89" s="27">
        <v>2.5</v>
      </c>
      <c r="AA89" s="27">
        <v>4</v>
      </c>
      <c r="AB89" s="27">
        <v>1</v>
      </c>
      <c r="AC89" s="27">
        <v>0.875</v>
      </c>
      <c r="AD89" s="27">
        <v>4.3780000000000001</v>
      </c>
      <c r="AE89" s="27">
        <v>18</v>
      </c>
      <c r="AF89" s="35">
        <f t="shared" ref="AF89:AF104" si="39">360/AA89</f>
        <v>90</v>
      </c>
      <c r="AG89" s="36" t="str">
        <f t="shared" si="35"/>
        <v>LONG FLANGE, 1.25-900RFLWN</v>
      </c>
      <c r="AH89" s="33"/>
      <c r="AJ89" s="33" t="str">
        <f t="shared" si="28"/>
        <v>600-NPS1.25x9</v>
      </c>
      <c r="AK89" s="34">
        <v>600</v>
      </c>
      <c r="AL89" s="35">
        <f t="shared" si="29"/>
        <v>1.25</v>
      </c>
      <c r="AM89" s="34">
        <v>1.25</v>
      </c>
      <c r="AN89" s="28">
        <v>5.25</v>
      </c>
      <c r="AO89" s="28">
        <v>0.8125</v>
      </c>
      <c r="AP89" s="28">
        <v>2.5</v>
      </c>
      <c r="AQ89" s="35">
        <f t="shared" si="30"/>
        <v>0.625</v>
      </c>
      <c r="AR89" s="27">
        <v>2.5</v>
      </c>
      <c r="AS89" s="27">
        <v>9</v>
      </c>
      <c r="AT89" s="27">
        <v>4</v>
      </c>
      <c r="AU89" s="27">
        <v>0.75</v>
      </c>
      <c r="AV89" s="27">
        <v>0.625</v>
      </c>
      <c r="AW89" s="27">
        <v>3.875</v>
      </c>
      <c r="AX89" s="27">
        <v>14</v>
      </c>
      <c r="AY89" s="35">
        <f t="shared" si="31"/>
        <v>90</v>
      </c>
      <c r="AZ89" s="36" t="str">
        <f t="shared" si="32"/>
        <v>LONG FLANGE, 1.25-600RFLWN x 9</v>
      </c>
      <c r="BC89" s="33" t="s">
        <v>273</v>
      </c>
      <c r="BD89" s="33" t="s">
        <v>150</v>
      </c>
      <c r="BE89" s="14" t="s">
        <v>55</v>
      </c>
      <c r="BF89" t="s">
        <v>56</v>
      </c>
      <c r="BG89" t="s">
        <v>57</v>
      </c>
      <c r="BH89">
        <v>4</v>
      </c>
      <c r="BI89">
        <v>1500</v>
      </c>
      <c r="BJ89">
        <v>17.5</v>
      </c>
      <c r="BK89" t="s">
        <v>96</v>
      </c>
      <c r="BO89" s="14"/>
    </row>
    <row r="90" spans="18:67" x14ac:dyDescent="0.25">
      <c r="R90" s="33" t="str">
        <f t="shared" si="33"/>
        <v>900-NPS1.5</v>
      </c>
      <c r="S90" s="34">
        <v>900</v>
      </c>
      <c r="T90" s="35">
        <f>U90</f>
        <v>1.5</v>
      </c>
      <c r="U90" s="34">
        <v>1.5</v>
      </c>
      <c r="V90" s="28">
        <v>7</v>
      </c>
      <c r="W90" s="28">
        <v>1.25</v>
      </c>
      <c r="X90" s="28">
        <v>2.875</v>
      </c>
      <c r="Y90" s="35">
        <f t="shared" si="38"/>
        <v>0.625</v>
      </c>
      <c r="Z90" s="27">
        <v>2.75</v>
      </c>
      <c r="AA90" s="27">
        <v>4</v>
      </c>
      <c r="AB90" s="27">
        <v>1.125</v>
      </c>
      <c r="AC90" s="27">
        <v>1</v>
      </c>
      <c r="AD90" s="27">
        <v>4.875</v>
      </c>
      <c r="AE90" s="27">
        <v>23</v>
      </c>
      <c r="AF90" s="35">
        <f t="shared" si="39"/>
        <v>90</v>
      </c>
      <c r="AG90" s="36" t="str">
        <f t="shared" si="35"/>
        <v>LONG FLANGE, 1.5-900RFLWN</v>
      </c>
      <c r="AH90" s="33"/>
      <c r="AJ90" s="33" t="str">
        <f t="shared" si="28"/>
        <v>600-NPS1.5x9</v>
      </c>
      <c r="AK90" s="34">
        <v>600</v>
      </c>
      <c r="AL90" s="35">
        <f t="shared" si="29"/>
        <v>1.5</v>
      </c>
      <c r="AM90" s="34">
        <v>1.5</v>
      </c>
      <c r="AN90" s="28">
        <v>6.125</v>
      </c>
      <c r="AO90" s="28">
        <v>0.875</v>
      </c>
      <c r="AP90" s="28">
        <v>2.875</v>
      </c>
      <c r="AQ90" s="35">
        <f t="shared" si="30"/>
        <v>0.625</v>
      </c>
      <c r="AR90" s="27">
        <v>2.75</v>
      </c>
      <c r="AS90" s="27">
        <v>9</v>
      </c>
      <c r="AT90" s="27">
        <v>4</v>
      </c>
      <c r="AU90" s="27">
        <v>0.875</v>
      </c>
      <c r="AV90" s="27">
        <v>0.75</v>
      </c>
      <c r="AW90" s="27">
        <v>4.5</v>
      </c>
      <c r="AX90" s="27">
        <v>17</v>
      </c>
      <c r="AY90" s="35">
        <f t="shared" si="31"/>
        <v>90</v>
      </c>
      <c r="AZ90" s="36" t="str">
        <f t="shared" si="32"/>
        <v>LONG FLANGE, 1.5-600RFLWN x 9</v>
      </c>
      <c r="BC90" s="33" t="s">
        <v>274</v>
      </c>
      <c r="BD90" s="33" t="s">
        <v>151</v>
      </c>
      <c r="BE90" s="14" t="s">
        <v>55</v>
      </c>
      <c r="BF90" t="s">
        <v>56</v>
      </c>
      <c r="BG90" t="s">
        <v>57</v>
      </c>
      <c r="BH90">
        <v>6</v>
      </c>
      <c r="BI90">
        <v>1500</v>
      </c>
      <c r="BJ90">
        <v>14</v>
      </c>
      <c r="BK90" t="s">
        <v>96</v>
      </c>
      <c r="BO90" s="14"/>
    </row>
    <row r="91" spans="18:67" x14ac:dyDescent="0.25">
      <c r="R91" s="33" t="str">
        <f t="shared" si="33"/>
        <v>900-NPS2</v>
      </c>
      <c r="S91" s="34">
        <v>900</v>
      </c>
      <c r="T91" s="35">
        <f>U91</f>
        <v>2</v>
      </c>
      <c r="U91" s="34">
        <v>2</v>
      </c>
      <c r="V91" s="28">
        <v>8.5</v>
      </c>
      <c r="W91" s="28">
        <v>1.5</v>
      </c>
      <c r="X91" s="28">
        <v>3.625</v>
      </c>
      <c r="Y91" s="35">
        <f t="shared" si="38"/>
        <v>1.0625</v>
      </c>
      <c r="Z91" s="27">
        <v>4.125</v>
      </c>
      <c r="AA91" s="27">
        <v>8</v>
      </c>
      <c r="AB91" s="27">
        <v>1</v>
      </c>
      <c r="AC91" s="27">
        <v>0.875</v>
      </c>
      <c r="AD91" s="27">
        <v>6.5</v>
      </c>
      <c r="AE91" s="27">
        <v>44</v>
      </c>
      <c r="AF91" s="35">
        <f t="shared" si="39"/>
        <v>45</v>
      </c>
      <c r="AG91" s="36" t="str">
        <f t="shared" si="35"/>
        <v>LONG FLANGE, 2-900RFLWN</v>
      </c>
      <c r="AH91" s="33"/>
      <c r="AJ91" s="33" t="str">
        <f t="shared" si="28"/>
        <v>600-NPS2x9</v>
      </c>
      <c r="AK91" s="34">
        <v>600</v>
      </c>
      <c r="AL91" s="35">
        <f t="shared" si="29"/>
        <v>2</v>
      </c>
      <c r="AM91" s="34">
        <v>2</v>
      </c>
      <c r="AN91" s="28">
        <v>6.5</v>
      </c>
      <c r="AO91" s="28">
        <v>1</v>
      </c>
      <c r="AP91" s="28">
        <v>3.625</v>
      </c>
      <c r="AQ91" s="35">
        <f t="shared" si="30"/>
        <v>0.625</v>
      </c>
      <c r="AR91" s="27">
        <v>3.25</v>
      </c>
      <c r="AS91" s="27">
        <v>9</v>
      </c>
      <c r="AT91" s="27">
        <v>8</v>
      </c>
      <c r="AU91" s="27">
        <v>0.75</v>
      </c>
      <c r="AV91" s="27">
        <v>0.625</v>
      </c>
      <c r="AW91" s="27">
        <v>5</v>
      </c>
      <c r="AX91" s="27">
        <v>21</v>
      </c>
      <c r="AY91" s="35">
        <f t="shared" si="31"/>
        <v>45</v>
      </c>
      <c r="AZ91" s="36" t="str">
        <f t="shared" si="32"/>
        <v>LONG FLANGE, 2-600RFLWN x 9</v>
      </c>
      <c r="BC91" s="33" t="s">
        <v>275</v>
      </c>
      <c r="BD91" s="33" t="s">
        <v>152</v>
      </c>
      <c r="BE91" s="14" t="s">
        <v>55</v>
      </c>
      <c r="BF91" t="s">
        <v>56</v>
      </c>
      <c r="BG91" t="s">
        <v>57</v>
      </c>
      <c r="BH91">
        <v>6</v>
      </c>
      <c r="BI91">
        <v>1500</v>
      </c>
      <c r="BJ91">
        <v>16</v>
      </c>
      <c r="BK91" t="s">
        <v>96</v>
      </c>
      <c r="BO91" s="14"/>
    </row>
    <row r="92" spans="18:67" x14ac:dyDescent="0.25">
      <c r="R92" s="33" t="str">
        <f t="shared" si="33"/>
        <v>900-NPS2.5</v>
      </c>
      <c r="S92" s="34">
        <v>900</v>
      </c>
      <c r="T92" s="35">
        <f>U92</f>
        <v>2.5</v>
      </c>
      <c r="U92" s="34">
        <v>2.5</v>
      </c>
      <c r="V92" s="28">
        <v>9.625</v>
      </c>
      <c r="W92" s="28">
        <v>1.625</v>
      </c>
      <c r="X92" s="28">
        <v>4.125</v>
      </c>
      <c r="Y92" s="35">
        <f t="shared" si="38"/>
        <v>1.1875</v>
      </c>
      <c r="Z92" s="27">
        <v>4.875</v>
      </c>
      <c r="AA92" s="27">
        <v>8</v>
      </c>
      <c r="AB92" s="27">
        <v>1.125</v>
      </c>
      <c r="AC92" s="27">
        <v>1</v>
      </c>
      <c r="AD92" s="27">
        <v>7.5</v>
      </c>
      <c r="AE92" s="27">
        <v>72</v>
      </c>
      <c r="AF92" s="35">
        <f t="shared" si="39"/>
        <v>45</v>
      </c>
      <c r="AG92" s="36" t="str">
        <f t="shared" si="35"/>
        <v>LONG FLANGE, 2.5-900RFLWN</v>
      </c>
      <c r="AH92" s="33"/>
      <c r="AJ92" s="33" t="str">
        <f t="shared" si="28"/>
        <v>600-NPS2.5x9</v>
      </c>
      <c r="AK92" s="34">
        <v>600</v>
      </c>
      <c r="AL92" s="35">
        <f t="shared" si="29"/>
        <v>2.5</v>
      </c>
      <c r="AM92" s="34">
        <v>2.5</v>
      </c>
      <c r="AN92" s="28">
        <v>7.5</v>
      </c>
      <c r="AO92" s="28">
        <v>1.125</v>
      </c>
      <c r="AP92" s="28">
        <v>4.125</v>
      </c>
      <c r="AQ92" s="35">
        <f t="shared" si="30"/>
        <v>0.71875</v>
      </c>
      <c r="AR92" s="27">
        <v>3.9375</v>
      </c>
      <c r="AS92" s="27">
        <v>9</v>
      </c>
      <c r="AT92" s="27">
        <v>8</v>
      </c>
      <c r="AU92" s="27">
        <v>0.875</v>
      </c>
      <c r="AV92" s="27">
        <v>0.75</v>
      </c>
      <c r="AW92" s="27">
        <v>5.875</v>
      </c>
      <c r="AX92" s="27">
        <v>29</v>
      </c>
      <c r="AY92" s="35">
        <f t="shared" si="31"/>
        <v>45</v>
      </c>
      <c r="AZ92" s="36" t="str">
        <f t="shared" si="32"/>
        <v>LONG FLANGE, 2.5-600RFLWN x 9</v>
      </c>
      <c r="BC92" s="33" t="s">
        <v>276</v>
      </c>
      <c r="BD92" s="33" t="s">
        <v>153</v>
      </c>
      <c r="BE92" s="14" t="s">
        <v>55</v>
      </c>
      <c r="BF92" t="s">
        <v>56</v>
      </c>
      <c r="BG92" t="s">
        <v>57</v>
      </c>
      <c r="BH92">
        <v>6</v>
      </c>
      <c r="BI92">
        <v>1500</v>
      </c>
      <c r="BJ92">
        <v>20</v>
      </c>
      <c r="BK92" t="s">
        <v>96</v>
      </c>
      <c r="BO92" s="14"/>
    </row>
    <row r="93" spans="18:67" x14ac:dyDescent="0.25">
      <c r="R93" s="33" t="str">
        <f t="shared" si="33"/>
        <v>900-NPS3</v>
      </c>
      <c r="S93" s="34">
        <v>900</v>
      </c>
      <c r="T93" s="35">
        <f t="shared" ref="T93:T106" si="40">U93</f>
        <v>3</v>
      </c>
      <c r="U93" s="34">
        <v>3</v>
      </c>
      <c r="V93" s="28">
        <v>9.5</v>
      </c>
      <c r="W93" s="34">
        <v>1.5</v>
      </c>
      <c r="X93" s="28">
        <v>5</v>
      </c>
      <c r="Y93" s="35">
        <f t="shared" si="38"/>
        <v>1</v>
      </c>
      <c r="Z93" s="27">
        <v>5</v>
      </c>
      <c r="AA93" s="27">
        <v>8</v>
      </c>
      <c r="AB93" s="27">
        <v>1</v>
      </c>
      <c r="AC93" s="27">
        <v>0.875</v>
      </c>
      <c r="AD93" s="27">
        <v>7.5</v>
      </c>
      <c r="AE93" s="27">
        <v>65</v>
      </c>
      <c r="AF93" s="35">
        <f t="shared" si="39"/>
        <v>45</v>
      </c>
      <c r="AG93" s="36" t="str">
        <f t="shared" si="35"/>
        <v>LONG FLANGE, 3-900RFLWN</v>
      </c>
      <c r="AH93" s="33"/>
      <c r="AJ93" s="33" t="str">
        <f t="shared" si="28"/>
        <v>600-NPS3x9</v>
      </c>
      <c r="AK93" s="34">
        <v>600</v>
      </c>
      <c r="AL93" s="35">
        <f t="shared" si="29"/>
        <v>3</v>
      </c>
      <c r="AM93" s="34">
        <v>3</v>
      </c>
      <c r="AN93" s="28">
        <v>8.25</v>
      </c>
      <c r="AO93" s="34">
        <v>1.25</v>
      </c>
      <c r="AP93" s="28">
        <v>5</v>
      </c>
      <c r="AQ93" s="35">
        <f t="shared" si="30"/>
        <v>0.8125</v>
      </c>
      <c r="AR93" s="27">
        <v>4.625</v>
      </c>
      <c r="AS93" s="27">
        <v>9</v>
      </c>
      <c r="AT93" s="27">
        <v>8</v>
      </c>
      <c r="AU93" s="27">
        <v>0.875</v>
      </c>
      <c r="AV93" s="27">
        <v>0.75</v>
      </c>
      <c r="AW93" s="27">
        <v>6.625</v>
      </c>
      <c r="AX93" s="27">
        <v>38</v>
      </c>
      <c r="AY93" s="35">
        <f t="shared" si="31"/>
        <v>45</v>
      </c>
      <c r="AZ93" s="36" t="str">
        <f t="shared" si="32"/>
        <v>LONG FLANGE, 3-600RFLWN x 9</v>
      </c>
      <c r="BC93" s="33" t="s">
        <v>277</v>
      </c>
      <c r="BD93" s="33" t="s">
        <v>154</v>
      </c>
      <c r="BE93" s="14" t="s">
        <v>55</v>
      </c>
      <c r="BF93" t="s">
        <v>56</v>
      </c>
      <c r="BG93" t="s">
        <v>57</v>
      </c>
      <c r="BH93">
        <v>10</v>
      </c>
      <c r="BI93">
        <v>1500</v>
      </c>
      <c r="BJ93">
        <v>15</v>
      </c>
      <c r="BK93" t="s">
        <v>96</v>
      </c>
      <c r="BO93" s="14"/>
    </row>
    <row r="94" spans="18:67" x14ac:dyDescent="0.25">
      <c r="R94" s="33" t="str">
        <f t="shared" si="33"/>
        <v>900-NPS4</v>
      </c>
      <c r="S94" s="34">
        <v>900</v>
      </c>
      <c r="T94" s="35">
        <f t="shared" si="40"/>
        <v>4</v>
      </c>
      <c r="U94" s="34">
        <v>4</v>
      </c>
      <c r="V94" s="28">
        <v>11.5</v>
      </c>
      <c r="W94" s="28">
        <v>1.75</v>
      </c>
      <c r="X94" s="28">
        <v>6.1875</v>
      </c>
      <c r="Y94" s="35">
        <f t="shared" si="38"/>
        <v>1.125</v>
      </c>
      <c r="Z94" s="27">
        <v>6.25</v>
      </c>
      <c r="AA94" s="27">
        <v>8</v>
      </c>
      <c r="AB94" s="27">
        <v>1.25</v>
      </c>
      <c r="AC94" s="27">
        <v>1.125</v>
      </c>
      <c r="AD94" s="27">
        <v>9.25</v>
      </c>
      <c r="AE94" s="27">
        <v>98</v>
      </c>
      <c r="AF94" s="35">
        <f t="shared" si="39"/>
        <v>45</v>
      </c>
      <c r="AG94" s="36" t="str">
        <f t="shared" si="35"/>
        <v>LONG FLANGE, 4-900RFLWN</v>
      </c>
      <c r="AH94" s="33"/>
      <c r="AJ94" s="33" t="str">
        <f t="shared" si="28"/>
        <v>600-NPS3.5x9</v>
      </c>
      <c r="AK94" s="34">
        <v>600</v>
      </c>
      <c r="AL94" s="35">
        <f t="shared" si="29"/>
        <v>3.5</v>
      </c>
      <c r="AM94" s="34">
        <v>3.5</v>
      </c>
      <c r="AN94" s="28">
        <v>9</v>
      </c>
      <c r="AO94" s="28">
        <v>1.375</v>
      </c>
      <c r="AP94" s="28">
        <v>5.5</v>
      </c>
      <c r="AQ94" s="35">
        <f t="shared" si="30"/>
        <v>0.875</v>
      </c>
      <c r="AR94" s="27">
        <v>5.25</v>
      </c>
      <c r="AS94" s="27">
        <v>9</v>
      </c>
      <c r="AT94" s="27">
        <v>8</v>
      </c>
      <c r="AU94" s="27">
        <v>1</v>
      </c>
      <c r="AV94" s="27">
        <v>0.875</v>
      </c>
      <c r="AW94" s="27">
        <v>7.25</v>
      </c>
      <c r="AX94" s="27">
        <v>48</v>
      </c>
      <c r="AY94" s="35">
        <f t="shared" si="31"/>
        <v>45</v>
      </c>
      <c r="AZ94" s="36" t="str">
        <f t="shared" si="32"/>
        <v>LONG FLANGE, 3.5-600RFLWN x 9</v>
      </c>
      <c r="BC94" s="33" t="s">
        <v>43</v>
      </c>
      <c r="BD94" s="33"/>
      <c r="BE94" s="14"/>
      <c r="BO94" s="14"/>
    </row>
    <row r="95" spans="18:67" x14ac:dyDescent="0.25">
      <c r="R95" s="33" t="str">
        <f t="shared" si="33"/>
        <v>900-NPS5</v>
      </c>
      <c r="S95" s="34">
        <v>900</v>
      </c>
      <c r="T95" s="35">
        <f t="shared" si="40"/>
        <v>5</v>
      </c>
      <c r="U95" s="34">
        <v>5</v>
      </c>
      <c r="V95" s="28">
        <v>13.75</v>
      </c>
      <c r="W95" s="28">
        <v>2</v>
      </c>
      <c r="X95" s="28">
        <v>7.3125</v>
      </c>
      <c r="Y95" s="35">
        <f t="shared" si="38"/>
        <v>1.25</v>
      </c>
      <c r="Z95" s="27">
        <v>7.5</v>
      </c>
      <c r="AA95" s="27">
        <v>8</v>
      </c>
      <c r="AB95" s="27">
        <v>1.375</v>
      </c>
      <c r="AC95" s="27">
        <v>1.25</v>
      </c>
      <c r="AD95" s="27">
        <v>11</v>
      </c>
      <c r="AE95" s="27">
        <v>143</v>
      </c>
      <c r="AF95" s="35">
        <f t="shared" si="39"/>
        <v>45</v>
      </c>
      <c r="AG95" s="36" t="str">
        <f t="shared" si="35"/>
        <v>LONG FLANGE, 5-900RFLWN</v>
      </c>
      <c r="AH95" s="33"/>
      <c r="AJ95" s="33" t="str">
        <f t="shared" si="28"/>
        <v>600-NPS4x12</v>
      </c>
      <c r="AK95" s="34">
        <v>600</v>
      </c>
      <c r="AL95" s="35">
        <f t="shared" si="29"/>
        <v>4</v>
      </c>
      <c r="AM95" s="34">
        <v>4</v>
      </c>
      <c r="AN95" s="28">
        <v>10.75</v>
      </c>
      <c r="AO95" s="28">
        <v>1.5</v>
      </c>
      <c r="AP95" s="28">
        <v>6.1875</v>
      </c>
      <c r="AQ95" s="35">
        <f t="shared" si="30"/>
        <v>1</v>
      </c>
      <c r="AR95" s="27">
        <v>6</v>
      </c>
      <c r="AS95" s="27">
        <v>12</v>
      </c>
      <c r="AT95" s="27">
        <v>8</v>
      </c>
      <c r="AU95" s="27">
        <v>1</v>
      </c>
      <c r="AV95" s="27">
        <v>0.875</v>
      </c>
      <c r="AW95" s="27">
        <v>8.5</v>
      </c>
      <c r="AX95" s="27">
        <v>80</v>
      </c>
      <c r="AY95" s="35">
        <f t="shared" si="31"/>
        <v>45</v>
      </c>
      <c r="AZ95" s="36" t="str">
        <f t="shared" si="32"/>
        <v>LONG FLANGE, 4-600RFLWN x 12</v>
      </c>
      <c r="BE95" s="14"/>
      <c r="BO95" s="14"/>
    </row>
    <row r="96" spans="18:67" x14ac:dyDescent="0.25">
      <c r="R96" s="33" t="str">
        <f t="shared" si="33"/>
        <v>900-NPS6</v>
      </c>
      <c r="S96" s="34">
        <v>900</v>
      </c>
      <c r="T96" s="35">
        <f t="shared" si="40"/>
        <v>6</v>
      </c>
      <c r="U96" s="34">
        <v>6</v>
      </c>
      <c r="V96" s="28">
        <v>15</v>
      </c>
      <c r="W96" s="28">
        <v>2.1875</v>
      </c>
      <c r="X96" s="28">
        <v>8.5</v>
      </c>
      <c r="Y96" s="35">
        <f t="shared" si="38"/>
        <v>1.625</v>
      </c>
      <c r="Z96" s="27">
        <v>9.25</v>
      </c>
      <c r="AA96" s="27">
        <v>12</v>
      </c>
      <c r="AB96" s="27">
        <v>1.25</v>
      </c>
      <c r="AC96" s="27">
        <v>1.125</v>
      </c>
      <c r="AD96" s="27">
        <v>12.5</v>
      </c>
      <c r="AE96" s="27">
        <v>199</v>
      </c>
      <c r="AF96" s="35">
        <f t="shared" si="39"/>
        <v>30</v>
      </c>
      <c r="AG96" s="36" t="str">
        <f t="shared" si="35"/>
        <v>LONG FLANGE, 6-900RFLWN</v>
      </c>
      <c r="AH96" s="33"/>
      <c r="AJ96" s="33" t="str">
        <f t="shared" si="28"/>
        <v>600-NPS5x12</v>
      </c>
      <c r="AK96" s="34">
        <v>600</v>
      </c>
      <c r="AL96" s="35">
        <f t="shared" si="29"/>
        <v>5</v>
      </c>
      <c r="AM96" s="34">
        <v>5</v>
      </c>
      <c r="AN96" s="28">
        <v>13</v>
      </c>
      <c r="AO96" s="28">
        <v>1.75</v>
      </c>
      <c r="AP96" s="28">
        <v>7.3125</v>
      </c>
      <c r="AQ96" s="35">
        <f t="shared" si="30"/>
        <v>1.25</v>
      </c>
      <c r="AR96" s="27">
        <v>7.5</v>
      </c>
      <c r="AS96" s="27">
        <v>12</v>
      </c>
      <c r="AT96" s="27">
        <v>8</v>
      </c>
      <c r="AU96" s="27">
        <v>1.125</v>
      </c>
      <c r="AV96" s="27">
        <v>1</v>
      </c>
      <c r="AW96" s="27">
        <v>10.5</v>
      </c>
      <c r="AX96" s="27">
        <v>128</v>
      </c>
      <c r="AY96" s="35">
        <f t="shared" si="31"/>
        <v>45</v>
      </c>
      <c r="AZ96" s="36" t="str">
        <f t="shared" si="32"/>
        <v>LONG FLANGE, 5-600RFLWN x 12</v>
      </c>
      <c r="BE96" s="14"/>
      <c r="BO96" s="14"/>
    </row>
    <row r="97" spans="18:67" x14ac:dyDescent="0.25">
      <c r="R97" s="33" t="str">
        <f t="shared" si="33"/>
        <v>900-NPS8</v>
      </c>
      <c r="S97" s="34">
        <v>900</v>
      </c>
      <c r="T97" s="35">
        <f t="shared" si="40"/>
        <v>8</v>
      </c>
      <c r="U97" s="34">
        <v>8</v>
      </c>
      <c r="V97" s="28">
        <v>18.5</v>
      </c>
      <c r="W97" s="28">
        <v>2.5</v>
      </c>
      <c r="X97" s="28">
        <v>10.625</v>
      </c>
      <c r="Y97" s="35">
        <f t="shared" si="38"/>
        <v>1.875</v>
      </c>
      <c r="Z97" s="27">
        <v>11.75</v>
      </c>
      <c r="AA97" s="27">
        <v>12</v>
      </c>
      <c r="AB97" s="27">
        <v>1.5</v>
      </c>
      <c r="AC97" s="27">
        <v>1.375</v>
      </c>
      <c r="AD97" s="27">
        <v>15.5</v>
      </c>
      <c r="AE97" s="27">
        <v>310</v>
      </c>
      <c r="AF97" s="35">
        <f t="shared" si="39"/>
        <v>30</v>
      </c>
      <c r="AG97" s="36" t="str">
        <f t="shared" si="35"/>
        <v>LONG FLANGE, 8-900RFLWN</v>
      </c>
      <c r="AH97" s="33"/>
      <c r="AJ97" s="33" t="str">
        <f t="shared" si="28"/>
        <v>600-NPS6x12</v>
      </c>
      <c r="AK97" s="34">
        <v>600</v>
      </c>
      <c r="AL97" s="35">
        <f t="shared" si="29"/>
        <v>6</v>
      </c>
      <c r="AM97" s="34">
        <v>6</v>
      </c>
      <c r="AN97" s="28">
        <v>14</v>
      </c>
      <c r="AO97" s="28">
        <v>1.875</v>
      </c>
      <c r="AP97" s="28">
        <v>8.5</v>
      </c>
      <c r="AQ97" s="35">
        <f t="shared" si="30"/>
        <v>1.375</v>
      </c>
      <c r="AR97" s="27">
        <v>8.75</v>
      </c>
      <c r="AS97" s="27">
        <v>12</v>
      </c>
      <c r="AT97" s="27">
        <v>12</v>
      </c>
      <c r="AU97" s="27">
        <v>1.125</v>
      </c>
      <c r="AV97" s="27">
        <v>1</v>
      </c>
      <c r="AW97" s="27">
        <v>11.5</v>
      </c>
      <c r="AX97" s="27">
        <v>158</v>
      </c>
      <c r="AY97" s="35">
        <f t="shared" si="31"/>
        <v>30</v>
      </c>
      <c r="AZ97" s="36" t="str">
        <f t="shared" si="32"/>
        <v>LONG FLANGE, 6-600RFLWN x 12</v>
      </c>
      <c r="BE97" s="14"/>
      <c r="BO97" s="14"/>
    </row>
    <row r="98" spans="18:67" x14ac:dyDescent="0.25">
      <c r="R98" s="33" t="str">
        <f t="shared" si="33"/>
        <v>900-NPS10</v>
      </c>
      <c r="S98" s="34">
        <v>900</v>
      </c>
      <c r="T98" s="35">
        <f t="shared" si="40"/>
        <v>10</v>
      </c>
      <c r="U98" s="34">
        <v>10</v>
      </c>
      <c r="V98" s="28">
        <v>21.5</v>
      </c>
      <c r="W98" s="28">
        <v>2.75</v>
      </c>
      <c r="X98" s="28">
        <v>12.75</v>
      </c>
      <c r="Y98" s="35">
        <f t="shared" si="38"/>
        <v>2.25</v>
      </c>
      <c r="Z98" s="27">
        <v>14.5</v>
      </c>
      <c r="AA98" s="27">
        <v>16</v>
      </c>
      <c r="AB98" s="27">
        <v>1.5</v>
      </c>
      <c r="AC98" s="27">
        <v>1.375</v>
      </c>
      <c r="AD98" s="27">
        <v>18.5</v>
      </c>
      <c r="AE98" s="27">
        <v>385</v>
      </c>
      <c r="AF98" s="35">
        <f t="shared" si="39"/>
        <v>22.5</v>
      </c>
      <c r="AG98" s="36" t="str">
        <f t="shared" si="35"/>
        <v>LONG FLANGE, 10-900RFLWN</v>
      </c>
      <c r="AH98" s="33"/>
      <c r="AJ98" s="33" t="str">
        <f t="shared" si="28"/>
        <v>600-NPS8x12</v>
      </c>
      <c r="AK98" s="34">
        <v>600</v>
      </c>
      <c r="AL98" s="35">
        <f t="shared" si="29"/>
        <v>8</v>
      </c>
      <c r="AM98" s="34">
        <v>8</v>
      </c>
      <c r="AN98" s="28">
        <v>16.5</v>
      </c>
      <c r="AO98" s="28">
        <v>2.1875</v>
      </c>
      <c r="AP98" s="28">
        <v>10.625</v>
      </c>
      <c r="AQ98" s="35">
        <f t="shared" si="30"/>
        <v>1.375</v>
      </c>
      <c r="AR98" s="27">
        <v>10.75</v>
      </c>
      <c r="AS98" s="27">
        <v>12</v>
      </c>
      <c r="AT98" s="27">
        <v>12</v>
      </c>
      <c r="AU98" s="27">
        <v>1.25</v>
      </c>
      <c r="AV98" s="27">
        <v>1.125</v>
      </c>
      <c r="AW98" s="27">
        <v>13.75</v>
      </c>
      <c r="AX98" s="27">
        <v>215</v>
      </c>
      <c r="AY98" s="35">
        <f t="shared" si="31"/>
        <v>30</v>
      </c>
      <c r="AZ98" s="36" t="str">
        <f t="shared" si="32"/>
        <v>LONG FLANGE, 8-600RFLWN x 12</v>
      </c>
      <c r="BE98" s="14"/>
      <c r="BO98" s="14"/>
    </row>
    <row r="99" spans="18:67" x14ac:dyDescent="0.25">
      <c r="R99" s="33" t="str">
        <f t="shared" si="33"/>
        <v>900-NPS12</v>
      </c>
      <c r="S99" s="34">
        <v>900</v>
      </c>
      <c r="T99" s="35">
        <f t="shared" si="40"/>
        <v>12</v>
      </c>
      <c r="U99" s="34">
        <v>12</v>
      </c>
      <c r="V99" s="28">
        <v>24</v>
      </c>
      <c r="W99" s="28">
        <v>3.125</v>
      </c>
      <c r="X99" s="28">
        <v>15</v>
      </c>
      <c r="Y99" s="35">
        <f t="shared" si="38"/>
        <v>2.25</v>
      </c>
      <c r="Z99" s="27">
        <v>16.5</v>
      </c>
      <c r="AA99" s="27">
        <v>20</v>
      </c>
      <c r="AB99" s="27">
        <v>1.5</v>
      </c>
      <c r="AC99" s="27">
        <v>1.375</v>
      </c>
      <c r="AD99" s="27">
        <v>21</v>
      </c>
      <c r="AE99" s="27">
        <v>667</v>
      </c>
      <c r="AF99" s="35">
        <f t="shared" si="39"/>
        <v>18</v>
      </c>
      <c r="AG99" s="36" t="str">
        <f t="shared" si="35"/>
        <v>LONG FLANGE, 12-900RFLWN</v>
      </c>
      <c r="AH99" s="33"/>
      <c r="AJ99" s="33" t="str">
        <f t="shared" si="28"/>
        <v>600-NPS10x12</v>
      </c>
      <c r="AK99" s="34">
        <v>600</v>
      </c>
      <c r="AL99" s="35">
        <f t="shared" si="29"/>
        <v>10</v>
      </c>
      <c r="AM99" s="34">
        <v>10</v>
      </c>
      <c r="AN99" s="28">
        <v>20</v>
      </c>
      <c r="AO99" s="28">
        <v>2.5</v>
      </c>
      <c r="AP99" s="28">
        <v>12.75</v>
      </c>
      <c r="AQ99" s="35">
        <f t="shared" si="30"/>
        <v>1.75</v>
      </c>
      <c r="AR99" s="27">
        <v>13.5</v>
      </c>
      <c r="AS99" s="27">
        <v>12</v>
      </c>
      <c r="AT99" s="27">
        <v>16</v>
      </c>
      <c r="AU99" s="27">
        <v>1.375</v>
      </c>
      <c r="AV99" s="27">
        <v>1.25</v>
      </c>
      <c r="AW99" s="27">
        <v>17</v>
      </c>
      <c r="AX99" s="27">
        <v>324</v>
      </c>
      <c r="AY99" s="35">
        <f t="shared" si="31"/>
        <v>22.5</v>
      </c>
      <c r="AZ99" s="36" t="str">
        <f t="shared" si="32"/>
        <v>LONG FLANGE, 10-600RFLWN x 12</v>
      </c>
      <c r="BE99" s="14"/>
      <c r="BO99" s="14"/>
    </row>
    <row r="100" spans="18:67" x14ac:dyDescent="0.25">
      <c r="R100" s="33" t="str">
        <f t="shared" si="33"/>
        <v>900-NPS14</v>
      </c>
      <c r="S100" s="34">
        <v>900</v>
      </c>
      <c r="T100" s="35">
        <f t="shared" si="40"/>
        <v>14</v>
      </c>
      <c r="U100" s="34">
        <v>14</v>
      </c>
      <c r="V100" s="28">
        <v>25.25</v>
      </c>
      <c r="W100" s="28">
        <v>3.375</v>
      </c>
      <c r="X100" s="28">
        <v>16.25</v>
      </c>
      <c r="Y100" s="35">
        <f t="shared" si="38"/>
        <v>1.875</v>
      </c>
      <c r="Z100" s="27">
        <v>17.75</v>
      </c>
      <c r="AA100" s="27">
        <v>20</v>
      </c>
      <c r="AB100" s="27">
        <v>1.625</v>
      </c>
      <c r="AC100" s="27">
        <v>1.5</v>
      </c>
      <c r="AD100" s="27">
        <v>22</v>
      </c>
      <c r="AE100" s="27">
        <v>558</v>
      </c>
      <c r="AF100" s="35">
        <f t="shared" si="39"/>
        <v>18</v>
      </c>
      <c r="AG100" s="36" t="str">
        <f t="shared" si="35"/>
        <v>LONG FLANGE, 14-900RFLWN</v>
      </c>
      <c r="AH100" s="33"/>
      <c r="AJ100" s="33" t="str">
        <f t="shared" si="28"/>
        <v>600-NPS12x12</v>
      </c>
      <c r="AK100" s="34">
        <v>600</v>
      </c>
      <c r="AL100" s="35">
        <f t="shared" si="29"/>
        <v>12</v>
      </c>
      <c r="AM100" s="34">
        <v>12</v>
      </c>
      <c r="AN100" s="28">
        <v>22</v>
      </c>
      <c r="AO100" s="28">
        <v>2.625</v>
      </c>
      <c r="AP100" s="28">
        <v>15</v>
      </c>
      <c r="AQ100" s="35">
        <f t="shared" si="30"/>
        <v>1.875</v>
      </c>
      <c r="AR100" s="27">
        <v>15.75</v>
      </c>
      <c r="AS100" s="27">
        <v>12</v>
      </c>
      <c r="AT100" s="27">
        <v>20</v>
      </c>
      <c r="AU100" s="27">
        <v>1.375</v>
      </c>
      <c r="AV100" s="27">
        <v>1.25</v>
      </c>
      <c r="AW100" s="27">
        <v>19.25</v>
      </c>
      <c r="AX100" s="27">
        <v>500</v>
      </c>
      <c r="AY100" s="35">
        <f t="shared" si="31"/>
        <v>18</v>
      </c>
      <c r="AZ100" s="36" t="str">
        <f t="shared" si="32"/>
        <v>LONG FLANGE, 12-600RFLWN x 12</v>
      </c>
      <c r="BE100" s="14"/>
      <c r="BO100" s="14"/>
    </row>
    <row r="101" spans="18:67" x14ac:dyDescent="0.25">
      <c r="R101" s="33" t="str">
        <f t="shared" si="33"/>
        <v>900-NPS16</v>
      </c>
      <c r="S101" s="34">
        <v>900</v>
      </c>
      <c r="T101" s="35">
        <f t="shared" si="40"/>
        <v>16</v>
      </c>
      <c r="U101" s="34">
        <v>16</v>
      </c>
      <c r="V101" s="28">
        <v>27.75</v>
      </c>
      <c r="W101" s="28">
        <v>3.5</v>
      </c>
      <c r="X101" s="28">
        <v>18.5</v>
      </c>
      <c r="Y101" s="35">
        <f t="shared" si="38"/>
        <v>2</v>
      </c>
      <c r="Z101" s="27">
        <v>20</v>
      </c>
      <c r="AA101" s="27">
        <v>20</v>
      </c>
      <c r="AB101" s="27">
        <v>1.75</v>
      </c>
      <c r="AC101" s="27">
        <v>1.625</v>
      </c>
      <c r="AD101" s="27">
        <v>24.25</v>
      </c>
      <c r="AE101" s="27">
        <v>670</v>
      </c>
      <c r="AF101" s="35">
        <f t="shared" si="39"/>
        <v>18</v>
      </c>
      <c r="AG101" s="36" t="str">
        <f t="shared" si="35"/>
        <v>LONG FLANGE, 16-900RFLWN</v>
      </c>
      <c r="AH101" s="33"/>
      <c r="AJ101" s="33" t="str">
        <f t="shared" si="28"/>
        <v>600-NPS14x12</v>
      </c>
      <c r="AK101" s="34">
        <v>600</v>
      </c>
      <c r="AL101" s="35">
        <f t="shared" si="29"/>
        <v>14</v>
      </c>
      <c r="AM101" s="34">
        <v>14</v>
      </c>
      <c r="AN101" s="28">
        <v>23.75</v>
      </c>
      <c r="AO101" s="28">
        <v>2.75</v>
      </c>
      <c r="AP101" s="28">
        <v>16.25</v>
      </c>
      <c r="AQ101" s="35">
        <f t="shared" si="30"/>
        <v>1.5</v>
      </c>
      <c r="AR101" s="27">
        <v>17</v>
      </c>
      <c r="AS101" s="27">
        <v>12</v>
      </c>
      <c r="AT101" s="27">
        <v>20</v>
      </c>
      <c r="AU101" s="27">
        <v>1.5</v>
      </c>
      <c r="AV101" s="27">
        <v>1.375</v>
      </c>
      <c r="AW101" s="27">
        <v>20.75</v>
      </c>
      <c r="AX101" s="27">
        <v>417</v>
      </c>
      <c r="AY101" s="35">
        <f t="shared" si="31"/>
        <v>18</v>
      </c>
      <c r="AZ101" s="36" t="str">
        <f t="shared" si="32"/>
        <v>LONG FLANGE, 14-600RFLWN x 12</v>
      </c>
      <c r="BE101" s="14"/>
      <c r="BO101" s="14"/>
    </row>
    <row r="102" spans="18:67" x14ac:dyDescent="0.25">
      <c r="R102" s="33" t="str">
        <f t="shared" si="33"/>
        <v>900-NPS18</v>
      </c>
      <c r="S102" s="34">
        <v>900</v>
      </c>
      <c r="T102" s="35">
        <f t="shared" si="40"/>
        <v>18</v>
      </c>
      <c r="U102" s="34">
        <v>18</v>
      </c>
      <c r="V102" s="28">
        <v>31</v>
      </c>
      <c r="W102" s="28">
        <v>4</v>
      </c>
      <c r="X102" s="28">
        <v>21</v>
      </c>
      <c r="Y102" s="35">
        <f t="shared" si="38"/>
        <v>2.125</v>
      </c>
      <c r="Z102" s="27">
        <v>22.25</v>
      </c>
      <c r="AA102" s="27">
        <v>20</v>
      </c>
      <c r="AB102" s="27">
        <v>2</v>
      </c>
      <c r="AC102" s="27">
        <v>1.875</v>
      </c>
      <c r="AD102" s="27">
        <v>27</v>
      </c>
      <c r="AE102" s="27">
        <v>949</v>
      </c>
      <c r="AF102" s="35">
        <f t="shared" si="39"/>
        <v>18</v>
      </c>
      <c r="AG102" s="36" t="str">
        <f t="shared" si="35"/>
        <v>LONG FLANGE, 18-900RFLWN</v>
      </c>
      <c r="AH102" s="33"/>
      <c r="AJ102" s="33" t="str">
        <f t="shared" si="28"/>
        <v>600-NPS14x14</v>
      </c>
      <c r="AK102" s="34">
        <v>600</v>
      </c>
      <c r="AL102" s="35">
        <f t="shared" si="29"/>
        <v>14</v>
      </c>
      <c r="AM102" s="34">
        <v>14</v>
      </c>
      <c r="AN102" s="28">
        <v>23.75</v>
      </c>
      <c r="AO102" s="28">
        <v>2.75</v>
      </c>
      <c r="AP102" s="28">
        <v>16.25</v>
      </c>
      <c r="AQ102" s="35">
        <f t="shared" si="30"/>
        <v>1.5</v>
      </c>
      <c r="AR102" s="27">
        <v>17</v>
      </c>
      <c r="AS102" s="39">
        <v>14</v>
      </c>
      <c r="AT102" s="27">
        <v>20</v>
      </c>
      <c r="AU102" s="27">
        <v>1.5</v>
      </c>
      <c r="AV102" s="27">
        <v>1.375</v>
      </c>
      <c r="AW102" s="27">
        <v>20.75</v>
      </c>
      <c r="AX102" s="27" t="s">
        <v>38</v>
      </c>
      <c r="AY102" s="35">
        <f t="shared" si="31"/>
        <v>18</v>
      </c>
      <c r="AZ102" s="36" t="str">
        <f t="shared" si="32"/>
        <v>LONG FLANGE, 14-600RFLWN x 14</v>
      </c>
      <c r="BE102" s="14"/>
      <c r="BO102" s="14"/>
    </row>
    <row r="103" spans="18:67" x14ac:dyDescent="0.25">
      <c r="R103" s="33" t="str">
        <f t="shared" si="33"/>
        <v>900-NPS20</v>
      </c>
      <c r="S103" s="34">
        <v>900</v>
      </c>
      <c r="T103" s="35">
        <f t="shared" si="40"/>
        <v>20</v>
      </c>
      <c r="U103" s="34">
        <v>20</v>
      </c>
      <c r="V103" s="28">
        <v>33.75</v>
      </c>
      <c r="W103" s="28">
        <v>4.25</v>
      </c>
      <c r="X103" s="28">
        <v>23</v>
      </c>
      <c r="Y103" s="35">
        <f t="shared" si="38"/>
        <v>2.25</v>
      </c>
      <c r="Z103" s="27">
        <v>24.5</v>
      </c>
      <c r="AA103" s="27">
        <v>20</v>
      </c>
      <c r="AB103" s="27">
        <v>2.125</v>
      </c>
      <c r="AC103" s="27">
        <v>2</v>
      </c>
      <c r="AD103" s="27">
        <v>29.5</v>
      </c>
      <c r="AE103" s="27">
        <v>1040</v>
      </c>
      <c r="AF103" s="35">
        <f t="shared" si="39"/>
        <v>18</v>
      </c>
      <c r="AG103" s="36" t="str">
        <f t="shared" si="35"/>
        <v>LONG FLANGE, 20-900RFLWN</v>
      </c>
      <c r="AH103" s="33"/>
      <c r="AJ103" s="33" t="str">
        <f t="shared" si="28"/>
        <v>600-NPS14x16</v>
      </c>
      <c r="AK103" s="34">
        <v>600</v>
      </c>
      <c r="AL103" s="35">
        <f t="shared" si="29"/>
        <v>14</v>
      </c>
      <c r="AM103" s="34">
        <v>14</v>
      </c>
      <c r="AN103" s="28">
        <v>23.75</v>
      </c>
      <c r="AO103" s="28">
        <v>2.75</v>
      </c>
      <c r="AP103" s="28">
        <v>16.25</v>
      </c>
      <c r="AQ103" s="35">
        <f t="shared" si="30"/>
        <v>1.5</v>
      </c>
      <c r="AR103" s="27">
        <v>17</v>
      </c>
      <c r="AS103" s="39">
        <v>16</v>
      </c>
      <c r="AT103" s="27">
        <v>20</v>
      </c>
      <c r="AU103" s="27">
        <v>1.5</v>
      </c>
      <c r="AV103" s="27">
        <v>1.375</v>
      </c>
      <c r="AW103" s="27">
        <v>20.75</v>
      </c>
      <c r="AX103" s="27" t="s">
        <v>38</v>
      </c>
      <c r="AY103" s="35">
        <f t="shared" si="31"/>
        <v>18</v>
      </c>
      <c r="AZ103" s="36" t="str">
        <f t="shared" si="32"/>
        <v>LONG FLANGE, 14-600RFLWN x 16</v>
      </c>
      <c r="BE103" s="14"/>
      <c r="BO103" s="14"/>
    </row>
    <row r="104" spans="18:67" x14ac:dyDescent="0.25">
      <c r="R104" s="33" t="str">
        <f t="shared" si="33"/>
        <v>900-NPS24</v>
      </c>
      <c r="S104" s="34">
        <v>900</v>
      </c>
      <c r="T104" s="35">
        <f t="shared" si="40"/>
        <v>24</v>
      </c>
      <c r="U104" s="34">
        <v>24</v>
      </c>
      <c r="V104" s="28">
        <v>41</v>
      </c>
      <c r="W104" s="28">
        <v>5.5</v>
      </c>
      <c r="X104" s="28">
        <v>27.25</v>
      </c>
      <c r="Y104" s="35">
        <f t="shared" si="38"/>
        <v>2.75</v>
      </c>
      <c r="Z104" s="27">
        <v>29.5</v>
      </c>
      <c r="AA104" s="27">
        <v>20</v>
      </c>
      <c r="AB104" s="27">
        <v>2.625</v>
      </c>
      <c r="AC104" s="27">
        <v>2.5</v>
      </c>
      <c r="AD104" s="27">
        <v>35.5</v>
      </c>
      <c r="AE104" s="27">
        <v>1775</v>
      </c>
      <c r="AF104" s="35">
        <f t="shared" si="39"/>
        <v>18</v>
      </c>
      <c r="AG104" s="36" t="str">
        <f t="shared" si="35"/>
        <v>LONG FLANGE, 24-900RFLWN</v>
      </c>
      <c r="AH104" s="33"/>
      <c r="AJ104" s="33" t="str">
        <f t="shared" si="28"/>
        <v>600-NPS14x18</v>
      </c>
      <c r="AK104" s="34">
        <v>600</v>
      </c>
      <c r="AL104" s="35">
        <f t="shared" si="29"/>
        <v>14</v>
      </c>
      <c r="AM104" s="34">
        <v>14</v>
      </c>
      <c r="AN104" s="28">
        <v>23.75</v>
      </c>
      <c r="AO104" s="28">
        <v>2.75</v>
      </c>
      <c r="AP104" s="28">
        <v>16.25</v>
      </c>
      <c r="AQ104" s="35">
        <f t="shared" si="30"/>
        <v>1.5</v>
      </c>
      <c r="AR104" s="27">
        <v>17</v>
      </c>
      <c r="AS104" s="39">
        <v>18</v>
      </c>
      <c r="AT104" s="27">
        <v>20</v>
      </c>
      <c r="AU104" s="27">
        <v>1.5</v>
      </c>
      <c r="AV104" s="27">
        <v>1.375</v>
      </c>
      <c r="AW104" s="27">
        <v>20.75</v>
      </c>
      <c r="AX104" s="27" t="s">
        <v>38</v>
      </c>
      <c r="AY104" s="35">
        <f t="shared" si="31"/>
        <v>18</v>
      </c>
      <c r="AZ104" s="36" t="str">
        <f t="shared" si="32"/>
        <v>LONG FLANGE, 14-600RFLWN x 18</v>
      </c>
      <c r="BE104" s="14"/>
      <c r="BO104" s="14"/>
    </row>
    <row r="105" spans="18:67" x14ac:dyDescent="0.25">
      <c r="R105" s="41" t="str">
        <f t="shared" si="33"/>
        <v>1500-NPS0.5</v>
      </c>
      <c r="S105" s="34">
        <v>1500</v>
      </c>
      <c r="T105" s="35">
        <f t="shared" si="40"/>
        <v>0.5</v>
      </c>
      <c r="U105">
        <v>0.5</v>
      </c>
      <c r="V105">
        <v>4.75</v>
      </c>
      <c r="W105">
        <v>0.875</v>
      </c>
      <c r="X105">
        <v>1.375</v>
      </c>
      <c r="Y105" s="35">
        <f t="shared" si="38"/>
        <v>0.53125</v>
      </c>
      <c r="Z105" s="27">
        <v>1.5625</v>
      </c>
      <c r="AA105" s="27">
        <v>4</v>
      </c>
      <c r="AB105" s="27">
        <v>0.875</v>
      </c>
      <c r="AC105" s="27">
        <v>0.75</v>
      </c>
      <c r="AD105" s="27">
        <v>3.25</v>
      </c>
      <c r="AE105" s="27" t="s">
        <v>289</v>
      </c>
      <c r="AF105" s="35">
        <f t="shared" ref="AF105:AF106" si="41">360/AA105</f>
        <v>90</v>
      </c>
      <c r="AG105" s="36" t="str">
        <f t="shared" ref="AG105:AG106" si="42">CONCATENATE("LONG FLANGE, ",U105,"-",S105,"RFLWN")</f>
        <v>LONG FLANGE, 0.5-1500RFLWN</v>
      </c>
      <c r="AH105" s="33"/>
      <c r="AJ105" s="33" t="str">
        <f t="shared" si="28"/>
        <v>600-NPS14x20</v>
      </c>
      <c r="AK105" s="34">
        <v>600</v>
      </c>
      <c r="AL105" s="35">
        <f t="shared" si="29"/>
        <v>14</v>
      </c>
      <c r="AM105" s="34">
        <v>14</v>
      </c>
      <c r="AN105" s="28">
        <v>23.75</v>
      </c>
      <c r="AO105" s="28">
        <v>2.75</v>
      </c>
      <c r="AP105" s="28">
        <v>16.25</v>
      </c>
      <c r="AQ105" s="35">
        <f t="shared" si="30"/>
        <v>1.5</v>
      </c>
      <c r="AR105" s="27">
        <v>17</v>
      </c>
      <c r="AS105" s="39">
        <v>20</v>
      </c>
      <c r="AT105" s="27">
        <v>20</v>
      </c>
      <c r="AU105" s="27">
        <v>1.5</v>
      </c>
      <c r="AV105" s="27">
        <v>1.375</v>
      </c>
      <c r="AW105" s="27">
        <v>20.75</v>
      </c>
      <c r="AX105" s="27" t="s">
        <v>38</v>
      </c>
      <c r="AY105" s="35">
        <f t="shared" si="31"/>
        <v>18</v>
      </c>
      <c r="AZ105" s="36" t="str">
        <f t="shared" si="32"/>
        <v>LONG FLANGE, 14-600RFLWN x 20</v>
      </c>
      <c r="BE105" s="14"/>
      <c r="BO105" s="14"/>
    </row>
    <row r="106" spans="18:67" x14ac:dyDescent="0.25">
      <c r="R106" s="41" t="str">
        <f t="shared" si="33"/>
        <v>1500-NPS0.75</v>
      </c>
      <c r="S106" s="34">
        <v>1500</v>
      </c>
      <c r="T106" s="35">
        <f t="shared" si="40"/>
        <v>0.75</v>
      </c>
      <c r="U106">
        <v>0.75</v>
      </c>
      <c r="V106">
        <v>5.125</v>
      </c>
      <c r="W106">
        <v>1</v>
      </c>
      <c r="X106">
        <v>1.6875</v>
      </c>
      <c r="Y106" s="35">
        <f t="shared" si="38"/>
        <v>0.53125</v>
      </c>
      <c r="Z106" s="27">
        <v>1.8125</v>
      </c>
      <c r="AA106" s="27">
        <v>4</v>
      </c>
      <c r="AB106" s="27">
        <v>0.875</v>
      </c>
      <c r="AC106" s="27">
        <v>0.75</v>
      </c>
      <c r="AD106" s="27">
        <v>3.5</v>
      </c>
      <c r="AE106" s="27" t="s">
        <v>289</v>
      </c>
      <c r="AF106" s="35">
        <f t="shared" si="41"/>
        <v>90</v>
      </c>
      <c r="AG106" s="36" t="str">
        <f t="shared" si="42"/>
        <v>LONG FLANGE, 0.75-1500RFLWN</v>
      </c>
      <c r="AH106" s="33"/>
      <c r="AJ106" s="33" t="str">
        <f t="shared" si="28"/>
        <v>600-NPS16x12</v>
      </c>
      <c r="AK106" s="34">
        <v>600</v>
      </c>
      <c r="AL106" s="35">
        <f t="shared" si="29"/>
        <v>16</v>
      </c>
      <c r="AM106" s="34">
        <v>16</v>
      </c>
      <c r="AN106" s="28">
        <v>27</v>
      </c>
      <c r="AO106" s="28">
        <v>3</v>
      </c>
      <c r="AP106" s="28">
        <v>18.5</v>
      </c>
      <c r="AQ106" s="35">
        <f t="shared" si="30"/>
        <v>1.75</v>
      </c>
      <c r="AR106" s="27">
        <v>19.5</v>
      </c>
      <c r="AS106" s="27">
        <v>12</v>
      </c>
      <c r="AT106" s="27">
        <v>20</v>
      </c>
      <c r="AU106" s="27">
        <v>1.625</v>
      </c>
      <c r="AV106" s="27">
        <v>1.5</v>
      </c>
      <c r="AW106" s="27">
        <v>23.75</v>
      </c>
      <c r="AX106" s="27">
        <v>564</v>
      </c>
      <c r="AY106" s="35">
        <f t="shared" si="31"/>
        <v>18</v>
      </c>
      <c r="AZ106" s="36" t="str">
        <f t="shared" si="32"/>
        <v>LONG FLANGE, 16-600RFLWN x 12</v>
      </c>
      <c r="BE106" s="14"/>
      <c r="BO106" s="14"/>
    </row>
    <row r="107" spans="18:67" x14ac:dyDescent="0.25">
      <c r="R107" s="33" t="str">
        <f t="shared" si="33"/>
        <v>1500-NPS1</v>
      </c>
      <c r="S107" s="34">
        <v>1500</v>
      </c>
      <c r="T107" s="35">
        <f>U107</f>
        <v>1</v>
      </c>
      <c r="U107" s="34">
        <v>1</v>
      </c>
      <c r="V107" s="28">
        <v>5.875</v>
      </c>
      <c r="W107" s="28">
        <v>1.125</v>
      </c>
      <c r="X107" s="28">
        <v>2</v>
      </c>
      <c r="Y107" s="35">
        <f>(Z107-T107)/2</f>
        <v>0.53125</v>
      </c>
      <c r="Z107" s="27">
        <v>2.0625</v>
      </c>
      <c r="AA107" s="27">
        <v>4</v>
      </c>
      <c r="AB107" s="27">
        <v>1</v>
      </c>
      <c r="AC107" s="27">
        <v>0.875</v>
      </c>
      <c r="AD107" s="27">
        <v>4</v>
      </c>
      <c r="AE107" s="27">
        <v>15</v>
      </c>
      <c r="AF107" s="35">
        <f>360/AA107</f>
        <v>90</v>
      </c>
      <c r="AG107" s="36" t="str">
        <f t="shared" si="35"/>
        <v>LONG FLANGE, 1-1500RFLWN</v>
      </c>
      <c r="AH107" s="33"/>
      <c r="AJ107" s="33" t="str">
        <f t="shared" si="28"/>
        <v>600-NPS16x14</v>
      </c>
      <c r="AK107" s="34">
        <v>600</v>
      </c>
      <c r="AL107" s="35">
        <f t="shared" si="29"/>
        <v>16</v>
      </c>
      <c r="AM107" s="34">
        <v>16</v>
      </c>
      <c r="AN107" s="28">
        <v>27</v>
      </c>
      <c r="AO107" s="28">
        <v>3</v>
      </c>
      <c r="AP107" s="28">
        <v>18.5</v>
      </c>
      <c r="AQ107" s="35">
        <f t="shared" si="30"/>
        <v>1.75</v>
      </c>
      <c r="AR107" s="27">
        <v>19.5</v>
      </c>
      <c r="AS107" s="39">
        <v>14</v>
      </c>
      <c r="AT107" s="27">
        <v>20</v>
      </c>
      <c r="AU107" s="27">
        <v>1.625</v>
      </c>
      <c r="AV107" s="27">
        <v>1.5</v>
      </c>
      <c r="AW107" s="27">
        <v>23.75</v>
      </c>
      <c r="AX107" s="27" t="s">
        <v>38</v>
      </c>
      <c r="AY107" s="35">
        <f t="shared" si="31"/>
        <v>18</v>
      </c>
      <c r="AZ107" s="36" t="str">
        <f t="shared" si="32"/>
        <v>LONG FLANGE, 16-600RFLWN x 14</v>
      </c>
      <c r="BE107" s="14"/>
      <c r="BO107" s="14"/>
    </row>
    <row r="108" spans="18:67" x14ac:dyDescent="0.25">
      <c r="R108" s="33" t="str">
        <f t="shared" si="33"/>
        <v>1500-NPS1.25</v>
      </c>
      <c r="S108" s="34">
        <v>1500</v>
      </c>
      <c r="T108" s="35">
        <f>U108</f>
        <v>1.25</v>
      </c>
      <c r="U108" s="34">
        <v>1.25</v>
      </c>
      <c r="V108" s="28">
        <v>6.25</v>
      </c>
      <c r="W108" s="28">
        <v>1.125</v>
      </c>
      <c r="X108" s="28">
        <v>2.5</v>
      </c>
      <c r="Y108" s="35">
        <f t="shared" ref="Y108:Y125" si="43">(Z108-T108)/2</f>
        <v>0.625</v>
      </c>
      <c r="Z108" s="27">
        <v>2.5</v>
      </c>
      <c r="AA108" s="27">
        <v>4</v>
      </c>
      <c r="AB108" s="27">
        <v>1</v>
      </c>
      <c r="AC108" s="27">
        <v>0.875</v>
      </c>
      <c r="AD108" s="27">
        <v>4.3780000000000001</v>
      </c>
      <c r="AE108" s="27">
        <v>18</v>
      </c>
      <c r="AF108" s="35">
        <f t="shared" ref="AF108:AF123" si="44">360/AA108</f>
        <v>90</v>
      </c>
      <c r="AG108" s="36" t="str">
        <f t="shared" si="35"/>
        <v>LONG FLANGE, 1.25-1500RFLWN</v>
      </c>
      <c r="AH108" s="33"/>
      <c r="AJ108" s="33" t="str">
        <f t="shared" si="28"/>
        <v>600-NPS16x16</v>
      </c>
      <c r="AK108" s="34">
        <v>600</v>
      </c>
      <c r="AL108" s="35">
        <f t="shared" si="29"/>
        <v>16</v>
      </c>
      <c r="AM108" s="34">
        <v>16</v>
      </c>
      <c r="AN108" s="28">
        <v>27</v>
      </c>
      <c r="AO108" s="28">
        <v>3</v>
      </c>
      <c r="AP108" s="28">
        <v>18.5</v>
      </c>
      <c r="AQ108" s="35">
        <f t="shared" si="30"/>
        <v>1.75</v>
      </c>
      <c r="AR108" s="27">
        <v>19.5</v>
      </c>
      <c r="AS108" s="39">
        <v>16</v>
      </c>
      <c r="AT108" s="27">
        <v>20</v>
      </c>
      <c r="AU108" s="27">
        <v>1.625</v>
      </c>
      <c r="AV108" s="27">
        <v>1.5</v>
      </c>
      <c r="AW108" s="27">
        <v>23.75</v>
      </c>
      <c r="AX108" s="27" t="s">
        <v>38</v>
      </c>
      <c r="AY108" s="35">
        <f t="shared" si="31"/>
        <v>18</v>
      </c>
      <c r="AZ108" s="36" t="str">
        <f t="shared" si="32"/>
        <v>LONG FLANGE, 16-600RFLWN x 16</v>
      </c>
      <c r="BE108" s="14"/>
      <c r="BO108" s="14"/>
    </row>
    <row r="109" spans="18:67" x14ac:dyDescent="0.25">
      <c r="R109" s="33" t="str">
        <f t="shared" si="33"/>
        <v>1500-NPS1.5</v>
      </c>
      <c r="S109" s="34">
        <v>1500</v>
      </c>
      <c r="T109" s="35">
        <f>U109</f>
        <v>1.5</v>
      </c>
      <c r="U109" s="34">
        <v>1.5</v>
      </c>
      <c r="V109" s="28">
        <v>7</v>
      </c>
      <c r="W109" s="28">
        <v>1.25</v>
      </c>
      <c r="X109" s="28">
        <v>2.875</v>
      </c>
      <c r="Y109" s="35">
        <f t="shared" si="43"/>
        <v>0.625</v>
      </c>
      <c r="Z109" s="27">
        <v>2.75</v>
      </c>
      <c r="AA109" s="27">
        <v>4</v>
      </c>
      <c r="AB109" s="27">
        <v>1.125</v>
      </c>
      <c r="AC109" s="27">
        <v>1</v>
      </c>
      <c r="AD109" s="27">
        <v>4.875</v>
      </c>
      <c r="AE109" s="27">
        <v>23</v>
      </c>
      <c r="AF109" s="35">
        <f t="shared" si="44"/>
        <v>90</v>
      </c>
      <c r="AG109" s="36" t="str">
        <f t="shared" si="35"/>
        <v>LONG FLANGE, 1.5-1500RFLWN</v>
      </c>
      <c r="AH109" s="33"/>
      <c r="AJ109" s="33" t="str">
        <f t="shared" si="28"/>
        <v>600-NPS16x18</v>
      </c>
      <c r="AK109" s="34">
        <v>600</v>
      </c>
      <c r="AL109" s="35">
        <f t="shared" si="29"/>
        <v>16</v>
      </c>
      <c r="AM109" s="34">
        <v>16</v>
      </c>
      <c r="AN109" s="28">
        <v>27</v>
      </c>
      <c r="AO109" s="28">
        <v>3</v>
      </c>
      <c r="AP109" s="28">
        <v>18.5</v>
      </c>
      <c r="AQ109" s="35">
        <f t="shared" si="30"/>
        <v>1.75</v>
      </c>
      <c r="AR109" s="27">
        <v>19.5</v>
      </c>
      <c r="AS109" s="39">
        <v>18</v>
      </c>
      <c r="AT109" s="27">
        <v>20</v>
      </c>
      <c r="AU109" s="27">
        <v>1.625</v>
      </c>
      <c r="AV109" s="27">
        <v>1.5</v>
      </c>
      <c r="AW109" s="27">
        <v>23.75</v>
      </c>
      <c r="AX109" s="27" t="s">
        <v>38</v>
      </c>
      <c r="AY109" s="35">
        <f t="shared" si="31"/>
        <v>18</v>
      </c>
      <c r="AZ109" s="36" t="str">
        <f t="shared" si="32"/>
        <v>LONG FLANGE, 16-600RFLWN x 18</v>
      </c>
      <c r="BE109" s="14"/>
      <c r="BO109" s="14"/>
    </row>
    <row r="110" spans="18:67" x14ac:dyDescent="0.25">
      <c r="R110" s="33" t="str">
        <f t="shared" si="33"/>
        <v>1500-NPS2</v>
      </c>
      <c r="S110" s="34">
        <v>1500</v>
      </c>
      <c r="T110" s="35">
        <f>U110</f>
        <v>2</v>
      </c>
      <c r="U110" s="34">
        <v>2</v>
      </c>
      <c r="V110" s="28">
        <v>8.5</v>
      </c>
      <c r="W110" s="28">
        <v>1.5</v>
      </c>
      <c r="X110" s="28">
        <v>3.625</v>
      </c>
      <c r="Y110" s="35">
        <f t="shared" si="43"/>
        <v>1.0625</v>
      </c>
      <c r="Z110" s="27">
        <v>4.125</v>
      </c>
      <c r="AA110" s="27">
        <v>8</v>
      </c>
      <c r="AB110" s="27">
        <v>1</v>
      </c>
      <c r="AC110" s="27">
        <v>0.875</v>
      </c>
      <c r="AD110" s="27">
        <v>6.5</v>
      </c>
      <c r="AE110" s="27">
        <v>44</v>
      </c>
      <c r="AF110" s="35">
        <f t="shared" si="44"/>
        <v>45</v>
      </c>
      <c r="AG110" s="36" t="str">
        <f t="shared" si="35"/>
        <v>LONG FLANGE, 2-1500RFLWN</v>
      </c>
      <c r="AH110" s="33"/>
      <c r="AJ110" s="33" t="str">
        <f t="shared" si="28"/>
        <v>600-NPS16x20</v>
      </c>
      <c r="AK110" s="34">
        <v>600</v>
      </c>
      <c r="AL110" s="35">
        <f t="shared" si="29"/>
        <v>16</v>
      </c>
      <c r="AM110" s="34">
        <v>16</v>
      </c>
      <c r="AN110" s="28">
        <v>27</v>
      </c>
      <c r="AO110" s="28">
        <v>3</v>
      </c>
      <c r="AP110" s="28">
        <v>18.5</v>
      </c>
      <c r="AQ110" s="35">
        <f t="shared" si="30"/>
        <v>1.75</v>
      </c>
      <c r="AR110" s="27">
        <v>19.5</v>
      </c>
      <c r="AS110" s="39">
        <v>20</v>
      </c>
      <c r="AT110" s="27">
        <v>20</v>
      </c>
      <c r="AU110" s="27">
        <v>1.625</v>
      </c>
      <c r="AV110" s="27">
        <v>1.5</v>
      </c>
      <c r="AW110" s="27">
        <v>23.75</v>
      </c>
      <c r="AX110" s="27" t="s">
        <v>38</v>
      </c>
      <c r="AY110" s="35">
        <f t="shared" si="31"/>
        <v>18</v>
      </c>
      <c r="AZ110" s="36" t="str">
        <f t="shared" si="32"/>
        <v>LONG FLANGE, 16-600RFLWN x 20</v>
      </c>
      <c r="BE110" s="14"/>
      <c r="BO110" s="14"/>
    </row>
    <row r="111" spans="18:67" x14ac:dyDescent="0.25">
      <c r="R111" s="33" t="str">
        <f t="shared" si="33"/>
        <v>1500-NPS2.5</v>
      </c>
      <c r="S111" s="34">
        <v>1500</v>
      </c>
      <c r="T111" s="35">
        <f>U111</f>
        <v>2.5</v>
      </c>
      <c r="U111" s="34">
        <v>2.5</v>
      </c>
      <c r="V111" s="28">
        <v>9.625</v>
      </c>
      <c r="W111" s="28">
        <v>1.625</v>
      </c>
      <c r="X111" s="28">
        <v>4.125</v>
      </c>
      <c r="Y111" s="35">
        <f t="shared" si="43"/>
        <v>1.1875</v>
      </c>
      <c r="Z111" s="27">
        <v>4.875</v>
      </c>
      <c r="AA111" s="27">
        <v>8</v>
      </c>
      <c r="AB111" s="27">
        <v>1.125</v>
      </c>
      <c r="AC111" s="27">
        <v>1</v>
      </c>
      <c r="AD111" s="27">
        <v>7.5</v>
      </c>
      <c r="AE111" s="27">
        <v>72</v>
      </c>
      <c r="AF111" s="35">
        <f t="shared" si="44"/>
        <v>45</v>
      </c>
      <c r="AG111" s="36" t="str">
        <f t="shared" si="35"/>
        <v>LONG FLANGE, 2.5-1500RFLWN</v>
      </c>
      <c r="AH111" s="33"/>
      <c r="AJ111" s="33" t="str">
        <f t="shared" si="28"/>
        <v>600-NPS18x12</v>
      </c>
      <c r="AK111" s="34">
        <v>600</v>
      </c>
      <c r="AL111" s="35">
        <f t="shared" si="29"/>
        <v>18</v>
      </c>
      <c r="AM111" s="34">
        <v>18</v>
      </c>
      <c r="AN111" s="28">
        <v>29.25</v>
      </c>
      <c r="AO111" s="28">
        <v>3.25</v>
      </c>
      <c r="AP111" s="28">
        <v>21</v>
      </c>
      <c r="AQ111" s="35">
        <f t="shared" si="30"/>
        <v>1.75</v>
      </c>
      <c r="AR111" s="27">
        <v>21.5</v>
      </c>
      <c r="AS111" s="27">
        <v>12</v>
      </c>
      <c r="AT111" s="27">
        <v>20</v>
      </c>
      <c r="AU111" s="27">
        <v>1.75</v>
      </c>
      <c r="AV111" s="27">
        <v>1.625</v>
      </c>
      <c r="AW111" s="27">
        <v>25.75</v>
      </c>
      <c r="AX111" s="27">
        <v>654</v>
      </c>
      <c r="AY111" s="35">
        <f t="shared" si="31"/>
        <v>18</v>
      </c>
      <c r="AZ111" s="36" t="str">
        <f t="shared" si="32"/>
        <v>LONG FLANGE, 18-600RFLWN x 12</v>
      </c>
      <c r="BE111" s="14"/>
      <c r="BO111" s="14"/>
    </row>
    <row r="112" spans="18:67" x14ac:dyDescent="0.25">
      <c r="R112" s="33" t="str">
        <f t="shared" si="33"/>
        <v>1500-NPS3</v>
      </c>
      <c r="S112" s="34">
        <v>1500</v>
      </c>
      <c r="T112" s="35">
        <f t="shared" ref="T112:T125" si="45">U112</f>
        <v>3</v>
      </c>
      <c r="U112" s="34">
        <v>3</v>
      </c>
      <c r="V112" s="28">
        <v>10.5</v>
      </c>
      <c r="W112" s="34">
        <v>1.875</v>
      </c>
      <c r="X112" s="28">
        <v>5</v>
      </c>
      <c r="Y112" s="35">
        <f t="shared" si="43"/>
        <v>1.125</v>
      </c>
      <c r="Z112" s="27">
        <v>5.25</v>
      </c>
      <c r="AA112" s="27">
        <v>8</v>
      </c>
      <c r="AB112" s="27">
        <v>1.25</v>
      </c>
      <c r="AC112" s="27">
        <v>1.125</v>
      </c>
      <c r="AD112" s="27">
        <v>8</v>
      </c>
      <c r="AE112" s="27">
        <v>84</v>
      </c>
      <c r="AF112" s="35">
        <f t="shared" si="44"/>
        <v>45</v>
      </c>
      <c r="AG112" s="36" t="str">
        <f t="shared" si="35"/>
        <v>LONG FLANGE, 3-1500RFLWN</v>
      </c>
      <c r="AH112" s="33"/>
      <c r="AJ112" s="33" t="str">
        <f t="shared" si="28"/>
        <v>600-NPS18x14</v>
      </c>
      <c r="AK112" s="34">
        <v>600</v>
      </c>
      <c r="AL112" s="35">
        <f t="shared" si="29"/>
        <v>18</v>
      </c>
      <c r="AM112" s="34">
        <v>18</v>
      </c>
      <c r="AN112" s="28">
        <v>29.25</v>
      </c>
      <c r="AO112" s="28">
        <v>3.25</v>
      </c>
      <c r="AP112" s="28">
        <v>21</v>
      </c>
      <c r="AQ112" s="35">
        <f t="shared" si="30"/>
        <v>1.75</v>
      </c>
      <c r="AR112" s="27">
        <v>21.5</v>
      </c>
      <c r="AS112" s="39">
        <v>14</v>
      </c>
      <c r="AT112" s="27">
        <v>20</v>
      </c>
      <c r="AU112" s="27">
        <v>1.75</v>
      </c>
      <c r="AV112" s="27">
        <v>1.625</v>
      </c>
      <c r="AW112" s="27">
        <v>25.75</v>
      </c>
      <c r="AX112" s="27" t="s">
        <v>38</v>
      </c>
      <c r="AY112" s="35">
        <f t="shared" si="31"/>
        <v>18</v>
      </c>
      <c r="AZ112" s="36" t="str">
        <f t="shared" si="32"/>
        <v>LONG FLANGE, 18-600RFLWN x 14</v>
      </c>
      <c r="BE112" s="14"/>
      <c r="BO112" s="14"/>
    </row>
    <row r="113" spans="18:67" x14ac:dyDescent="0.25">
      <c r="R113" s="33" t="str">
        <f t="shared" si="33"/>
        <v>1500-NPS4</v>
      </c>
      <c r="S113" s="34">
        <v>1500</v>
      </c>
      <c r="T113" s="35">
        <f t="shared" si="45"/>
        <v>4</v>
      </c>
      <c r="U113" s="34">
        <v>4</v>
      </c>
      <c r="V113" s="28">
        <v>12.25</v>
      </c>
      <c r="W113" s="28">
        <v>2.125</v>
      </c>
      <c r="X113" s="28">
        <v>6.1875</v>
      </c>
      <c r="Y113" s="35">
        <f t="shared" si="43"/>
        <v>1.1875</v>
      </c>
      <c r="Z113" s="27">
        <v>6.375</v>
      </c>
      <c r="AA113" s="27">
        <v>8</v>
      </c>
      <c r="AB113" s="27">
        <v>1.375</v>
      </c>
      <c r="AC113" s="27">
        <v>1.25</v>
      </c>
      <c r="AD113" s="27">
        <v>9.5</v>
      </c>
      <c r="AE113" s="27">
        <v>118</v>
      </c>
      <c r="AF113" s="35">
        <f t="shared" si="44"/>
        <v>45</v>
      </c>
      <c r="AG113" s="36" t="str">
        <f t="shared" si="35"/>
        <v>LONG FLANGE, 4-1500RFLWN</v>
      </c>
      <c r="AH113" s="33"/>
      <c r="AJ113" s="33" t="str">
        <f t="shared" si="28"/>
        <v>600-NPS18x16</v>
      </c>
      <c r="AK113" s="34">
        <v>600</v>
      </c>
      <c r="AL113" s="35">
        <f t="shared" si="29"/>
        <v>18</v>
      </c>
      <c r="AM113" s="34">
        <v>18</v>
      </c>
      <c r="AN113" s="28">
        <v>29.25</v>
      </c>
      <c r="AO113" s="28">
        <v>3.25</v>
      </c>
      <c r="AP113" s="28">
        <v>21</v>
      </c>
      <c r="AQ113" s="35">
        <f t="shared" si="30"/>
        <v>1.75</v>
      </c>
      <c r="AR113" s="27">
        <v>21.5</v>
      </c>
      <c r="AS113" s="39">
        <v>16</v>
      </c>
      <c r="AT113" s="27">
        <v>20</v>
      </c>
      <c r="AU113" s="27">
        <v>1.75</v>
      </c>
      <c r="AV113" s="27">
        <v>1.625</v>
      </c>
      <c r="AW113" s="27">
        <v>25.75</v>
      </c>
      <c r="AX113" s="27" t="s">
        <v>38</v>
      </c>
      <c r="AY113" s="35">
        <f t="shared" si="31"/>
        <v>18</v>
      </c>
      <c r="AZ113" s="36" t="str">
        <f t="shared" si="32"/>
        <v>LONG FLANGE, 18-600RFLWN x 16</v>
      </c>
      <c r="BE113" s="14"/>
      <c r="BO113" s="14"/>
    </row>
    <row r="114" spans="18:67" x14ac:dyDescent="0.25">
      <c r="R114" s="33" t="str">
        <f t="shared" si="33"/>
        <v>1500-NPS5</v>
      </c>
      <c r="S114" s="34">
        <v>1500</v>
      </c>
      <c r="T114" s="35">
        <f t="shared" si="45"/>
        <v>5</v>
      </c>
      <c r="U114" s="34">
        <v>5</v>
      </c>
      <c r="V114" s="28">
        <v>14.75</v>
      </c>
      <c r="W114" s="28">
        <v>2.875</v>
      </c>
      <c r="X114" s="28">
        <v>7.3125</v>
      </c>
      <c r="Y114" s="35">
        <f t="shared" si="43"/>
        <v>1.375</v>
      </c>
      <c r="Z114" s="27">
        <v>7.75</v>
      </c>
      <c r="AA114" s="27">
        <v>8</v>
      </c>
      <c r="AB114" s="27">
        <v>1.625</v>
      </c>
      <c r="AC114" s="27">
        <v>1.5</v>
      </c>
      <c r="AD114" s="27">
        <v>11.5</v>
      </c>
      <c r="AE114" s="27">
        <v>195</v>
      </c>
      <c r="AF114" s="35">
        <f t="shared" si="44"/>
        <v>45</v>
      </c>
      <c r="AG114" s="36" t="str">
        <f t="shared" si="35"/>
        <v>LONG FLANGE, 5-1500RFLWN</v>
      </c>
      <c r="AH114" s="33"/>
      <c r="AJ114" s="33" t="str">
        <f t="shared" si="28"/>
        <v>600-NPS18x18</v>
      </c>
      <c r="AK114" s="34">
        <v>600</v>
      </c>
      <c r="AL114" s="35">
        <f t="shared" si="29"/>
        <v>18</v>
      </c>
      <c r="AM114" s="34">
        <v>18</v>
      </c>
      <c r="AN114" s="28">
        <v>29.25</v>
      </c>
      <c r="AO114" s="28">
        <v>3.25</v>
      </c>
      <c r="AP114" s="28">
        <v>21</v>
      </c>
      <c r="AQ114" s="35">
        <f t="shared" si="30"/>
        <v>1.75</v>
      </c>
      <c r="AR114" s="27">
        <v>21.5</v>
      </c>
      <c r="AS114" s="39">
        <v>18</v>
      </c>
      <c r="AT114" s="27">
        <v>20</v>
      </c>
      <c r="AU114" s="27">
        <v>1.75</v>
      </c>
      <c r="AV114" s="27">
        <v>1.625</v>
      </c>
      <c r="AW114" s="27">
        <v>25.75</v>
      </c>
      <c r="AX114" s="27" t="s">
        <v>38</v>
      </c>
      <c r="AY114" s="35">
        <f t="shared" si="31"/>
        <v>18</v>
      </c>
      <c r="AZ114" s="36" t="str">
        <f t="shared" si="32"/>
        <v>LONG FLANGE, 18-600RFLWN x 18</v>
      </c>
      <c r="BE114" s="14"/>
      <c r="BO114" s="14"/>
    </row>
    <row r="115" spans="18:67" x14ac:dyDescent="0.25">
      <c r="R115" s="33" t="str">
        <f t="shared" si="33"/>
        <v>1500-NPS6</v>
      </c>
      <c r="S115" s="34">
        <v>1500</v>
      </c>
      <c r="T115" s="35">
        <f t="shared" si="45"/>
        <v>6</v>
      </c>
      <c r="U115" s="34">
        <v>6</v>
      </c>
      <c r="V115" s="28">
        <v>15.5</v>
      </c>
      <c r="W115" s="28">
        <v>3.25</v>
      </c>
      <c r="X115" s="28">
        <v>8.5</v>
      </c>
      <c r="Y115" s="35">
        <f t="shared" si="43"/>
        <v>1.5</v>
      </c>
      <c r="Z115" s="27">
        <v>9</v>
      </c>
      <c r="AA115" s="27">
        <v>12</v>
      </c>
      <c r="AB115" s="27">
        <v>1.5</v>
      </c>
      <c r="AC115" s="27">
        <v>1.375</v>
      </c>
      <c r="AD115" s="27">
        <v>12.5</v>
      </c>
      <c r="AE115" s="27">
        <v>235</v>
      </c>
      <c r="AF115" s="35">
        <f t="shared" si="44"/>
        <v>30</v>
      </c>
      <c r="AG115" s="36" t="str">
        <f t="shared" si="35"/>
        <v>LONG FLANGE, 6-1500RFLWN</v>
      </c>
      <c r="AH115" s="33"/>
      <c r="AJ115" s="33" t="str">
        <f t="shared" si="28"/>
        <v>600-NPS18x20</v>
      </c>
      <c r="AK115" s="34">
        <v>600</v>
      </c>
      <c r="AL115" s="35">
        <f t="shared" si="29"/>
        <v>18</v>
      </c>
      <c r="AM115" s="34">
        <v>18</v>
      </c>
      <c r="AN115" s="28">
        <v>29.25</v>
      </c>
      <c r="AO115" s="28">
        <v>3.25</v>
      </c>
      <c r="AP115" s="28">
        <v>21</v>
      </c>
      <c r="AQ115" s="35">
        <f t="shared" si="30"/>
        <v>1.75</v>
      </c>
      <c r="AR115" s="27">
        <v>21.5</v>
      </c>
      <c r="AS115" s="39">
        <v>20</v>
      </c>
      <c r="AT115" s="27">
        <v>20</v>
      </c>
      <c r="AU115" s="27">
        <v>1.75</v>
      </c>
      <c r="AV115" s="27">
        <v>1.625</v>
      </c>
      <c r="AW115" s="27">
        <v>25.75</v>
      </c>
      <c r="AX115" s="27" t="s">
        <v>38</v>
      </c>
      <c r="AY115" s="35">
        <f t="shared" si="31"/>
        <v>18</v>
      </c>
      <c r="AZ115" s="36" t="str">
        <f t="shared" si="32"/>
        <v>LONG FLANGE, 18-600RFLWN x 20</v>
      </c>
    </row>
    <row r="116" spans="18:67" x14ac:dyDescent="0.25">
      <c r="R116" s="33" t="str">
        <f t="shared" si="33"/>
        <v>1500-NPS8</v>
      </c>
      <c r="S116" s="34">
        <v>1500</v>
      </c>
      <c r="T116" s="35">
        <f t="shared" si="45"/>
        <v>8</v>
      </c>
      <c r="U116" s="34">
        <v>8</v>
      </c>
      <c r="V116" s="28">
        <v>19</v>
      </c>
      <c r="W116" s="28">
        <v>3.625</v>
      </c>
      <c r="X116" s="28">
        <v>10.625</v>
      </c>
      <c r="Y116" s="35">
        <f t="shared" si="43"/>
        <v>1.75</v>
      </c>
      <c r="Z116" s="27">
        <v>11.5</v>
      </c>
      <c r="AA116" s="27">
        <v>12</v>
      </c>
      <c r="AB116" s="27">
        <v>1.75</v>
      </c>
      <c r="AC116" s="27">
        <v>1.625</v>
      </c>
      <c r="AD116" s="27">
        <v>15.5</v>
      </c>
      <c r="AE116" s="27">
        <v>366</v>
      </c>
      <c r="AF116" s="35">
        <f t="shared" si="44"/>
        <v>30</v>
      </c>
      <c r="AG116" s="36" t="str">
        <f t="shared" si="35"/>
        <v>LONG FLANGE, 8-1500RFLWN</v>
      </c>
      <c r="AH116" s="33"/>
      <c r="AJ116" s="33" t="str">
        <f t="shared" si="28"/>
        <v>600-NPS20x12</v>
      </c>
      <c r="AK116" s="34">
        <v>600</v>
      </c>
      <c r="AL116" s="35">
        <f t="shared" si="29"/>
        <v>20</v>
      </c>
      <c r="AM116" s="34">
        <v>20</v>
      </c>
      <c r="AN116" s="28">
        <v>32</v>
      </c>
      <c r="AO116" s="28">
        <v>3.5</v>
      </c>
      <c r="AP116" s="28">
        <v>23</v>
      </c>
      <c r="AQ116" s="35">
        <f t="shared" si="30"/>
        <v>2</v>
      </c>
      <c r="AR116" s="27">
        <v>24</v>
      </c>
      <c r="AS116" s="27">
        <v>12</v>
      </c>
      <c r="AT116" s="27">
        <v>24</v>
      </c>
      <c r="AU116" s="27">
        <v>1.75</v>
      </c>
      <c r="AV116" s="27">
        <v>1.625</v>
      </c>
      <c r="AW116" s="27">
        <v>28.5</v>
      </c>
      <c r="AX116" s="27">
        <v>840</v>
      </c>
      <c r="AY116" s="35">
        <f t="shared" si="31"/>
        <v>15</v>
      </c>
      <c r="AZ116" s="36" t="str">
        <f t="shared" si="32"/>
        <v>LONG FLANGE, 20-600RFLWN x 12</v>
      </c>
    </row>
    <row r="117" spans="18:67" x14ac:dyDescent="0.25">
      <c r="R117" s="33" t="str">
        <f t="shared" si="33"/>
        <v>1500-NPS10</v>
      </c>
      <c r="S117" s="34">
        <v>1500</v>
      </c>
      <c r="T117" s="35">
        <f t="shared" si="45"/>
        <v>10</v>
      </c>
      <c r="U117" s="34">
        <v>10</v>
      </c>
      <c r="V117" s="28">
        <v>23</v>
      </c>
      <c r="W117" s="28">
        <v>4.25</v>
      </c>
      <c r="X117" s="28">
        <v>12.75</v>
      </c>
      <c r="Y117" s="35">
        <f t="shared" si="43"/>
        <v>2.25</v>
      </c>
      <c r="Z117" s="27">
        <v>14.5</v>
      </c>
      <c r="AA117" s="27">
        <v>12</v>
      </c>
      <c r="AB117" s="27">
        <v>2</v>
      </c>
      <c r="AC117" s="27">
        <v>1.875</v>
      </c>
      <c r="AD117" s="27">
        <v>19</v>
      </c>
      <c r="AE117" s="27">
        <v>610</v>
      </c>
      <c r="AF117" s="35">
        <f t="shared" si="44"/>
        <v>30</v>
      </c>
      <c r="AG117" s="36" t="str">
        <f t="shared" si="35"/>
        <v>LONG FLANGE, 10-1500RFLWN</v>
      </c>
      <c r="AH117" s="33"/>
      <c r="AJ117" s="33" t="str">
        <f t="shared" si="28"/>
        <v>600-NPS20x14</v>
      </c>
      <c r="AK117" s="34">
        <v>600</v>
      </c>
      <c r="AL117" s="35">
        <f t="shared" si="29"/>
        <v>20</v>
      </c>
      <c r="AM117" s="34">
        <v>20</v>
      </c>
      <c r="AN117" s="28">
        <v>32</v>
      </c>
      <c r="AO117" s="28">
        <v>3.5</v>
      </c>
      <c r="AP117" s="28">
        <v>23</v>
      </c>
      <c r="AQ117" s="35">
        <f t="shared" si="30"/>
        <v>2</v>
      </c>
      <c r="AR117" s="27">
        <v>24</v>
      </c>
      <c r="AS117" s="39">
        <v>14</v>
      </c>
      <c r="AT117" s="27">
        <v>24</v>
      </c>
      <c r="AU117" s="27">
        <v>1.75</v>
      </c>
      <c r="AV117" s="27">
        <v>1.625</v>
      </c>
      <c r="AW117" s="27">
        <v>28.5</v>
      </c>
      <c r="AX117" s="27" t="s">
        <v>38</v>
      </c>
      <c r="AY117" s="35">
        <f t="shared" si="31"/>
        <v>15</v>
      </c>
      <c r="AZ117" s="36" t="str">
        <f t="shared" si="32"/>
        <v>LONG FLANGE, 20-600RFLWN x 14</v>
      </c>
      <c r="BE117" s="14"/>
      <c r="BO117" s="14"/>
    </row>
    <row r="118" spans="18:67" x14ac:dyDescent="0.25">
      <c r="R118" s="33" t="str">
        <f t="shared" si="33"/>
        <v>1500-NPS12</v>
      </c>
      <c r="S118" s="34">
        <v>1500</v>
      </c>
      <c r="T118" s="35">
        <f t="shared" si="45"/>
        <v>12</v>
      </c>
      <c r="U118" s="34">
        <v>12</v>
      </c>
      <c r="V118" s="28">
        <v>26.5</v>
      </c>
      <c r="W118" s="28">
        <v>4.875</v>
      </c>
      <c r="X118" s="28">
        <v>15</v>
      </c>
      <c r="Y118" s="35">
        <f t="shared" si="43"/>
        <v>2.875</v>
      </c>
      <c r="Z118" s="27">
        <v>17.75</v>
      </c>
      <c r="AA118" s="27">
        <v>16</v>
      </c>
      <c r="AB118" s="27">
        <v>2.125</v>
      </c>
      <c r="AC118" s="27">
        <v>2</v>
      </c>
      <c r="AD118" s="27">
        <v>22.5</v>
      </c>
      <c r="AE118" s="27">
        <v>1028</v>
      </c>
      <c r="AF118" s="35">
        <f t="shared" si="44"/>
        <v>22.5</v>
      </c>
      <c r="AG118" s="36" t="str">
        <f t="shared" si="35"/>
        <v>LONG FLANGE, 12-1500RFLWN</v>
      </c>
      <c r="AH118" s="33"/>
      <c r="AJ118" s="33" t="str">
        <f t="shared" si="28"/>
        <v>600-NPS20x16</v>
      </c>
      <c r="AK118" s="34">
        <v>600</v>
      </c>
      <c r="AL118" s="35">
        <f t="shared" si="29"/>
        <v>20</v>
      </c>
      <c r="AM118" s="34">
        <v>20</v>
      </c>
      <c r="AN118" s="28">
        <v>32</v>
      </c>
      <c r="AO118" s="28">
        <v>3.5</v>
      </c>
      <c r="AP118" s="28">
        <v>23</v>
      </c>
      <c r="AQ118" s="35">
        <f t="shared" si="30"/>
        <v>2</v>
      </c>
      <c r="AR118" s="27">
        <v>24</v>
      </c>
      <c r="AS118" s="39">
        <v>16</v>
      </c>
      <c r="AT118" s="27">
        <v>24</v>
      </c>
      <c r="AU118" s="27">
        <v>1.75</v>
      </c>
      <c r="AV118" s="27">
        <v>1.625</v>
      </c>
      <c r="AW118" s="27">
        <v>28.5</v>
      </c>
      <c r="AX118" s="27" t="s">
        <v>38</v>
      </c>
      <c r="AY118" s="35">
        <f t="shared" si="31"/>
        <v>15</v>
      </c>
      <c r="AZ118" s="36" t="str">
        <f t="shared" si="32"/>
        <v>LONG FLANGE, 20-600RFLWN x 16</v>
      </c>
      <c r="BE118" s="14"/>
      <c r="BO118" s="14"/>
    </row>
    <row r="119" spans="18:67" x14ac:dyDescent="0.25">
      <c r="R119" s="33" t="str">
        <f t="shared" si="33"/>
        <v>1500-NPS14</v>
      </c>
      <c r="S119" s="34">
        <v>1500</v>
      </c>
      <c r="T119" s="35">
        <f t="shared" si="45"/>
        <v>14</v>
      </c>
      <c r="U119" s="34">
        <v>14</v>
      </c>
      <c r="V119" s="28">
        <v>29.5</v>
      </c>
      <c r="W119" s="28">
        <v>5.25</v>
      </c>
      <c r="X119" s="28">
        <v>16.25</v>
      </c>
      <c r="Y119" s="35">
        <f t="shared" si="43"/>
        <v>2.75</v>
      </c>
      <c r="Z119" s="27">
        <v>19.5</v>
      </c>
      <c r="AA119" s="27">
        <v>16</v>
      </c>
      <c r="AB119" s="27">
        <v>2.375</v>
      </c>
      <c r="AC119" s="27">
        <v>2.25</v>
      </c>
      <c r="AD119" s="27">
        <v>25</v>
      </c>
      <c r="AE119" s="27">
        <v>1030</v>
      </c>
      <c r="AF119" s="35">
        <f t="shared" si="44"/>
        <v>22.5</v>
      </c>
      <c r="AG119" s="36" t="str">
        <f t="shared" si="35"/>
        <v>LONG FLANGE, 14-1500RFLWN</v>
      </c>
      <c r="AH119" s="33"/>
      <c r="AJ119" s="33" t="str">
        <f t="shared" si="28"/>
        <v>600-NPS20x18</v>
      </c>
      <c r="AK119" s="34">
        <v>600</v>
      </c>
      <c r="AL119" s="35">
        <f t="shared" si="29"/>
        <v>20</v>
      </c>
      <c r="AM119" s="34">
        <v>20</v>
      </c>
      <c r="AN119" s="28">
        <v>32</v>
      </c>
      <c r="AO119" s="28">
        <v>3.5</v>
      </c>
      <c r="AP119" s="28">
        <v>23</v>
      </c>
      <c r="AQ119" s="35">
        <f t="shared" si="30"/>
        <v>2</v>
      </c>
      <c r="AR119" s="27">
        <v>24</v>
      </c>
      <c r="AS119" s="39">
        <v>18</v>
      </c>
      <c r="AT119" s="27">
        <v>24</v>
      </c>
      <c r="AU119" s="27">
        <v>1.75</v>
      </c>
      <c r="AV119" s="27">
        <v>1.625</v>
      </c>
      <c r="AW119" s="27">
        <v>28.5</v>
      </c>
      <c r="AX119" s="27" t="s">
        <v>38</v>
      </c>
      <c r="AY119" s="35">
        <f t="shared" si="31"/>
        <v>15</v>
      </c>
      <c r="AZ119" s="36" t="str">
        <f t="shared" si="32"/>
        <v>LONG FLANGE, 20-600RFLWN x 18</v>
      </c>
      <c r="BE119" s="14"/>
      <c r="BO119" s="14"/>
    </row>
    <row r="120" spans="18:67" x14ac:dyDescent="0.25">
      <c r="R120" s="33" t="str">
        <f t="shared" si="33"/>
        <v>1500-NPS16</v>
      </c>
      <c r="S120" s="34">
        <v>1500</v>
      </c>
      <c r="T120" s="35">
        <f t="shared" si="45"/>
        <v>16</v>
      </c>
      <c r="U120" s="34">
        <v>16</v>
      </c>
      <c r="V120" s="28">
        <v>32.5</v>
      </c>
      <c r="W120" s="28">
        <v>5.75</v>
      </c>
      <c r="X120" s="28">
        <v>18.5</v>
      </c>
      <c r="Y120" s="35">
        <f t="shared" si="43"/>
        <v>2.875</v>
      </c>
      <c r="Z120" s="27">
        <v>21.75</v>
      </c>
      <c r="AA120" s="27">
        <v>16</v>
      </c>
      <c r="AB120" s="27">
        <v>2.625</v>
      </c>
      <c r="AC120" s="27">
        <v>2.5</v>
      </c>
      <c r="AD120" s="27">
        <v>27.75</v>
      </c>
      <c r="AE120" s="27">
        <v>1335</v>
      </c>
      <c r="AF120" s="35">
        <f t="shared" si="44"/>
        <v>22.5</v>
      </c>
      <c r="AG120" s="36" t="str">
        <f t="shared" si="35"/>
        <v>LONG FLANGE, 16-1500RFLWN</v>
      </c>
      <c r="AH120" s="33"/>
      <c r="AJ120" s="33" t="str">
        <f t="shared" si="28"/>
        <v>600-NPS20x20</v>
      </c>
      <c r="AK120" s="34">
        <v>600</v>
      </c>
      <c r="AL120" s="35">
        <f t="shared" si="29"/>
        <v>20</v>
      </c>
      <c r="AM120" s="34">
        <v>20</v>
      </c>
      <c r="AN120" s="28">
        <v>32</v>
      </c>
      <c r="AO120" s="28">
        <v>3.5</v>
      </c>
      <c r="AP120" s="28">
        <v>23</v>
      </c>
      <c r="AQ120" s="35">
        <f t="shared" si="30"/>
        <v>2</v>
      </c>
      <c r="AR120" s="27">
        <v>24</v>
      </c>
      <c r="AS120" s="39">
        <v>20</v>
      </c>
      <c r="AT120" s="27">
        <v>24</v>
      </c>
      <c r="AU120" s="27">
        <v>1.75</v>
      </c>
      <c r="AV120" s="27">
        <v>1.625</v>
      </c>
      <c r="AW120" s="27">
        <v>28.5</v>
      </c>
      <c r="AX120" s="27" t="s">
        <v>38</v>
      </c>
      <c r="AY120" s="35">
        <f t="shared" si="31"/>
        <v>15</v>
      </c>
      <c r="AZ120" s="36" t="str">
        <f t="shared" si="32"/>
        <v>LONG FLANGE, 20-600RFLWN x 20</v>
      </c>
    </row>
    <row r="121" spans="18:67" x14ac:dyDescent="0.25">
      <c r="R121" s="33" t="str">
        <f t="shared" si="33"/>
        <v>1500-NPS18</v>
      </c>
      <c r="S121" s="34">
        <v>1500</v>
      </c>
      <c r="T121" s="35">
        <f t="shared" si="45"/>
        <v>18</v>
      </c>
      <c r="U121" s="34">
        <v>18</v>
      </c>
      <c r="V121" s="28">
        <v>36</v>
      </c>
      <c r="W121" s="28">
        <v>6.375</v>
      </c>
      <c r="X121" s="28">
        <v>21</v>
      </c>
      <c r="Y121" s="35">
        <f t="shared" si="43"/>
        <v>2.75</v>
      </c>
      <c r="Z121" s="27">
        <v>23.5</v>
      </c>
      <c r="AA121" s="27">
        <v>16</v>
      </c>
      <c r="AB121" s="27">
        <v>2.875</v>
      </c>
      <c r="AC121" s="27">
        <v>2.75</v>
      </c>
      <c r="AD121" s="27">
        <v>30.5</v>
      </c>
      <c r="AE121" s="27">
        <v>1750</v>
      </c>
      <c r="AF121" s="35">
        <f t="shared" si="44"/>
        <v>22.5</v>
      </c>
      <c r="AG121" s="36" t="str">
        <f t="shared" si="35"/>
        <v>LONG FLANGE, 18-1500RFLWN</v>
      </c>
      <c r="AH121" s="33"/>
      <c r="AJ121" s="33" t="str">
        <f t="shared" si="28"/>
        <v>600-NPS24x12</v>
      </c>
      <c r="AK121" s="34">
        <v>600</v>
      </c>
      <c r="AL121" s="35">
        <f t="shared" si="29"/>
        <v>24</v>
      </c>
      <c r="AM121" s="34">
        <v>24</v>
      </c>
      <c r="AN121" s="28">
        <v>37</v>
      </c>
      <c r="AO121" s="28">
        <v>4</v>
      </c>
      <c r="AP121" s="28">
        <v>27.25</v>
      </c>
      <c r="AQ121" s="35">
        <f t="shared" si="30"/>
        <v>2.125</v>
      </c>
      <c r="AR121" s="27">
        <v>28.25</v>
      </c>
      <c r="AS121" s="27">
        <v>12</v>
      </c>
      <c r="AT121" s="27">
        <v>24</v>
      </c>
      <c r="AU121" s="27">
        <v>2</v>
      </c>
      <c r="AV121" s="27">
        <v>1.875</v>
      </c>
      <c r="AW121" s="27">
        <v>33</v>
      </c>
      <c r="AX121" s="27">
        <v>1100</v>
      </c>
      <c r="AY121" s="35">
        <f t="shared" si="31"/>
        <v>15</v>
      </c>
      <c r="AZ121" s="36" t="str">
        <f t="shared" si="32"/>
        <v>LONG FLANGE, 24-600RFLWN x 12</v>
      </c>
    </row>
    <row r="122" spans="18:67" x14ac:dyDescent="0.25">
      <c r="R122" s="33" t="str">
        <f t="shared" si="33"/>
        <v>1500-NPS20</v>
      </c>
      <c r="S122" s="34">
        <v>1500</v>
      </c>
      <c r="T122" s="35">
        <f t="shared" si="45"/>
        <v>20</v>
      </c>
      <c r="U122" s="34">
        <v>20</v>
      </c>
      <c r="V122" s="28">
        <v>38.75</v>
      </c>
      <c r="W122" s="28">
        <v>7</v>
      </c>
      <c r="X122" s="28">
        <v>23</v>
      </c>
      <c r="Y122" s="35">
        <f t="shared" si="43"/>
        <v>2.625</v>
      </c>
      <c r="Z122" s="27">
        <v>25.25</v>
      </c>
      <c r="AA122" s="27">
        <v>16</v>
      </c>
      <c r="AB122" s="27">
        <v>3.125</v>
      </c>
      <c r="AC122" s="27">
        <v>3</v>
      </c>
      <c r="AD122" s="27">
        <v>32.75</v>
      </c>
      <c r="AE122" s="27">
        <v>2130</v>
      </c>
      <c r="AF122" s="35">
        <f t="shared" si="44"/>
        <v>22.5</v>
      </c>
      <c r="AG122" s="36" t="str">
        <f t="shared" si="35"/>
        <v>LONG FLANGE, 20-1500RFLWN</v>
      </c>
      <c r="AH122" s="33"/>
      <c r="AJ122" s="33" t="str">
        <f t="shared" si="28"/>
        <v>600-NPS24x14</v>
      </c>
      <c r="AK122" s="34">
        <v>600</v>
      </c>
      <c r="AL122" s="35">
        <f t="shared" si="29"/>
        <v>24</v>
      </c>
      <c r="AM122" s="34">
        <v>24</v>
      </c>
      <c r="AN122" s="28">
        <v>37</v>
      </c>
      <c r="AO122" s="28">
        <v>4</v>
      </c>
      <c r="AP122" s="28">
        <v>27.25</v>
      </c>
      <c r="AQ122" s="35">
        <f t="shared" si="30"/>
        <v>2.125</v>
      </c>
      <c r="AR122" s="27">
        <v>28.25</v>
      </c>
      <c r="AS122" s="39">
        <v>14</v>
      </c>
      <c r="AT122" s="27">
        <v>24</v>
      </c>
      <c r="AU122" s="27">
        <v>2</v>
      </c>
      <c r="AV122" s="27">
        <v>1.875</v>
      </c>
      <c r="AW122" s="27">
        <v>33</v>
      </c>
      <c r="AX122" s="27" t="s">
        <v>38</v>
      </c>
      <c r="AY122" s="35">
        <f t="shared" si="31"/>
        <v>15</v>
      </c>
      <c r="AZ122" s="36" t="str">
        <f t="shared" si="32"/>
        <v>LONG FLANGE, 24-600RFLWN x 14</v>
      </c>
    </row>
    <row r="123" spans="18:67" x14ac:dyDescent="0.25">
      <c r="R123" s="33" t="str">
        <f t="shared" si="33"/>
        <v>1500-NPS24</v>
      </c>
      <c r="S123" s="34">
        <v>1500</v>
      </c>
      <c r="T123" s="35">
        <f t="shared" si="45"/>
        <v>24</v>
      </c>
      <c r="U123" s="34">
        <v>24</v>
      </c>
      <c r="V123" s="28">
        <v>46</v>
      </c>
      <c r="W123" s="28">
        <v>8</v>
      </c>
      <c r="X123" s="28">
        <v>27.25</v>
      </c>
      <c r="Y123" s="35">
        <f t="shared" si="43"/>
        <v>3</v>
      </c>
      <c r="Z123" s="27">
        <v>30</v>
      </c>
      <c r="AA123" s="27">
        <v>16</v>
      </c>
      <c r="AB123" s="27">
        <v>3.625</v>
      </c>
      <c r="AC123" s="27">
        <v>3.5</v>
      </c>
      <c r="AD123" s="27">
        <v>39</v>
      </c>
      <c r="AE123" s="27">
        <v>3180</v>
      </c>
      <c r="AF123" s="35">
        <f t="shared" si="44"/>
        <v>22.5</v>
      </c>
      <c r="AG123" s="36" t="str">
        <f t="shared" si="35"/>
        <v>LONG FLANGE, 24-1500RFLWN</v>
      </c>
      <c r="AH123" s="33"/>
      <c r="AJ123" s="33" t="str">
        <f t="shared" si="28"/>
        <v>600-NPS24x16</v>
      </c>
      <c r="AK123" s="34">
        <v>600</v>
      </c>
      <c r="AL123" s="35">
        <f t="shared" si="29"/>
        <v>24</v>
      </c>
      <c r="AM123" s="34">
        <v>24</v>
      </c>
      <c r="AN123" s="28">
        <v>37</v>
      </c>
      <c r="AO123" s="28">
        <v>4</v>
      </c>
      <c r="AP123" s="28">
        <v>27.25</v>
      </c>
      <c r="AQ123" s="35">
        <f t="shared" si="30"/>
        <v>2.125</v>
      </c>
      <c r="AR123" s="27">
        <v>28.25</v>
      </c>
      <c r="AS123" s="39">
        <v>16</v>
      </c>
      <c r="AT123" s="27">
        <v>24</v>
      </c>
      <c r="AU123" s="27">
        <v>2</v>
      </c>
      <c r="AV123" s="27">
        <v>1.875</v>
      </c>
      <c r="AW123" s="27">
        <v>33</v>
      </c>
      <c r="AX123" s="27" t="s">
        <v>38</v>
      </c>
      <c r="AY123" s="35">
        <f t="shared" si="31"/>
        <v>15</v>
      </c>
      <c r="AZ123" s="36" t="str">
        <f t="shared" si="32"/>
        <v>LONG FLANGE, 24-600RFLWN x 16</v>
      </c>
    </row>
    <row r="124" spans="18:67" x14ac:dyDescent="0.25">
      <c r="R124" s="41" t="str">
        <f t="shared" si="33"/>
        <v>2500-NPS0.5</v>
      </c>
      <c r="S124" s="34">
        <v>2500</v>
      </c>
      <c r="T124" s="35">
        <f t="shared" si="45"/>
        <v>0.5</v>
      </c>
      <c r="U124" s="34">
        <v>0.5</v>
      </c>
      <c r="V124" s="28">
        <v>5.25</v>
      </c>
      <c r="W124" s="28">
        <v>1.1875</v>
      </c>
      <c r="X124" s="28">
        <v>1.375</v>
      </c>
      <c r="Y124" s="35">
        <f t="shared" si="43"/>
        <v>0.65625</v>
      </c>
      <c r="Z124" s="27">
        <v>1.8125</v>
      </c>
      <c r="AA124" s="27">
        <v>4</v>
      </c>
      <c r="AB124" s="27">
        <v>0.875</v>
      </c>
      <c r="AC124" s="27">
        <v>0.75</v>
      </c>
      <c r="AD124" s="27">
        <v>3.5</v>
      </c>
      <c r="AE124" s="27" t="s">
        <v>289</v>
      </c>
      <c r="AF124" s="35">
        <f t="shared" ref="AF124:AF125" si="46">360/AA124</f>
        <v>90</v>
      </c>
      <c r="AG124" s="36" t="str">
        <f t="shared" ref="AG124:AG125" si="47">CONCATENATE("LONG FLANGE, ",U124,"-",S124,"RFLWN")</f>
        <v>LONG FLANGE, 0.5-2500RFLWN</v>
      </c>
      <c r="AH124" s="33"/>
      <c r="AJ124" s="33" t="str">
        <f t="shared" si="28"/>
        <v>600-NPS24x18</v>
      </c>
      <c r="AK124" s="34">
        <v>600</v>
      </c>
      <c r="AL124" s="35">
        <f t="shared" si="29"/>
        <v>24</v>
      </c>
      <c r="AM124" s="34">
        <v>24</v>
      </c>
      <c r="AN124" s="28">
        <v>37</v>
      </c>
      <c r="AO124" s="28">
        <v>4</v>
      </c>
      <c r="AP124" s="28">
        <v>27.25</v>
      </c>
      <c r="AQ124" s="35">
        <f t="shared" si="30"/>
        <v>2.125</v>
      </c>
      <c r="AR124" s="27">
        <v>28.25</v>
      </c>
      <c r="AS124" s="39">
        <v>18</v>
      </c>
      <c r="AT124" s="27">
        <v>24</v>
      </c>
      <c r="AU124" s="27">
        <v>2</v>
      </c>
      <c r="AV124" s="27">
        <v>1.875</v>
      </c>
      <c r="AW124" s="27">
        <v>33</v>
      </c>
      <c r="AX124" s="27" t="s">
        <v>38</v>
      </c>
      <c r="AY124" s="35">
        <f t="shared" si="31"/>
        <v>15</v>
      </c>
      <c r="AZ124" s="36" t="str">
        <f t="shared" si="32"/>
        <v>LONG FLANGE, 24-600RFLWN x 18</v>
      </c>
    </row>
    <row r="125" spans="18:67" x14ac:dyDescent="0.25">
      <c r="R125" s="41" t="str">
        <f t="shared" si="33"/>
        <v>2500-NPS0.75</v>
      </c>
      <c r="S125" s="34">
        <v>2500</v>
      </c>
      <c r="T125" s="35">
        <f t="shared" si="45"/>
        <v>0.75</v>
      </c>
      <c r="U125" s="34">
        <v>0.75</v>
      </c>
      <c r="V125" s="28">
        <v>5.5</v>
      </c>
      <c r="W125" s="28">
        <v>1.25</v>
      </c>
      <c r="X125" s="28">
        <v>1.6875</v>
      </c>
      <c r="Y125" s="35">
        <f t="shared" si="43"/>
        <v>0.65625</v>
      </c>
      <c r="Z125" s="27">
        <v>2.0625</v>
      </c>
      <c r="AA125" s="27">
        <v>4</v>
      </c>
      <c r="AB125" s="27">
        <v>0.875</v>
      </c>
      <c r="AC125" s="27">
        <v>0.75</v>
      </c>
      <c r="AD125" s="27">
        <v>3.75</v>
      </c>
      <c r="AE125" s="27" t="s">
        <v>289</v>
      </c>
      <c r="AF125" s="35">
        <f t="shared" si="46"/>
        <v>90</v>
      </c>
      <c r="AG125" s="36" t="str">
        <f t="shared" si="47"/>
        <v>LONG FLANGE, 0.75-2500RFLWN</v>
      </c>
      <c r="AH125" s="33"/>
      <c r="AJ125" s="33" t="str">
        <f t="shared" si="28"/>
        <v>600-NPS24x20</v>
      </c>
      <c r="AK125" s="34">
        <v>600</v>
      </c>
      <c r="AL125" s="35">
        <f t="shared" si="29"/>
        <v>24</v>
      </c>
      <c r="AM125" s="34">
        <v>24</v>
      </c>
      <c r="AN125" s="28">
        <v>37</v>
      </c>
      <c r="AO125" s="28">
        <v>4</v>
      </c>
      <c r="AP125" s="28">
        <v>27.25</v>
      </c>
      <c r="AQ125" s="35">
        <f t="shared" si="30"/>
        <v>2.125</v>
      </c>
      <c r="AR125" s="27">
        <v>28.25</v>
      </c>
      <c r="AS125" s="39">
        <v>20</v>
      </c>
      <c r="AT125" s="27">
        <v>24</v>
      </c>
      <c r="AU125" s="27">
        <v>2</v>
      </c>
      <c r="AV125" s="27">
        <v>1.875</v>
      </c>
      <c r="AW125" s="27">
        <v>33</v>
      </c>
      <c r="AX125" s="27" t="s">
        <v>38</v>
      </c>
      <c r="AY125" s="35">
        <f t="shared" si="31"/>
        <v>15</v>
      </c>
      <c r="AZ125" s="36" t="str">
        <f t="shared" si="32"/>
        <v>LONG FLANGE, 24-600RFLWN x 20</v>
      </c>
    </row>
    <row r="126" spans="18:67" x14ac:dyDescent="0.25">
      <c r="R126" s="33" t="str">
        <f t="shared" si="33"/>
        <v>2500-NPS1</v>
      </c>
      <c r="S126" s="34">
        <v>2500</v>
      </c>
      <c r="T126" s="35">
        <f>U126</f>
        <v>1</v>
      </c>
      <c r="U126" s="34">
        <v>1</v>
      </c>
      <c r="V126" s="28">
        <v>6.25</v>
      </c>
      <c r="W126" s="28">
        <v>1.375</v>
      </c>
      <c r="X126" s="28">
        <v>2</v>
      </c>
      <c r="Y126" s="35">
        <f>(Z126-T126)/2</f>
        <v>0.625</v>
      </c>
      <c r="Z126" s="27">
        <v>2.25</v>
      </c>
      <c r="AA126" s="27">
        <v>4</v>
      </c>
      <c r="AB126" s="27">
        <v>1</v>
      </c>
      <c r="AC126" s="27">
        <v>0.875</v>
      </c>
      <c r="AD126" s="27">
        <v>4.25</v>
      </c>
      <c r="AE126" s="27">
        <v>20</v>
      </c>
      <c r="AF126" s="35">
        <f>360/AA126</f>
        <v>90</v>
      </c>
      <c r="AG126" s="36" t="str">
        <f t="shared" si="35"/>
        <v>LONG FLANGE, 1-2500RFLWN</v>
      </c>
      <c r="AH126" s="33"/>
      <c r="AJ126" s="41" t="str">
        <f t="shared" si="28"/>
        <v>900-NPS0.5x9</v>
      </c>
      <c r="AK126" s="34">
        <v>900</v>
      </c>
      <c r="AL126" s="35">
        <f t="shared" si="29"/>
        <v>0.5</v>
      </c>
      <c r="AM126" s="34">
        <v>0.5</v>
      </c>
      <c r="AN126" s="28">
        <v>4.75</v>
      </c>
      <c r="AO126" s="28">
        <v>0.875</v>
      </c>
      <c r="AP126" s="28">
        <v>1.375</v>
      </c>
      <c r="AQ126" s="35">
        <f t="shared" si="30"/>
        <v>0.53125</v>
      </c>
      <c r="AR126" s="27">
        <v>1.5625</v>
      </c>
      <c r="AS126" s="27">
        <v>9</v>
      </c>
      <c r="AT126" s="27">
        <v>4</v>
      </c>
      <c r="AU126" s="27">
        <v>0.875</v>
      </c>
      <c r="AV126" s="27">
        <v>0.75</v>
      </c>
      <c r="AW126" s="27">
        <v>3.25</v>
      </c>
      <c r="AX126" s="27" t="s">
        <v>289</v>
      </c>
      <c r="AY126" s="35">
        <f t="shared" si="31"/>
        <v>90</v>
      </c>
      <c r="AZ126" s="36" t="str">
        <f t="shared" si="32"/>
        <v>LONG FLANGE, 0.5-900RFLWN x 9</v>
      </c>
    </row>
    <row r="127" spans="18:67" x14ac:dyDescent="0.25">
      <c r="R127" s="33" t="str">
        <f t="shared" si="33"/>
        <v>2500-NPS1.25</v>
      </c>
      <c r="S127" s="34">
        <v>2500</v>
      </c>
      <c r="T127" s="35">
        <f>U127</f>
        <v>1.25</v>
      </c>
      <c r="U127" s="34">
        <v>1.25</v>
      </c>
      <c r="V127" s="28">
        <v>7.25</v>
      </c>
      <c r="W127" s="28">
        <v>1.5</v>
      </c>
      <c r="X127" s="28">
        <v>2.5</v>
      </c>
      <c r="Y127" s="35">
        <f t="shared" ref="Y127:Y137" si="48">(Z127-T127)/2</f>
        <v>0.8125</v>
      </c>
      <c r="Z127" s="27">
        <v>2.875</v>
      </c>
      <c r="AA127" s="27">
        <v>4</v>
      </c>
      <c r="AB127" s="27">
        <v>1.125</v>
      </c>
      <c r="AC127" s="27">
        <v>1</v>
      </c>
      <c r="AD127" s="27">
        <v>5.125</v>
      </c>
      <c r="AE127" s="27">
        <v>30</v>
      </c>
      <c r="AF127" s="35">
        <f t="shared" ref="AF127:AF137" si="49">360/AA127</f>
        <v>90</v>
      </c>
      <c r="AG127" s="36" t="str">
        <f t="shared" si="35"/>
        <v>LONG FLANGE, 1.25-2500RFLWN</v>
      </c>
      <c r="AH127" s="33"/>
      <c r="AJ127" s="41" t="str">
        <f t="shared" si="28"/>
        <v>900-NPS0.75x9</v>
      </c>
      <c r="AK127" s="34">
        <v>900</v>
      </c>
      <c r="AL127" s="35">
        <f t="shared" si="29"/>
        <v>0.75</v>
      </c>
      <c r="AM127" s="34">
        <v>0.75</v>
      </c>
      <c r="AN127" s="28">
        <v>5.125</v>
      </c>
      <c r="AO127" s="28">
        <v>1</v>
      </c>
      <c r="AP127" s="28">
        <v>1.6875</v>
      </c>
      <c r="AQ127" s="35">
        <f t="shared" si="30"/>
        <v>0.53125</v>
      </c>
      <c r="AR127" s="27">
        <v>1.8125</v>
      </c>
      <c r="AS127" s="27">
        <v>9</v>
      </c>
      <c r="AT127" s="27">
        <v>4</v>
      </c>
      <c r="AU127" s="27">
        <v>0.875</v>
      </c>
      <c r="AV127" s="27">
        <v>0.75</v>
      </c>
      <c r="AW127" s="27">
        <v>3.5</v>
      </c>
      <c r="AX127" s="27" t="s">
        <v>289</v>
      </c>
      <c r="AY127" s="35">
        <f t="shared" si="31"/>
        <v>90</v>
      </c>
      <c r="AZ127" s="36" t="str">
        <f t="shared" si="32"/>
        <v>LONG FLANGE, 0.75-900RFLWN x 9</v>
      </c>
    </row>
    <row r="128" spans="18:67" x14ac:dyDescent="0.25">
      <c r="R128" s="33" t="str">
        <f t="shared" si="33"/>
        <v>2500-NPS1.5</v>
      </c>
      <c r="S128" s="34">
        <v>2500</v>
      </c>
      <c r="T128" s="35">
        <f>U128</f>
        <v>1.5</v>
      </c>
      <c r="U128" s="34">
        <v>1.5</v>
      </c>
      <c r="V128" s="28">
        <v>8</v>
      </c>
      <c r="W128" s="28">
        <v>1.75</v>
      </c>
      <c r="X128" s="28">
        <v>2.875</v>
      </c>
      <c r="Y128" s="35">
        <f t="shared" si="48"/>
        <v>0.8125</v>
      </c>
      <c r="Z128" s="27">
        <v>3.125</v>
      </c>
      <c r="AA128" s="27">
        <v>4</v>
      </c>
      <c r="AB128" s="27">
        <v>1.25</v>
      </c>
      <c r="AC128" s="27">
        <v>1.125</v>
      </c>
      <c r="AD128" s="27">
        <v>5.75</v>
      </c>
      <c r="AE128" s="27">
        <v>38</v>
      </c>
      <c r="AF128" s="35">
        <f t="shared" si="49"/>
        <v>90</v>
      </c>
      <c r="AG128" s="36" t="str">
        <f t="shared" si="35"/>
        <v>LONG FLANGE, 1.5-2500RFLWN</v>
      </c>
      <c r="AH128" s="33"/>
      <c r="AJ128" s="33" t="str">
        <f t="shared" si="28"/>
        <v>900-NPS1x9</v>
      </c>
      <c r="AK128" s="34">
        <v>900</v>
      </c>
      <c r="AL128" s="35">
        <f t="shared" si="29"/>
        <v>1</v>
      </c>
      <c r="AM128" s="34">
        <v>1</v>
      </c>
      <c r="AN128" s="28">
        <v>5.875</v>
      </c>
      <c r="AO128" s="28">
        <v>1.125</v>
      </c>
      <c r="AP128" s="28">
        <v>2</v>
      </c>
      <c r="AQ128" s="35">
        <f t="shared" si="30"/>
        <v>0.53125</v>
      </c>
      <c r="AR128" s="27">
        <v>2.0625</v>
      </c>
      <c r="AS128" s="27">
        <v>9</v>
      </c>
      <c r="AT128" s="27">
        <v>4</v>
      </c>
      <c r="AU128" s="27">
        <v>1</v>
      </c>
      <c r="AV128" s="27">
        <v>0.875</v>
      </c>
      <c r="AW128" s="27">
        <v>4</v>
      </c>
      <c r="AX128" s="27">
        <v>15</v>
      </c>
      <c r="AY128" s="35">
        <f t="shared" si="31"/>
        <v>90</v>
      </c>
      <c r="AZ128" s="36" t="str">
        <f t="shared" si="32"/>
        <v>LONG FLANGE, 1-900RFLWN x 9</v>
      </c>
    </row>
    <row r="129" spans="18:52" x14ac:dyDescent="0.25">
      <c r="R129" s="33" t="str">
        <f t="shared" si="33"/>
        <v>2500-NPS2</v>
      </c>
      <c r="S129" s="34">
        <v>2500</v>
      </c>
      <c r="T129" s="35">
        <f>U129</f>
        <v>2</v>
      </c>
      <c r="U129" s="34">
        <v>2</v>
      </c>
      <c r="V129" s="28">
        <v>9.25</v>
      </c>
      <c r="W129" s="28">
        <v>2</v>
      </c>
      <c r="X129" s="28">
        <v>3.625</v>
      </c>
      <c r="Y129" s="35">
        <f t="shared" si="48"/>
        <v>0.875</v>
      </c>
      <c r="Z129" s="27">
        <v>3.75</v>
      </c>
      <c r="AA129" s="27">
        <v>8</v>
      </c>
      <c r="AB129" s="27">
        <v>1.125</v>
      </c>
      <c r="AC129" s="27">
        <v>1</v>
      </c>
      <c r="AD129" s="27">
        <v>6.75</v>
      </c>
      <c r="AE129" s="27">
        <v>55</v>
      </c>
      <c r="AF129" s="35">
        <f t="shared" si="49"/>
        <v>45</v>
      </c>
      <c r="AG129" s="36" t="str">
        <f t="shared" si="35"/>
        <v>LONG FLANGE, 2-2500RFLWN</v>
      </c>
      <c r="AH129" s="33"/>
      <c r="AJ129" s="33" t="str">
        <f t="shared" si="28"/>
        <v>900-NPS1.25x9</v>
      </c>
      <c r="AK129" s="34">
        <v>900</v>
      </c>
      <c r="AL129" s="35">
        <f t="shared" si="29"/>
        <v>1.25</v>
      </c>
      <c r="AM129" s="34">
        <v>1.25</v>
      </c>
      <c r="AN129" s="28">
        <v>6.25</v>
      </c>
      <c r="AO129" s="28">
        <v>1.125</v>
      </c>
      <c r="AP129" s="28">
        <v>2.5</v>
      </c>
      <c r="AQ129" s="35">
        <f t="shared" si="30"/>
        <v>0.625</v>
      </c>
      <c r="AR129" s="27">
        <v>2.5</v>
      </c>
      <c r="AS129" s="27">
        <v>9</v>
      </c>
      <c r="AT129" s="27">
        <v>4</v>
      </c>
      <c r="AU129" s="27">
        <v>1</v>
      </c>
      <c r="AV129" s="27">
        <v>0.875</v>
      </c>
      <c r="AW129" s="27">
        <v>4.3780000000000001</v>
      </c>
      <c r="AX129" s="27">
        <v>18</v>
      </c>
      <c r="AY129" s="35">
        <f t="shared" si="31"/>
        <v>90</v>
      </c>
      <c r="AZ129" s="36" t="str">
        <f t="shared" si="32"/>
        <v>LONG FLANGE, 1.25-900RFLWN x 9</v>
      </c>
    </row>
    <row r="130" spans="18:52" x14ac:dyDescent="0.25">
      <c r="R130" s="33" t="str">
        <f t="shared" si="33"/>
        <v>2500-NPS2.5</v>
      </c>
      <c r="S130" s="34">
        <v>2500</v>
      </c>
      <c r="T130" s="35">
        <f>U130</f>
        <v>2.5</v>
      </c>
      <c r="U130" s="34">
        <v>2.5</v>
      </c>
      <c r="V130" s="28">
        <v>10.5</v>
      </c>
      <c r="W130" s="28">
        <v>2.25</v>
      </c>
      <c r="X130" s="28">
        <v>4.125</v>
      </c>
      <c r="Y130" s="35">
        <f t="shared" si="48"/>
        <v>1</v>
      </c>
      <c r="Z130" s="27">
        <v>4.5</v>
      </c>
      <c r="AA130" s="27">
        <v>8</v>
      </c>
      <c r="AB130" s="27">
        <v>1.25</v>
      </c>
      <c r="AC130" s="27">
        <v>1.125</v>
      </c>
      <c r="AD130" s="27">
        <v>7.75</v>
      </c>
      <c r="AE130" s="27">
        <v>85</v>
      </c>
      <c r="AF130" s="35">
        <f t="shared" si="49"/>
        <v>45</v>
      </c>
      <c r="AG130" s="36" t="str">
        <f t="shared" si="35"/>
        <v>LONG FLANGE, 2.5-2500RFLWN</v>
      </c>
      <c r="AH130" s="33"/>
      <c r="AJ130" s="33" t="str">
        <f t="shared" si="28"/>
        <v>900-NPS1.5x9</v>
      </c>
      <c r="AK130" s="34">
        <v>900</v>
      </c>
      <c r="AL130" s="35">
        <f t="shared" si="29"/>
        <v>1.5</v>
      </c>
      <c r="AM130" s="34">
        <v>1.5</v>
      </c>
      <c r="AN130" s="28">
        <v>7</v>
      </c>
      <c r="AO130" s="28">
        <v>1.25</v>
      </c>
      <c r="AP130" s="28">
        <v>2.875</v>
      </c>
      <c r="AQ130" s="35">
        <f t="shared" si="30"/>
        <v>0.625</v>
      </c>
      <c r="AR130" s="27">
        <v>2.75</v>
      </c>
      <c r="AS130" s="27">
        <v>9</v>
      </c>
      <c r="AT130" s="27">
        <v>4</v>
      </c>
      <c r="AU130" s="27">
        <v>1.125</v>
      </c>
      <c r="AV130" s="27">
        <v>1</v>
      </c>
      <c r="AW130" s="27">
        <v>4.875</v>
      </c>
      <c r="AX130" s="27">
        <v>23</v>
      </c>
      <c r="AY130" s="35">
        <f t="shared" si="31"/>
        <v>90</v>
      </c>
      <c r="AZ130" s="36" t="str">
        <f t="shared" si="32"/>
        <v>LONG FLANGE, 1.5-900RFLWN x 9</v>
      </c>
    </row>
    <row r="131" spans="18:52" x14ac:dyDescent="0.25">
      <c r="R131" s="33" t="str">
        <f t="shared" si="33"/>
        <v>2500-NPS3</v>
      </c>
      <c r="S131" s="34">
        <v>2500</v>
      </c>
      <c r="T131" s="35">
        <f t="shared" ref="T131:T137" si="50">U131</f>
        <v>3</v>
      </c>
      <c r="U131" s="34">
        <v>3</v>
      </c>
      <c r="V131" s="28">
        <v>12</v>
      </c>
      <c r="W131" s="34">
        <v>2.625</v>
      </c>
      <c r="X131" s="28">
        <v>5</v>
      </c>
      <c r="Y131" s="35">
        <f t="shared" si="48"/>
        <v>1.125</v>
      </c>
      <c r="Z131" s="27">
        <v>5.25</v>
      </c>
      <c r="AA131" s="27">
        <v>8</v>
      </c>
      <c r="AB131" s="27">
        <v>1.375</v>
      </c>
      <c r="AC131" s="27">
        <v>1.25</v>
      </c>
      <c r="AD131" s="27">
        <v>9</v>
      </c>
      <c r="AE131" s="27">
        <v>125</v>
      </c>
      <c r="AF131" s="35">
        <f t="shared" si="49"/>
        <v>45</v>
      </c>
      <c r="AG131" s="36" t="str">
        <f t="shared" si="35"/>
        <v>LONG FLANGE, 3-2500RFLWN</v>
      </c>
      <c r="AH131" s="33"/>
      <c r="AJ131" s="33" t="str">
        <f t="shared" si="28"/>
        <v>900-NPS2x9</v>
      </c>
      <c r="AK131" s="34">
        <v>900</v>
      </c>
      <c r="AL131" s="35">
        <f t="shared" si="29"/>
        <v>2</v>
      </c>
      <c r="AM131" s="34">
        <v>2</v>
      </c>
      <c r="AN131" s="28">
        <v>8.5</v>
      </c>
      <c r="AO131" s="28">
        <v>1.5</v>
      </c>
      <c r="AP131" s="28">
        <v>3.625</v>
      </c>
      <c r="AQ131" s="35">
        <f t="shared" si="30"/>
        <v>1.0625</v>
      </c>
      <c r="AR131" s="27">
        <v>4.125</v>
      </c>
      <c r="AS131" s="27">
        <v>9</v>
      </c>
      <c r="AT131" s="27">
        <v>8</v>
      </c>
      <c r="AU131" s="27">
        <v>1</v>
      </c>
      <c r="AV131" s="27">
        <v>0.875</v>
      </c>
      <c r="AW131" s="27">
        <v>6.5</v>
      </c>
      <c r="AX131" s="27">
        <v>44</v>
      </c>
      <c r="AY131" s="35">
        <f t="shared" si="31"/>
        <v>45</v>
      </c>
      <c r="AZ131" s="36" t="str">
        <f t="shared" si="32"/>
        <v>LONG FLANGE, 2-900RFLWN x 9</v>
      </c>
    </row>
    <row r="132" spans="18:52" x14ac:dyDescent="0.25">
      <c r="R132" s="33" t="str">
        <f t="shared" si="33"/>
        <v>2500-NPS4</v>
      </c>
      <c r="S132" s="34">
        <v>2500</v>
      </c>
      <c r="T132" s="35">
        <f t="shared" si="50"/>
        <v>4</v>
      </c>
      <c r="U132" s="34">
        <v>4</v>
      </c>
      <c r="V132" s="28">
        <v>14</v>
      </c>
      <c r="W132" s="28">
        <v>3</v>
      </c>
      <c r="X132" s="28">
        <v>6.1875</v>
      </c>
      <c r="Y132" s="35">
        <f t="shared" si="48"/>
        <v>1.25</v>
      </c>
      <c r="Z132" s="27">
        <v>6.5</v>
      </c>
      <c r="AA132" s="27">
        <v>8</v>
      </c>
      <c r="AB132" s="27">
        <v>1.625</v>
      </c>
      <c r="AC132" s="27">
        <v>1.5</v>
      </c>
      <c r="AD132" s="27">
        <v>10.75</v>
      </c>
      <c r="AE132" s="27">
        <v>185</v>
      </c>
      <c r="AF132" s="35">
        <f t="shared" si="49"/>
        <v>45</v>
      </c>
      <c r="AG132" s="36" t="str">
        <f t="shared" si="35"/>
        <v>LONG FLANGE, 4-2500RFLWN</v>
      </c>
      <c r="AH132" s="33"/>
      <c r="AJ132" s="33" t="str">
        <f t="shared" si="28"/>
        <v>900-NPS2.5x12</v>
      </c>
      <c r="AK132" s="34">
        <v>900</v>
      </c>
      <c r="AL132" s="35">
        <f t="shared" si="29"/>
        <v>2.5</v>
      </c>
      <c r="AM132" s="34">
        <v>2.5</v>
      </c>
      <c r="AN132" s="28">
        <v>9.625</v>
      </c>
      <c r="AO132" s="28">
        <v>1.625</v>
      </c>
      <c r="AP132" s="28">
        <v>4.125</v>
      </c>
      <c r="AQ132" s="35">
        <f t="shared" si="30"/>
        <v>1.1875</v>
      </c>
      <c r="AR132" s="27">
        <v>4.875</v>
      </c>
      <c r="AS132" s="27">
        <v>12</v>
      </c>
      <c r="AT132" s="27">
        <v>8</v>
      </c>
      <c r="AU132" s="27">
        <v>1.125</v>
      </c>
      <c r="AV132" s="27">
        <v>1</v>
      </c>
      <c r="AW132" s="27">
        <v>7.5</v>
      </c>
      <c r="AX132" s="27">
        <v>72</v>
      </c>
      <c r="AY132" s="35">
        <f t="shared" si="31"/>
        <v>45</v>
      </c>
      <c r="AZ132" s="36" t="str">
        <f t="shared" si="32"/>
        <v>LONG FLANGE, 2.5-900RFLWN x 12</v>
      </c>
    </row>
    <row r="133" spans="18:52" x14ac:dyDescent="0.25">
      <c r="R133" s="33" t="str">
        <f t="shared" si="33"/>
        <v>2500-NPS5</v>
      </c>
      <c r="S133" s="34">
        <v>2500</v>
      </c>
      <c r="T133" s="35">
        <f t="shared" si="50"/>
        <v>5</v>
      </c>
      <c r="U133" s="34">
        <v>5</v>
      </c>
      <c r="V133" s="28">
        <v>16.5</v>
      </c>
      <c r="W133" s="28">
        <v>3.625</v>
      </c>
      <c r="X133" s="28">
        <v>7.3125</v>
      </c>
      <c r="Y133" s="35">
        <f t="shared" si="48"/>
        <v>1.5</v>
      </c>
      <c r="Z133" s="27">
        <v>8</v>
      </c>
      <c r="AA133" s="27">
        <v>8</v>
      </c>
      <c r="AB133" s="27">
        <v>1.875</v>
      </c>
      <c r="AC133" s="27">
        <v>1.75</v>
      </c>
      <c r="AD133" s="27">
        <v>12.75</v>
      </c>
      <c r="AE133" s="27">
        <v>300</v>
      </c>
      <c r="AF133" s="35">
        <f t="shared" si="49"/>
        <v>45</v>
      </c>
      <c r="AG133" s="36" t="str">
        <f t="shared" si="35"/>
        <v>LONG FLANGE, 5-2500RFLWN</v>
      </c>
      <c r="AH133" s="33"/>
      <c r="AJ133" s="33" t="str">
        <f t="shared" si="28"/>
        <v>900-NPS3x12</v>
      </c>
      <c r="AK133" s="34">
        <v>900</v>
      </c>
      <c r="AL133" s="35">
        <f t="shared" si="29"/>
        <v>3</v>
      </c>
      <c r="AM133" s="34">
        <v>3</v>
      </c>
      <c r="AN133" s="28">
        <v>9.5</v>
      </c>
      <c r="AO133" s="34">
        <v>1.5</v>
      </c>
      <c r="AP133" s="28">
        <v>5</v>
      </c>
      <c r="AQ133" s="35">
        <f t="shared" si="30"/>
        <v>1</v>
      </c>
      <c r="AR133" s="27">
        <v>5</v>
      </c>
      <c r="AS133" s="27">
        <v>12</v>
      </c>
      <c r="AT133" s="27">
        <v>8</v>
      </c>
      <c r="AU133" s="27">
        <v>1</v>
      </c>
      <c r="AV133" s="27">
        <v>0.875</v>
      </c>
      <c r="AW133" s="27">
        <v>7.5</v>
      </c>
      <c r="AX133" s="27">
        <v>65</v>
      </c>
      <c r="AY133" s="35">
        <f t="shared" si="31"/>
        <v>45</v>
      </c>
      <c r="AZ133" s="36" t="str">
        <f t="shared" si="32"/>
        <v>LONG FLANGE, 3-900RFLWN x 12</v>
      </c>
    </row>
    <row r="134" spans="18:52" x14ac:dyDescent="0.25">
      <c r="R134" s="33" t="str">
        <f t="shared" si="33"/>
        <v>2500-NPS6</v>
      </c>
      <c r="S134" s="34">
        <v>2500</v>
      </c>
      <c r="T134" s="35">
        <f t="shared" si="50"/>
        <v>6</v>
      </c>
      <c r="U134" s="34">
        <v>6</v>
      </c>
      <c r="V134" s="28">
        <v>19</v>
      </c>
      <c r="W134" s="28">
        <v>4.25</v>
      </c>
      <c r="X134" s="28">
        <v>8.5</v>
      </c>
      <c r="Y134" s="35">
        <f t="shared" si="48"/>
        <v>1.625</v>
      </c>
      <c r="Z134" s="27">
        <v>9.25</v>
      </c>
      <c r="AA134" s="27">
        <v>8</v>
      </c>
      <c r="AB134" s="27">
        <v>2.125</v>
      </c>
      <c r="AC134" s="27">
        <v>2</v>
      </c>
      <c r="AD134" s="27">
        <v>14.5</v>
      </c>
      <c r="AE134" s="27">
        <v>450</v>
      </c>
      <c r="AF134" s="35">
        <f t="shared" si="49"/>
        <v>45</v>
      </c>
      <c r="AG134" s="36" t="str">
        <f t="shared" si="35"/>
        <v>LONG FLANGE, 6-2500RFLWN</v>
      </c>
      <c r="AH134" s="33"/>
      <c r="AJ134" s="33" t="str">
        <f t="shared" ref="AJ134:AJ197" si="51">CONCATENATE(AK134,"-NPS",AM134,"x",AS134)</f>
        <v>900-NPS4x12</v>
      </c>
      <c r="AK134" s="34">
        <v>900</v>
      </c>
      <c r="AL134" s="35">
        <f t="shared" ref="AL134:AL197" si="52">AM134</f>
        <v>4</v>
      </c>
      <c r="AM134" s="34">
        <v>4</v>
      </c>
      <c r="AN134" s="28">
        <v>11.5</v>
      </c>
      <c r="AO134" s="28">
        <v>1.75</v>
      </c>
      <c r="AP134" s="28">
        <v>6.1875</v>
      </c>
      <c r="AQ134" s="35">
        <f t="shared" ref="AQ134:AQ197" si="53">(AR134-AL134)/2</f>
        <v>1.125</v>
      </c>
      <c r="AR134" s="27">
        <v>6.25</v>
      </c>
      <c r="AS134" s="27">
        <v>12</v>
      </c>
      <c r="AT134" s="27">
        <v>8</v>
      </c>
      <c r="AU134" s="27">
        <v>1.25</v>
      </c>
      <c r="AV134" s="27">
        <v>1.125</v>
      </c>
      <c r="AW134" s="27">
        <v>9.25</v>
      </c>
      <c r="AX134" s="27">
        <v>98</v>
      </c>
      <c r="AY134" s="35">
        <f t="shared" si="31"/>
        <v>45</v>
      </c>
      <c r="AZ134" s="36" t="str">
        <f t="shared" si="32"/>
        <v>LONG FLANGE, 4-900RFLWN x 12</v>
      </c>
    </row>
    <row r="135" spans="18:52" x14ac:dyDescent="0.25">
      <c r="R135" s="33" t="str">
        <f t="shared" si="33"/>
        <v>2500-NPS8</v>
      </c>
      <c r="S135" s="34">
        <v>2500</v>
      </c>
      <c r="T135" s="35">
        <f t="shared" si="50"/>
        <v>8</v>
      </c>
      <c r="U135" s="34">
        <v>8</v>
      </c>
      <c r="V135" s="28">
        <v>21.75</v>
      </c>
      <c r="W135" s="28">
        <v>5</v>
      </c>
      <c r="X135" s="28">
        <v>10.625</v>
      </c>
      <c r="Y135" s="35">
        <f t="shared" si="48"/>
        <v>2</v>
      </c>
      <c r="Z135" s="27">
        <v>12</v>
      </c>
      <c r="AA135" s="27">
        <v>12</v>
      </c>
      <c r="AB135" s="27">
        <v>2.125</v>
      </c>
      <c r="AC135" s="27">
        <v>2</v>
      </c>
      <c r="AD135" s="27">
        <v>17.25</v>
      </c>
      <c r="AE135" s="27">
        <v>600</v>
      </c>
      <c r="AF135" s="35">
        <f t="shared" si="49"/>
        <v>30</v>
      </c>
      <c r="AG135" s="36" t="str">
        <f t="shared" si="35"/>
        <v>LONG FLANGE, 8-2500RFLWN</v>
      </c>
      <c r="AH135" s="33"/>
      <c r="AJ135" s="33" t="str">
        <f t="shared" si="51"/>
        <v>900-NPS5x12</v>
      </c>
      <c r="AK135" s="34">
        <v>900</v>
      </c>
      <c r="AL135" s="35">
        <f t="shared" si="52"/>
        <v>5</v>
      </c>
      <c r="AM135" s="34">
        <v>5</v>
      </c>
      <c r="AN135" s="28">
        <v>13.75</v>
      </c>
      <c r="AO135" s="28">
        <v>2</v>
      </c>
      <c r="AP135" s="28">
        <v>7.3125</v>
      </c>
      <c r="AQ135" s="35">
        <f t="shared" si="53"/>
        <v>1.25</v>
      </c>
      <c r="AR135" s="27">
        <v>7.5</v>
      </c>
      <c r="AS135" s="27">
        <v>12</v>
      </c>
      <c r="AT135" s="27">
        <v>8</v>
      </c>
      <c r="AU135" s="27">
        <v>1.375</v>
      </c>
      <c r="AV135" s="27">
        <v>1.25</v>
      </c>
      <c r="AW135" s="27">
        <v>11</v>
      </c>
      <c r="AX135" s="27">
        <v>143</v>
      </c>
      <c r="AY135" s="35">
        <f t="shared" ref="AY135:AY198" si="54">360/AT135</f>
        <v>45</v>
      </c>
      <c r="AZ135" s="36" t="str">
        <f t="shared" ref="AZ135:AZ198" si="55">CONCATENATE("LONG FLANGE, ",AM135,"-",AK135,"RFLWN x ",AS135)</f>
        <v>LONG FLANGE, 5-900RFLWN x 12</v>
      </c>
    </row>
    <row r="136" spans="18:52" x14ac:dyDescent="0.25">
      <c r="R136" s="33" t="str">
        <f t="shared" ref="R136:R137" si="56">CONCATENATE(S136,"-NPS",U136)</f>
        <v>2500-NPS10</v>
      </c>
      <c r="S136" s="34">
        <v>2500</v>
      </c>
      <c r="T136" s="35">
        <f t="shared" si="50"/>
        <v>10</v>
      </c>
      <c r="U136" s="34">
        <v>10</v>
      </c>
      <c r="V136" s="28">
        <v>26.5</v>
      </c>
      <c r="W136" s="28">
        <v>6.5</v>
      </c>
      <c r="X136" s="28">
        <v>12.75</v>
      </c>
      <c r="Y136" s="35">
        <f t="shared" si="48"/>
        <v>2.375</v>
      </c>
      <c r="Z136" s="27">
        <v>14.75</v>
      </c>
      <c r="AA136" s="27">
        <v>12</v>
      </c>
      <c r="AB136" s="27">
        <v>2.625</v>
      </c>
      <c r="AC136" s="27">
        <v>2.5</v>
      </c>
      <c r="AD136" s="27">
        <v>21.25</v>
      </c>
      <c r="AE136" s="27">
        <v>1150</v>
      </c>
      <c r="AF136" s="35">
        <f t="shared" si="49"/>
        <v>30</v>
      </c>
      <c r="AG136" s="36" t="str">
        <f t="shared" si="35"/>
        <v>LONG FLANGE, 10-2500RFLWN</v>
      </c>
      <c r="AH136" s="33"/>
      <c r="AJ136" s="33" t="str">
        <f t="shared" si="51"/>
        <v>900-NPS6x12</v>
      </c>
      <c r="AK136" s="34">
        <v>900</v>
      </c>
      <c r="AL136" s="35">
        <f t="shared" si="52"/>
        <v>6</v>
      </c>
      <c r="AM136" s="34">
        <v>6</v>
      </c>
      <c r="AN136" s="28">
        <v>15</v>
      </c>
      <c r="AO136" s="28">
        <v>2.1875</v>
      </c>
      <c r="AP136" s="28">
        <v>8.5</v>
      </c>
      <c r="AQ136" s="35">
        <f t="shared" si="53"/>
        <v>1.625</v>
      </c>
      <c r="AR136" s="27">
        <v>9.25</v>
      </c>
      <c r="AS136" s="27">
        <v>12</v>
      </c>
      <c r="AT136" s="27">
        <v>12</v>
      </c>
      <c r="AU136" s="27">
        <v>1.25</v>
      </c>
      <c r="AV136" s="27">
        <v>1.125</v>
      </c>
      <c r="AW136" s="27">
        <v>12.5</v>
      </c>
      <c r="AX136" s="27">
        <v>199</v>
      </c>
      <c r="AY136" s="35">
        <f t="shared" si="54"/>
        <v>30</v>
      </c>
      <c r="AZ136" s="36" t="str">
        <f t="shared" si="55"/>
        <v>LONG FLANGE, 6-900RFLWN x 12</v>
      </c>
    </row>
    <row r="137" spans="18:52" x14ac:dyDescent="0.25">
      <c r="R137" s="33" t="str">
        <f t="shared" si="56"/>
        <v>2500-NPS12</v>
      </c>
      <c r="S137" s="34">
        <v>2500</v>
      </c>
      <c r="T137" s="35">
        <f t="shared" si="50"/>
        <v>12</v>
      </c>
      <c r="U137" s="34">
        <v>12</v>
      </c>
      <c r="V137" s="28">
        <v>30</v>
      </c>
      <c r="W137" s="28">
        <v>7.25</v>
      </c>
      <c r="X137" s="28">
        <v>15</v>
      </c>
      <c r="Y137" s="35">
        <f t="shared" si="48"/>
        <v>2.6875</v>
      </c>
      <c r="Z137" s="27">
        <v>17.375</v>
      </c>
      <c r="AA137" s="27">
        <v>12</v>
      </c>
      <c r="AB137" s="27">
        <v>2.875</v>
      </c>
      <c r="AC137" s="27">
        <v>2.75</v>
      </c>
      <c r="AD137" s="27">
        <v>24.375</v>
      </c>
      <c r="AE137" s="27">
        <v>1560</v>
      </c>
      <c r="AF137" s="35">
        <f t="shared" si="49"/>
        <v>30</v>
      </c>
      <c r="AG137" s="36" t="str">
        <f t="shared" si="35"/>
        <v>LONG FLANGE, 12-2500RFLWN</v>
      </c>
      <c r="AH137" s="33"/>
      <c r="AJ137" s="33" t="str">
        <f t="shared" si="51"/>
        <v>900-NPS8x12</v>
      </c>
      <c r="AK137" s="34">
        <v>900</v>
      </c>
      <c r="AL137" s="35">
        <f t="shared" si="52"/>
        <v>8</v>
      </c>
      <c r="AM137" s="34">
        <v>8</v>
      </c>
      <c r="AN137" s="28">
        <v>18.5</v>
      </c>
      <c r="AO137" s="28">
        <v>2.5</v>
      </c>
      <c r="AP137" s="28">
        <v>10.625</v>
      </c>
      <c r="AQ137" s="35">
        <f t="shared" si="53"/>
        <v>1.875</v>
      </c>
      <c r="AR137" s="27">
        <v>11.75</v>
      </c>
      <c r="AS137" s="27">
        <v>12</v>
      </c>
      <c r="AT137" s="27">
        <v>12</v>
      </c>
      <c r="AU137" s="27">
        <v>1.5</v>
      </c>
      <c r="AV137" s="27">
        <v>1.375</v>
      </c>
      <c r="AW137" s="27">
        <v>15.5</v>
      </c>
      <c r="AX137" s="27">
        <v>310</v>
      </c>
      <c r="AY137" s="35">
        <f t="shared" si="54"/>
        <v>30</v>
      </c>
      <c r="AZ137" s="36" t="str">
        <f t="shared" si="55"/>
        <v>LONG FLANGE, 8-900RFLWN x 12</v>
      </c>
    </row>
    <row r="138" spans="18:52" x14ac:dyDescent="0.25">
      <c r="R138" s="33" t="s">
        <v>43</v>
      </c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J138" s="33" t="str">
        <f t="shared" si="51"/>
        <v>900-NPS10x16</v>
      </c>
      <c r="AK138" s="34">
        <v>900</v>
      </c>
      <c r="AL138" s="35">
        <f t="shared" si="52"/>
        <v>10</v>
      </c>
      <c r="AM138" s="34">
        <v>10</v>
      </c>
      <c r="AN138" s="28">
        <v>21.5</v>
      </c>
      <c r="AO138" s="28">
        <v>2.75</v>
      </c>
      <c r="AP138" s="28">
        <v>12.75</v>
      </c>
      <c r="AQ138" s="35">
        <f t="shared" si="53"/>
        <v>2.25</v>
      </c>
      <c r="AR138" s="27">
        <v>14.5</v>
      </c>
      <c r="AS138" s="27">
        <v>16</v>
      </c>
      <c r="AT138" s="27">
        <v>16</v>
      </c>
      <c r="AU138" s="27">
        <v>1.5</v>
      </c>
      <c r="AV138" s="27">
        <v>1.375</v>
      </c>
      <c r="AW138" s="27">
        <v>18.5</v>
      </c>
      <c r="AX138" s="27">
        <v>385</v>
      </c>
      <c r="AY138" s="35">
        <f t="shared" si="54"/>
        <v>22.5</v>
      </c>
      <c r="AZ138" s="36" t="str">
        <f t="shared" si="55"/>
        <v>LONG FLANGE, 10-900RFLWN x 16</v>
      </c>
    </row>
    <row r="139" spans="18:52" x14ac:dyDescent="0.25">
      <c r="AJ139" s="33" t="str">
        <f t="shared" si="51"/>
        <v>900-NPS12x16</v>
      </c>
      <c r="AK139" s="34">
        <v>900</v>
      </c>
      <c r="AL139" s="35">
        <f t="shared" si="52"/>
        <v>12</v>
      </c>
      <c r="AM139" s="34">
        <v>12</v>
      </c>
      <c r="AN139" s="28">
        <v>24</v>
      </c>
      <c r="AO139" s="28">
        <v>3.125</v>
      </c>
      <c r="AP139" s="28">
        <v>15</v>
      </c>
      <c r="AQ139" s="35">
        <f t="shared" si="53"/>
        <v>2.25</v>
      </c>
      <c r="AR139" s="27">
        <v>16.5</v>
      </c>
      <c r="AS139" s="27">
        <v>16</v>
      </c>
      <c r="AT139" s="27">
        <v>20</v>
      </c>
      <c r="AU139" s="27">
        <v>1.5</v>
      </c>
      <c r="AV139" s="27">
        <v>1.375</v>
      </c>
      <c r="AW139" s="27">
        <v>21</v>
      </c>
      <c r="AX139" s="27">
        <v>667</v>
      </c>
      <c r="AY139" s="35">
        <f t="shared" si="54"/>
        <v>18</v>
      </c>
      <c r="AZ139" s="36" t="str">
        <f t="shared" si="55"/>
        <v>LONG FLANGE, 12-900RFLWN x 16</v>
      </c>
    </row>
    <row r="140" spans="18:52" x14ac:dyDescent="0.25">
      <c r="AJ140" s="33" t="str">
        <f t="shared" si="51"/>
        <v>900-NPS14x12</v>
      </c>
      <c r="AK140" s="34">
        <v>900</v>
      </c>
      <c r="AL140" s="35">
        <f t="shared" si="52"/>
        <v>14</v>
      </c>
      <c r="AM140" s="34">
        <v>14</v>
      </c>
      <c r="AN140" s="28">
        <v>25.25</v>
      </c>
      <c r="AO140" s="28">
        <v>3.375</v>
      </c>
      <c r="AP140" s="28">
        <v>16.25</v>
      </c>
      <c r="AQ140" s="35">
        <f t="shared" si="53"/>
        <v>1.875</v>
      </c>
      <c r="AR140" s="27">
        <v>17.75</v>
      </c>
      <c r="AS140" s="27">
        <v>12</v>
      </c>
      <c r="AT140" s="27">
        <v>20</v>
      </c>
      <c r="AU140" s="27">
        <v>1.625</v>
      </c>
      <c r="AV140" s="27">
        <v>1.5</v>
      </c>
      <c r="AW140" s="27">
        <v>22</v>
      </c>
      <c r="AX140" s="27">
        <v>558</v>
      </c>
      <c r="AY140" s="35">
        <f t="shared" si="54"/>
        <v>18</v>
      </c>
      <c r="AZ140" s="36" t="str">
        <f t="shared" si="55"/>
        <v>LONG FLANGE, 14-900RFLWN x 12</v>
      </c>
    </row>
    <row r="141" spans="18:52" x14ac:dyDescent="0.25">
      <c r="AJ141" s="33" t="str">
        <f t="shared" si="51"/>
        <v>900-NPS14x14</v>
      </c>
      <c r="AK141" s="34">
        <v>900</v>
      </c>
      <c r="AL141" s="35">
        <f t="shared" si="52"/>
        <v>14</v>
      </c>
      <c r="AM141" s="34">
        <v>14</v>
      </c>
      <c r="AN141" s="28">
        <v>25.25</v>
      </c>
      <c r="AO141" s="28">
        <v>3.375</v>
      </c>
      <c r="AP141" s="28">
        <v>16.25</v>
      </c>
      <c r="AQ141" s="35">
        <f t="shared" si="53"/>
        <v>1.875</v>
      </c>
      <c r="AR141" s="27">
        <v>17.75</v>
      </c>
      <c r="AS141" s="39">
        <v>14</v>
      </c>
      <c r="AT141" s="27">
        <v>20</v>
      </c>
      <c r="AU141" s="27">
        <v>1.625</v>
      </c>
      <c r="AV141" s="27">
        <v>1.5</v>
      </c>
      <c r="AW141" s="27">
        <v>22</v>
      </c>
      <c r="AX141" s="27" t="s">
        <v>38</v>
      </c>
      <c r="AY141" s="35">
        <f t="shared" si="54"/>
        <v>18</v>
      </c>
      <c r="AZ141" s="36" t="str">
        <f t="shared" si="55"/>
        <v>LONG FLANGE, 14-900RFLWN x 14</v>
      </c>
    </row>
    <row r="142" spans="18:52" x14ac:dyDescent="0.25">
      <c r="AJ142" s="33" t="str">
        <f t="shared" si="51"/>
        <v>900-NPS14x16</v>
      </c>
      <c r="AK142" s="34">
        <v>900</v>
      </c>
      <c r="AL142" s="35">
        <f t="shared" si="52"/>
        <v>14</v>
      </c>
      <c r="AM142" s="34">
        <v>14</v>
      </c>
      <c r="AN142" s="28">
        <v>25.25</v>
      </c>
      <c r="AO142" s="28">
        <v>3.375</v>
      </c>
      <c r="AP142" s="28">
        <v>16.25</v>
      </c>
      <c r="AQ142" s="35">
        <f t="shared" si="53"/>
        <v>1.875</v>
      </c>
      <c r="AR142" s="27">
        <v>17.75</v>
      </c>
      <c r="AS142" s="39">
        <v>16</v>
      </c>
      <c r="AT142" s="27">
        <v>20</v>
      </c>
      <c r="AU142" s="27">
        <v>1.625</v>
      </c>
      <c r="AV142" s="27">
        <v>1.5</v>
      </c>
      <c r="AW142" s="27">
        <v>22</v>
      </c>
      <c r="AX142" s="27" t="s">
        <v>38</v>
      </c>
      <c r="AY142" s="35">
        <f t="shared" si="54"/>
        <v>18</v>
      </c>
      <c r="AZ142" s="36" t="str">
        <f t="shared" si="55"/>
        <v>LONG FLANGE, 14-900RFLWN x 16</v>
      </c>
    </row>
    <row r="143" spans="18:52" x14ac:dyDescent="0.25">
      <c r="AJ143" s="33" t="str">
        <f t="shared" si="51"/>
        <v>900-NPS14x18</v>
      </c>
      <c r="AK143" s="34">
        <v>900</v>
      </c>
      <c r="AL143" s="35">
        <f t="shared" si="52"/>
        <v>14</v>
      </c>
      <c r="AM143" s="34">
        <v>14</v>
      </c>
      <c r="AN143" s="28">
        <v>25.25</v>
      </c>
      <c r="AO143" s="28">
        <v>3.375</v>
      </c>
      <c r="AP143" s="28">
        <v>16.25</v>
      </c>
      <c r="AQ143" s="35">
        <f t="shared" si="53"/>
        <v>1.875</v>
      </c>
      <c r="AR143" s="27">
        <v>17.75</v>
      </c>
      <c r="AS143" s="39">
        <v>18</v>
      </c>
      <c r="AT143" s="27">
        <v>20</v>
      </c>
      <c r="AU143" s="27">
        <v>1.625</v>
      </c>
      <c r="AV143" s="27">
        <v>1.5</v>
      </c>
      <c r="AW143" s="27">
        <v>22</v>
      </c>
      <c r="AX143" s="27" t="s">
        <v>38</v>
      </c>
      <c r="AY143" s="35">
        <f t="shared" si="54"/>
        <v>18</v>
      </c>
      <c r="AZ143" s="36" t="str">
        <f t="shared" si="55"/>
        <v>LONG FLANGE, 14-900RFLWN x 18</v>
      </c>
    </row>
    <row r="144" spans="18:52" x14ac:dyDescent="0.25">
      <c r="AJ144" s="33" t="str">
        <f t="shared" si="51"/>
        <v>900-NPS14x20</v>
      </c>
      <c r="AK144" s="34">
        <v>900</v>
      </c>
      <c r="AL144" s="35">
        <f t="shared" si="52"/>
        <v>14</v>
      </c>
      <c r="AM144" s="34">
        <v>14</v>
      </c>
      <c r="AN144" s="28">
        <v>25.25</v>
      </c>
      <c r="AO144" s="28">
        <v>3.375</v>
      </c>
      <c r="AP144" s="28">
        <v>16.25</v>
      </c>
      <c r="AQ144" s="35">
        <f t="shared" si="53"/>
        <v>1.875</v>
      </c>
      <c r="AR144" s="27">
        <v>17.75</v>
      </c>
      <c r="AS144" s="39">
        <v>20</v>
      </c>
      <c r="AT144" s="27">
        <v>20</v>
      </c>
      <c r="AU144" s="27">
        <v>1.625</v>
      </c>
      <c r="AV144" s="27">
        <v>1.5</v>
      </c>
      <c r="AW144" s="27">
        <v>22</v>
      </c>
      <c r="AX144" s="27" t="s">
        <v>38</v>
      </c>
      <c r="AY144" s="35">
        <f t="shared" si="54"/>
        <v>18</v>
      </c>
      <c r="AZ144" s="36" t="str">
        <f t="shared" si="55"/>
        <v>LONG FLANGE, 14-900RFLWN x 20</v>
      </c>
    </row>
    <row r="145" spans="36:52" x14ac:dyDescent="0.25">
      <c r="AJ145" s="33" t="str">
        <f t="shared" si="51"/>
        <v>900-NPS16x12</v>
      </c>
      <c r="AK145" s="34">
        <v>900</v>
      </c>
      <c r="AL145" s="35">
        <f t="shared" si="52"/>
        <v>16</v>
      </c>
      <c r="AM145" s="34">
        <v>16</v>
      </c>
      <c r="AN145" s="28">
        <v>27.75</v>
      </c>
      <c r="AO145" s="28">
        <v>3.5</v>
      </c>
      <c r="AP145" s="28">
        <v>18.5</v>
      </c>
      <c r="AQ145" s="35">
        <f t="shared" si="53"/>
        <v>2</v>
      </c>
      <c r="AR145" s="27">
        <v>20</v>
      </c>
      <c r="AS145" s="27">
        <v>12</v>
      </c>
      <c r="AT145" s="27">
        <v>20</v>
      </c>
      <c r="AU145" s="27">
        <v>1.75</v>
      </c>
      <c r="AV145" s="27">
        <v>1.625</v>
      </c>
      <c r="AW145" s="27">
        <v>24.25</v>
      </c>
      <c r="AX145" s="27">
        <v>670</v>
      </c>
      <c r="AY145" s="35">
        <f t="shared" si="54"/>
        <v>18</v>
      </c>
      <c r="AZ145" s="36" t="str">
        <f t="shared" si="55"/>
        <v>LONG FLANGE, 16-900RFLWN x 12</v>
      </c>
    </row>
    <row r="146" spans="36:52" x14ac:dyDescent="0.25">
      <c r="AJ146" s="33" t="str">
        <f t="shared" si="51"/>
        <v>900-NPS16x14</v>
      </c>
      <c r="AK146" s="34">
        <v>900</v>
      </c>
      <c r="AL146" s="35">
        <f t="shared" si="52"/>
        <v>16</v>
      </c>
      <c r="AM146" s="34">
        <v>16</v>
      </c>
      <c r="AN146" s="28">
        <v>27.75</v>
      </c>
      <c r="AO146" s="28">
        <v>3.5</v>
      </c>
      <c r="AP146" s="28">
        <v>18.5</v>
      </c>
      <c r="AQ146" s="35">
        <f t="shared" si="53"/>
        <v>2</v>
      </c>
      <c r="AR146" s="27">
        <v>20</v>
      </c>
      <c r="AS146" s="39">
        <v>14</v>
      </c>
      <c r="AT146" s="27">
        <v>20</v>
      </c>
      <c r="AU146" s="27">
        <v>1.75</v>
      </c>
      <c r="AV146" s="27">
        <v>1.625</v>
      </c>
      <c r="AW146" s="27">
        <v>24.25</v>
      </c>
      <c r="AX146" s="27" t="s">
        <v>38</v>
      </c>
      <c r="AY146" s="35">
        <f t="shared" si="54"/>
        <v>18</v>
      </c>
      <c r="AZ146" s="36" t="str">
        <f t="shared" si="55"/>
        <v>LONG FLANGE, 16-900RFLWN x 14</v>
      </c>
    </row>
    <row r="147" spans="36:52" x14ac:dyDescent="0.25">
      <c r="AJ147" s="33" t="str">
        <f t="shared" si="51"/>
        <v>900-NPS16x16</v>
      </c>
      <c r="AK147" s="34">
        <v>900</v>
      </c>
      <c r="AL147" s="35">
        <f t="shared" si="52"/>
        <v>16</v>
      </c>
      <c r="AM147" s="34">
        <v>16</v>
      </c>
      <c r="AN147" s="28">
        <v>27.75</v>
      </c>
      <c r="AO147" s="28">
        <v>3.5</v>
      </c>
      <c r="AP147" s="28">
        <v>18.5</v>
      </c>
      <c r="AQ147" s="35">
        <f t="shared" si="53"/>
        <v>2</v>
      </c>
      <c r="AR147" s="27">
        <v>20</v>
      </c>
      <c r="AS147" s="39">
        <v>16</v>
      </c>
      <c r="AT147" s="27">
        <v>20</v>
      </c>
      <c r="AU147" s="27">
        <v>1.75</v>
      </c>
      <c r="AV147" s="27">
        <v>1.625</v>
      </c>
      <c r="AW147" s="27">
        <v>24.25</v>
      </c>
      <c r="AX147" s="27" t="s">
        <v>38</v>
      </c>
      <c r="AY147" s="35">
        <f t="shared" si="54"/>
        <v>18</v>
      </c>
      <c r="AZ147" s="36" t="str">
        <f t="shared" si="55"/>
        <v>LONG FLANGE, 16-900RFLWN x 16</v>
      </c>
    </row>
    <row r="148" spans="36:52" x14ac:dyDescent="0.25">
      <c r="AJ148" s="33" t="str">
        <f t="shared" si="51"/>
        <v>900-NPS16x18</v>
      </c>
      <c r="AK148" s="34">
        <v>900</v>
      </c>
      <c r="AL148" s="35">
        <f t="shared" si="52"/>
        <v>16</v>
      </c>
      <c r="AM148" s="34">
        <v>16</v>
      </c>
      <c r="AN148" s="28">
        <v>27.75</v>
      </c>
      <c r="AO148" s="28">
        <v>3.5</v>
      </c>
      <c r="AP148" s="28">
        <v>18.5</v>
      </c>
      <c r="AQ148" s="35">
        <f t="shared" si="53"/>
        <v>2</v>
      </c>
      <c r="AR148" s="27">
        <v>20</v>
      </c>
      <c r="AS148" s="39">
        <v>18</v>
      </c>
      <c r="AT148" s="27">
        <v>20</v>
      </c>
      <c r="AU148" s="27">
        <v>1.75</v>
      </c>
      <c r="AV148" s="27">
        <v>1.625</v>
      </c>
      <c r="AW148" s="27">
        <v>24.25</v>
      </c>
      <c r="AX148" s="27" t="s">
        <v>38</v>
      </c>
      <c r="AY148" s="35">
        <f t="shared" si="54"/>
        <v>18</v>
      </c>
      <c r="AZ148" s="36" t="str">
        <f t="shared" si="55"/>
        <v>LONG FLANGE, 16-900RFLWN x 18</v>
      </c>
    </row>
    <row r="149" spans="36:52" x14ac:dyDescent="0.25">
      <c r="AJ149" s="33" t="str">
        <f t="shared" si="51"/>
        <v>900-NPS16x20</v>
      </c>
      <c r="AK149" s="34">
        <v>900</v>
      </c>
      <c r="AL149" s="35">
        <f t="shared" si="52"/>
        <v>16</v>
      </c>
      <c r="AM149" s="34">
        <v>16</v>
      </c>
      <c r="AN149" s="28">
        <v>27.75</v>
      </c>
      <c r="AO149" s="28">
        <v>3.5</v>
      </c>
      <c r="AP149" s="28">
        <v>18.5</v>
      </c>
      <c r="AQ149" s="35">
        <f t="shared" si="53"/>
        <v>2</v>
      </c>
      <c r="AR149" s="27">
        <v>20</v>
      </c>
      <c r="AS149" s="39">
        <v>20</v>
      </c>
      <c r="AT149" s="27">
        <v>20</v>
      </c>
      <c r="AU149" s="27">
        <v>1.75</v>
      </c>
      <c r="AV149" s="27">
        <v>1.625</v>
      </c>
      <c r="AW149" s="27">
        <v>24.25</v>
      </c>
      <c r="AX149" s="27" t="s">
        <v>38</v>
      </c>
      <c r="AY149" s="35">
        <f t="shared" si="54"/>
        <v>18</v>
      </c>
      <c r="AZ149" s="36" t="str">
        <f t="shared" si="55"/>
        <v>LONG FLANGE, 16-900RFLWN x 20</v>
      </c>
    </row>
    <row r="150" spans="36:52" x14ac:dyDescent="0.25">
      <c r="AJ150" s="33" t="str">
        <f t="shared" si="51"/>
        <v>900-NPS18x12</v>
      </c>
      <c r="AK150" s="34">
        <v>900</v>
      </c>
      <c r="AL150" s="35">
        <f t="shared" si="52"/>
        <v>18</v>
      </c>
      <c r="AM150" s="34">
        <v>18</v>
      </c>
      <c r="AN150" s="28">
        <v>31</v>
      </c>
      <c r="AO150" s="28">
        <v>4</v>
      </c>
      <c r="AP150" s="28">
        <v>21</v>
      </c>
      <c r="AQ150" s="35">
        <f t="shared" si="53"/>
        <v>2.125</v>
      </c>
      <c r="AR150" s="27">
        <v>22.25</v>
      </c>
      <c r="AS150" s="27">
        <v>12</v>
      </c>
      <c r="AT150" s="27">
        <v>20</v>
      </c>
      <c r="AU150" s="27">
        <v>2</v>
      </c>
      <c r="AV150" s="27">
        <v>1.875</v>
      </c>
      <c r="AW150" s="27">
        <v>27</v>
      </c>
      <c r="AX150" s="27">
        <v>949</v>
      </c>
      <c r="AY150" s="35">
        <f t="shared" si="54"/>
        <v>18</v>
      </c>
      <c r="AZ150" s="36" t="str">
        <f t="shared" si="55"/>
        <v>LONG FLANGE, 18-900RFLWN x 12</v>
      </c>
    </row>
    <row r="151" spans="36:52" x14ac:dyDescent="0.25">
      <c r="AJ151" s="33" t="str">
        <f t="shared" si="51"/>
        <v>900-NPS18x14</v>
      </c>
      <c r="AK151" s="34">
        <v>900</v>
      </c>
      <c r="AL151" s="35">
        <f t="shared" si="52"/>
        <v>18</v>
      </c>
      <c r="AM151" s="34">
        <v>18</v>
      </c>
      <c r="AN151" s="28">
        <v>31</v>
      </c>
      <c r="AO151" s="28">
        <v>4</v>
      </c>
      <c r="AP151" s="28">
        <v>21</v>
      </c>
      <c r="AQ151" s="35">
        <f t="shared" si="53"/>
        <v>2.125</v>
      </c>
      <c r="AR151" s="27">
        <v>22.25</v>
      </c>
      <c r="AS151" s="39">
        <v>14</v>
      </c>
      <c r="AT151" s="27">
        <v>20</v>
      </c>
      <c r="AU151" s="27">
        <v>2</v>
      </c>
      <c r="AV151" s="27">
        <v>1.875</v>
      </c>
      <c r="AW151" s="27">
        <v>27</v>
      </c>
      <c r="AX151" s="27" t="s">
        <v>38</v>
      </c>
      <c r="AY151" s="35">
        <f t="shared" si="54"/>
        <v>18</v>
      </c>
      <c r="AZ151" s="36" t="str">
        <f t="shared" si="55"/>
        <v>LONG FLANGE, 18-900RFLWN x 14</v>
      </c>
    </row>
    <row r="152" spans="36:52" x14ac:dyDescent="0.25">
      <c r="AJ152" s="33" t="str">
        <f t="shared" si="51"/>
        <v>900-NPS18x16</v>
      </c>
      <c r="AK152" s="34">
        <v>900</v>
      </c>
      <c r="AL152" s="35">
        <f t="shared" si="52"/>
        <v>18</v>
      </c>
      <c r="AM152" s="34">
        <v>18</v>
      </c>
      <c r="AN152" s="28">
        <v>31</v>
      </c>
      <c r="AO152" s="28">
        <v>4</v>
      </c>
      <c r="AP152" s="28">
        <v>21</v>
      </c>
      <c r="AQ152" s="35">
        <f t="shared" si="53"/>
        <v>2.125</v>
      </c>
      <c r="AR152" s="27">
        <v>22.25</v>
      </c>
      <c r="AS152" s="39">
        <v>16</v>
      </c>
      <c r="AT152" s="27">
        <v>20</v>
      </c>
      <c r="AU152" s="27">
        <v>2</v>
      </c>
      <c r="AV152" s="27">
        <v>1.875</v>
      </c>
      <c r="AW152" s="27">
        <v>27</v>
      </c>
      <c r="AX152" s="27" t="s">
        <v>38</v>
      </c>
      <c r="AY152" s="35">
        <f t="shared" si="54"/>
        <v>18</v>
      </c>
      <c r="AZ152" s="36" t="str">
        <f t="shared" si="55"/>
        <v>LONG FLANGE, 18-900RFLWN x 16</v>
      </c>
    </row>
    <row r="153" spans="36:52" x14ac:dyDescent="0.25">
      <c r="AJ153" s="33" t="str">
        <f t="shared" si="51"/>
        <v>900-NPS18x18</v>
      </c>
      <c r="AK153" s="34">
        <v>900</v>
      </c>
      <c r="AL153" s="35">
        <f t="shared" si="52"/>
        <v>18</v>
      </c>
      <c r="AM153" s="34">
        <v>18</v>
      </c>
      <c r="AN153" s="28">
        <v>31</v>
      </c>
      <c r="AO153" s="28">
        <v>4</v>
      </c>
      <c r="AP153" s="28">
        <v>21</v>
      </c>
      <c r="AQ153" s="35">
        <f t="shared" si="53"/>
        <v>2.125</v>
      </c>
      <c r="AR153" s="27">
        <v>22.25</v>
      </c>
      <c r="AS153" s="39">
        <v>18</v>
      </c>
      <c r="AT153" s="27">
        <v>20</v>
      </c>
      <c r="AU153" s="27">
        <v>2</v>
      </c>
      <c r="AV153" s="27">
        <v>1.875</v>
      </c>
      <c r="AW153" s="27">
        <v>27</v>
      </c>
      <c r="AX153" s="27" t="s">
        <v>38</v>
      </c>
      <c r="AY153" s="35">
        <f t="shared" si="54"/>
        <v>18</v>
      </c>
      <c r="AZ153" s="36" t="str">
        <f t="shared" si="55"/>
        <v>LONG FLANGE, 18-900RFLWN x 18</v>
      </c>
    </row>
    <row r="154" spans="36:52" x14ac:dyDescent="0.25">
      <c r="AJ154" s="33" t="str">
        <f t="shared" si="51"/>
        <v>900-NPS18x20</v>
      </c>
      <c r="AK154" s="34">
        <v>900</v>
      </c>
      <c r="AL154" s="35">
        <f t="shared" si="52"/>
        <v>18</v>
      </c>
      <c r="AM154" s="34">
        <v>18</v>
      </c>
      <c r="AN154" s="28">
        <v>31</v>
      </c>
      <c r="AO154" s="28">
        <v>4</v>
      </c>
      <c r="AP154" s="28">
        <v>21</v>
      </c>
      <c r="AQ154" s="35">
        <f t="shared" si="53"/>
        <v>2.125</v>
      </c>
      <c r="AR154" s="27">
        <v>22.25</v>
      </c>
      <c r="AS154" s="39">
        <v>20</v>
      </c>
      <c r="AT154" s="27">
        <v>20</v>
      </c>
      <c r="AU154" s="27">
        <v>2</v>
      </c>
      <c r="AV154" s="27">
        <v>1.875</v>
      </c>
      <c r="AW154" s="27">
        <v>27</v>
      </c>
      <c r="AX154" s="27" t="s">
        <v>38</v>
      </c>
      <c r="AY154" s="35">
        <f t="shared" si="54"/>
        <v>18</v>
      </c>
      <c r="AZ154" s="36" t="str">
        <f t="shared" si="55"/>
        <v>LONG FLANGE, 18-900RFLWN x 20</v>
      </c>
    </row>
    <row r="155" spans="36:52" x14ac:dyDescent="0.25">
      <c r="AJ155" s="33" t="str">
        <f t="shared" si="51"/>
        <v>900-NPS20x12</v>
      </c>
      <c r="AK155" s="34">
        <v>900</v>
      </c>
      <c r="AL155" s="35">
        <f t="shared" si="52"/>
        <v>20</v>
      </c>
      <c r="AM155" s="34">
        <v>20</v>
      </c>
      <c r="AN155" s="28">
        <v>33.75</v>
      </c>
      <c r="AO155" s="28">
        <v>4.25</v>
      </c>
      <c r="AP155" s="28">
        <v>23</v>
      </c>
      <c r="AQ155" s="35">
        <f t="shared" si="53"/>
        <v>2.25</v>
      </c>
      <c r="AR155" s="27">
        <v>24.5</v>
      </c>
      <c r="AS155" s="27">
        <v>12</v>
      </c>
      <c r="AT155" s="27">
        <v>20</v>
      </c>
      <c r="AU155" s="27">
        <v>2.125</v>
      </c>
      <c r="AV155" s="27">
        <v>2</v>
      </c>
      <c r="AW155" s="27">
        <v>29.5</v>
      </c>
      <c r="AX155" s="27">
        <v>1040</v>
      </c>
      <c r="AY155" s="35">
        <f t="shared" si="54"/>
        <v>18</v>
      </c>
      <c r="AZ155" s="36" t="str">
        <f t="shared" si="55"/>
        <v>LONG FLANGE, 20-900RFLWN x 12</v>
      </c>
    </row>
    <row r="156" spans="36:52" x14ac:dyDescent="0.25">
      <c r="AJ156" s="33" t="str">
        <f t="shared" si="51"/>
        <v>900-NPS20x14</v>
      </c>
      <c r="AK156" s="34">
        <v>900</v>
      </c>
      <c r="AL156" s="35">
        <f t="shared" si="52"/>
        <v>20</v>
      </c>
      <c r="AM156" s="34">
        <v>20</v>
      </c>
      <c r="AN156" s="28">
        <v>33.75</v>
      </c>
      <c r="AO156" s="28">
        <v>4.25</v>
      </c>
      <c r="AP156" s="28">
        <v>23</v>
      </c>
      <c r="AQ156" s="35">
        <f t="shared" si="53"/>
        <v>2.25</v>
      </c>
      <c r="AR156" s="27">
        <v>24.5</v>
      </c>
      <c r="AS156" s="39">
        <v>14</v>
      </c>
      <c r="AT156" s="27">
        <v>20</v>
      </c>
      <c r="AU156" s="27">
        <v>2.125</v>
      </c>
      <c r="AV156" s="27">
        <v>2</v>
      </c>
      <c r="AW156" s="27">
        <v>29.5</v>
      </c>
      <c r="AX156" s="27" t="s">
        <v>38</v>
      </c>
      <c r="AY156" s="35">
        <f t="shared" si="54"/>
        <v>18</v>
      </c>
      <c r="AZ156" s="36" t="str">
        <f t="shared" si="55"/>
        <v>LONG FLANGE, 20-900RFLWN x 14</v>
      </c>
    </row>
    <row r="157" spans="36:52" x14ac:dyDescent="0.25">
      <c r="AJ157" s="33" t="str">
        <f t="shared" si="51"/>
        <v>900-NPS20x16</v>
      </c>
      <c r="AK157" s="34">
        <v>900</v>
      </c>
      <c r="AL157" s="35">
        <f t="shared" si="52"/>
        <v>20</v>
      </c>
      <c r="AM157" s="34">
        <v>20</v>
      </c>
      <c r="AN157" s="28">
        <v>33.75</v>
      </c>
      <c r="AO157" s="28">
        <v>4.25</v>
      </c>
      <c r="AP157" s="28">
        <v>23</v>
      </c>
      <c r="AQ157" s="35">
        <f t="shared" si="53"/>
        <v>2.25</v>
      </c>
      <c r="AR157" s="27">
        <v>24.5</v>
      </c>
      <c r="AS157" s="39">
        <v>16</v>
      </c>
      <c r="AT157" s="27">
        <v>20</v>
      </c>
      <c r="AU157" s="27">
        <v>2.125</v>
      </c>
      <c r="AV157" s="27">
        <v>2</v>
      </c>
      <c r="AW157" s="27">
        <v>29.5</v>
      </c>
      <c r="AX157" s="27" t="s">
        <v>38</v>
      </c>
      <c r="AY157" s="35">
        <f t="shared" si="54"/>
        <v>18</v>
      </c>
      <c r="AZ157" s="36" t="str">
        <f t="shared" si="55"/>
        <v>LONG FLANGE, 20-900RFLWN x 16</v>
      </c>
    </row>
    <row r="158" spans="36:52" x14ac:dyDescent="0.25">
      <c r="AJ158" s="33" t="str">
        <f t="shared" si="51"/>
        <v>900-NPS20x18</v>
      </c>
      <c r="AK158" s="34">
        <v>900</v>
      </c>
      <c r="AL158" s="35">
        <f t="shared" si="52"/>
        <v>20</v>
      </c>
      <c r="AM158" s="34">
        <v>20</v>
      </c>
      <c r="AN158" s="28">
        <v>33.75</v>
      </c>
      <c r="AO158" s="28">
        <v>4.25</v>
      </c>
      <c r="AP158" s="28">
        <v>23</v>
      </c>
      <c r="AQ158" s="35">
        <f t="shared" si="53"/>
        <v>2.25</v>
      </c>
      <c r="AR158" s="27">
        <v>24.5</v>
      </c>
      <c r="AS158" s="39">
        <v>18</v>
      </c>
      <c r="AT158" s="27">
        <v>20</v>
      </c>
      <c r="AU158" s="27">
        <v>2.125</v>
      </c>
      <c r="AV158" s="27">
        <v>2</v>
      </c>
      <c r="AW158" s="27">
        <v>29.5</v>
      </c>
      <c r="AX158" s="27" t="s">
        <v>38</v>
      </c>
      <c r="AY158" s="35">
        <f t="shared" si="54"/>
        <v>18</v>
      </c>
      <c r="AZ158" s="36" t="str">
        <f t="shared" si="55"/>
        <v>LONG FLANGE, 20-900RFLWN x 18</v>
      </c>
    </row>
    <row r="159" spans="36:52" x14ac:dyDescent="0.25">
      <c r="AJ159" s="33" t="str">
        <f t="shared" si="51"/>
        <v>900-NPS20x20</v>
      </c>
      <c r="AK159" s="34">
        <v>900</v>
      </c>
      <c r="AL159" s="35">
        <f t="shared" si="52"/>
        <v>20</v>
      </c>
      <c r="AM159" s="34">
        <v>20</v>
      </c>
      <c r="AN159" s="28">
        <v>33.75</v>
      </c>
      <c r="AO159" s="28">
        <v>4.25</v>
      </c>
      <c r="AP159" s="28">
        <v>23</v>
      </c>
      <c r="AQ159" s="35">
        <f t="shared" si="53"/>
        <v>2.25</v>
      </c>
      <c r="AR159" s="27">
        <v>24.5</v>
      </c>
      <c r="AS159" s="39">
        <v>20</v>
      </c>
      <c r="AT159" s="27">
        <v>20</v>
      </c>
      <c r="AU159" s="27">
        <v>2.125</v>
      </c>
      <c r="AV159" s="27">
        <v>2</v>
      </c>
      <c r="AW159" s="27">
        <v>29.5</v>
      </c>
      <c r="AX159" s="27" t="s">
        <v>38</v>
      </c>
      <c r="AY159" s="35">
        <f t="shared" si="54"/>
        <v>18</v>
      </c>
      <c r="AZ159" s="36" t="str">
        <f t="shared" si="55"/>
        <v>LONG FLANGE, 20-900RFLWN x 20</v>
      </c>
    </row>
    <row r="160" spans="36:52" x14ac:dyDescent="0.25">
      <c r="AJ160" s="33" t="str">
        <f t="shared" si="51"/>
        <v>900-NPS24x12</v>
      </c>
      <c r="AK160" s="34">
        <v>900</v>
      </c>
      <c r="AL160" s="35">
        <f t="shared" si="52"/>
        <v>24</v>
      </c>
      <c r="AM160" s="34">
        <v>24</v>
      </c>
      <c r="AN160" s="28">
        <v>41</v>
      </c>
      <c r="AO160" s="28">
        <v>5.5</v>
      </c>
      <c r="AP160" s="28">
        <v>27.25</v>
      </c>
      <c r="AQ160" s="35">
        <f t="shared" si="53"/>
        <v>2.75</v>
      </c>
      <c r="AR160" s="27">
        <v>29.5</v>
      </c>
      <c r="AS160" s="27">
        <v>12</v>
      </c>
      <c r="AT160" s="27">
        <v>20</v>
      </c>
      <c r="AU160" s="27">
        <v>2.625</v>
      </c>
      <c r="AV160" s="27">
        <v>2.5</v>
      </c>
      <c r="AW160" s="27">
        <v>35.5</v>
      </c>
      <c r="AX160" s="27">
        <v>1775</v>
      </c>
      <c r="AY160" s="35">
        <f t="shared" si="54"/>
        <v>18</v>
      </c>
      <c r="AZ160" s="36" t="str">
        <f t="shared" si="55"/>
        <v>LONG FLANGE, 24-900RFLWN x 12</v>
      </c>
    </row>
    <row r="161" spans="36:52" x14ac:dyDescent="0.25">
      <c r="AJ161" s="33" t="str">
        <f t="shared" si="51"/>
        <v>900-NPS24x14</v>
      </c>
      <c r="AK161" s="34">
        <v>900</v>
      </c>
      <c r="AL161" s="35">
        <f t="shared" si="52"/>
        <v>24</v>
      </c>
      <c r="AM161" s="34">
        <v>24</v>
      </c>
      <c r="AN161" s="28">
        <v>41</v>
      </c>
      <c r="AO161" s="28">
        <v>5.5</v>
      </c>
      <c r="AP161" s="28">
        <v>27.25</v>
      </c>
      <c r="AQ161" s="35">
        <f t="shared" si="53"/>
        <v>2.75</v>
      </c>
      <c r="AR161" s="27">
        <v>29.5</v>
      </c>
      <c r="AS161" s="39">
        <v>14</v>
      </c>
      <c r="AT161" s="27">
        <v>20</v>
      </c>
      <c r="AU161" s="27">
        <v>2.625</v>
      </c>
      <c r="AV161" s="27">
        <v>2.5</v>
      </c>
      <c r="AW161" s="27">
        <v>35.5</v>
      </c>
      <c r="AX161" s="27" t="s">
        <v>38</v>
      </c>
      <c r="AY161" s="35">
        <f t="shared" si="54"/>
        <v>18</v>
      </c>
      <c r="AZ161" s="36" t="str">
        <f t="shared" si="55"/>
        <v>LONG FLANGE, 24-900RFLWN x 14</v>
      </c>
    </row>
    <row r="162" spans="36:52" x14ac:dyDescent="0.25">
      <c r="AJ162" s="33" t="str">
        <f t="shared" si="51"/>
        <v>900-NPS24x16</v>
      </c>
      <c r="AK162" s="34">
        <v>900</v>
      </c>
      <c r="AL162" s="35">
        <f t="shared" si="52"/>
        <v>24</v>
      </c>
      <c r="AM162" s="34">
        <v>24</v>
      </c>
      <c r="AN162" s="28">
        <v>41</v>
      </c>
      <c r="AO162" s="28">
        <v>5.5</v>
      </c>
      <c r="AP162" s="28">
        <v>27.25</v>
      </c>
      <c r="AQ162" s="35">
        <f t="shared" si="53"/>
        <v>2.75</v>
      </c>
      <c r="AR162" s="27">
        <v>29.5</v>
      </c>
      <c r="AS162" s="39">
        <v>16</v>
      </c>
      <c r="AT162" s="27">
        <v>20</v>
      </c>
      <c r="AU162" s="27">
        <v>2.625</v>
      </c>
      <c r="AV162" s="27">
        <v>2.5</v>
      </c>
      <c r="AW162" s="27">
        <v>35.5</v>
      </c>
      <c r="AX162" s="27" t="s">
        <v>38</v>
      </c>
      <c r="AY162" s="35">
        <f t="shared" si="54"/>
        <v>18</v>
      </c>
      <c r="AZ162" s="36" t="str">
        <f t="shared" si="55"/>
        <v>LONG FLANGE, 24-900RFLWN x 16</v>
      </c>
    </row>
    <row r="163" spans="36:52" x14ac:dyDescent="0.25">
      <c r="AJ163" s="33" t="str">
        <f t="shared" si="51"/>
        <v>900-NPS24x18</v>
      </c>
      <c r="AK163" s="34">
        <v>900</v>
      </c>
      <c r="AL163" s="35">
        <f t="shared" si="52"/>
        <v>24</v>
      </c>
      <c r="AM163" s="34">
        <v>24</v>
      </c>
      <c r="AN163" s="28">
        <v>41</v>
      </c>
      <c r="AO163" s="28">
        <v>5.5</v>
      </c>
      <c r="AP163" s="28">
        <v>27.25</v>
      </c>
      <c r="AQ163" s="35">
        <f t="shared" si="53"/>
        <v>2.75</v>
      </c>
      <c r="AR163" s="27">
        <v>29.5</v>
      </c>
      <c r="AS163" s="39">
        <v>18</v>
      </c>
      <c r="AT163" s="27">
        <v>20</v>
      </c>
      <c r="AU163" s="27">
        <v>2.625</v>
      </c>
      <c r="AV163" s="27">
        <v>2.5</v>
      </c>
      <c r="AW163" s="27">
        <v>35.5</v>
      </c>
      <c r="AX163" s="27" t="s">
        <v>38</v>
      </c>
      <c r="AY163" s="35">
        <f t="shared" si="54"/>
        <v>18</v>
      </c>
      <c r="AZ163" s="36" t="str">
        <f t="shared" si="55"/>
        <v>LONG FLANGE, 24-900RFLWN x 18</v>
      </c>
    </row>
    <row r="164" spans="36:52" x14ac:dyDescent="0.25">
      <c r="AJ164" s="33" t="str">
        <f t="shared" si="51"/>
        <v>900-NPS24x20</v>
      </c>
      <c r="AK164" s="34">
        <v>900</v>
      </c>
      <c r="AL164" s="35">
        <f t="shared" si="52"/>
        <v>24</v>
      </c>
      <c r="AM164" s="34">
        <v>24</v>
      </c>
      <c r="AN164" s="28">
        <v>41</v>
      </c>
      <c r="AO164" s="28">
        <v>5.5</v>
      </c>
      <c r="AP164" s="28">
        <v>27.25</v>
      </c>
      <c r="AQ164" s="35">
        <f t="shared" si="53"/>
        <v>2.75</v>
      </c>
      <c r="AR164" s="27">
        <v>29.5</v>
      </c>
      <c r="AS164" s="39">
        <v>20</v>
      </c>
      <c r="AT164" s="27">
        <v>20</v>
      </c>
      <c r="AU164" s="27">
        <v>2.625</v>
      </c>
      <c r="AV164" s="27">
        <v>2.5</v>
      </c>
      <c r="AW164" s="27">
        <v>35.5</v>
      </c>
      <c r="AX164" s="27" t="s">
        <v>38</v>
      </c>
      <c r="AY164" s="35">
        <f t="shared" si="54"/>
        <v>18</v>
      </c>
      <c r="AZ164" s="36" t="str">
        <f t="shared" si="55"/>
        <v>LONG FLANGE, 24-900RFLWN x 20</v>
      </c>
    </row>
    <row r="165" spans="36:52" x14ac:dyDescent="0.25">
      <c r="AJ165" s="41" t="str">
        <f t="shared" si="51"/>
        <v>1500-NPS0.5x9</v>
      </c>
      <c r="AK165" s="34">
        <v>1500</v>
      </c>
      <c r="AL165" s="35">
        <f t="shared" si="52"/>
        <v>0.5</v>
      </c>
      <c r="AM165" s="34">
        <v>0.5</v>
      </c>
      <c r="AN165" s="28">
        <v>4.75</v>
      </c>
      <c r="AO165" s="28">
        <v>0.875</v>
      </c>
      <c r="AP165" s="28">
        <v>1.375</v>
      </c>
      <c r="AQ165" s="35">
        <f t="shared" si="53"/>
        <v>0.53125</v>
      </c>
      <c r="AR165" s="27">
        <v>1.5625</v>
      </c>
      <c r="AS165" s="27">
        <v>9</v>
      </c>
      <c r="AT165" s="27">
        <v>4</v>
      </c>
      <c r="AU165" s="27">
        <v>0.875</v>
      </c>
      <c r="AV165" s="27">
        <v>0.75</v>
      </c>
      <c r="AW165" s="27">
        <v>3.25</v>
      </c>
      <c r="AX165" s="27" t="s">
        <v>289</v>
      </c>
      <c r="AY165" s="35">
        <f t="shared" si="54"/>
        <v>90</v>
      </c>
      <c r="AZ165" s="36" t="str">
        <f t="shared" si="55"/>
        <v>LONG FLANGE, 0.5-1500RFLWN x 9</v>
      </c>
    </row>
    <row r="166" spans="36:52" x14ac:dyDescent="0.25">
      <c r="AJ166" s="41" t="str">
        <f t="shared" si="51"/>
        <v>1500-NPS0.75x9</v>
      </c>
      <c r="AK166" s="34">
        <v>1500</v>
      </c>
      <c r="AL166" s="35">
        <f t="shared" si="52"/>
        <v>0.75</v>
      </c>
      <c r="AM166" s="34">
        <v>0.75</v>
      </c>
      <c r="AN166" s="28">
        <v>5.125</v>
      </c>
      <c r="AO166" s="28">
        <v>1</v>
      </c>
      <c r="AP166" s="28">
        <v>1.6875</v>
      </c>
      <c r="AQ166" s="35">
        <f t="shared" si="53"/>
        <v>0.53125</v>
      </c>
      <c r="AR166" s="27">
        <v>1.8125</v>
      </c>
      <c r="AS166" s="27">
        <v>9</v>
      </c>
      <c r="AT166" s="27">
        <v>4</v>
      </c>
      <c r="AU166" s="27">
        <v>0.875</v>
      </c>
      <c r="AV166" s="27">
        <v>0.75</v>
      </c>
      <c r="AW166" s="27">
        <v>3.5</v>
      </c>
      <c r="AX166" s="27" t="s">
        <v>289</v>
      </c>
      <c r="AY166" s="35">
        <f t="shared" si="54"/>
        <v>90</v>
      </c>
      <c r="AZ166" s="36" t="str">
        <f t="shared" si="55"/>
        <v>LONG FLANGE, 0.75-1500RFLWN x 9</v>
      </c>
    </row>
    <row r="167" spans="36:52" x14ac:dyDescent="0.25">
      <c r="AJ167" s="33" t="str">
        <f t="shared" si="51"/>
        <v>1500-NPS1x9</v>
      </c>
      <c r="AK167" s="34">
        <v>1500</v>
      </c>
      <c r="AL167" s="35">
        <f t="shared" si="52"/>
        <v>1</v>
      </c>
      <c r="AM167" s="34">
        <v>1</v>
      </c>
      <c r="AN167" s="28">
        <v>5.875</v>
      </c>
      <c r="AO167" s="28">
        <v>1.125</v>
      </c>
      <c r="AP167" s="28">
        <v>2</v>
      </c>
      <c r="AQ167" s="35">
        <f t="shared" si="53"/>
        <v>0.53125</v>
      </c>
      <c r="AR167" s="27">
        <v>2.0625</v>
      </c>
      <c r="AS167" s="27">
        <v>9</v>
      </c>
      <c r="AT167" s="27">
        <v>4</v>
      </c>
      <c r="AU167" s="27">
        <v>1</v>
      </c>
      <c r="AV167" s="27">
        <v>0.875</v>
      </c>
      <c r="AW167" s="27">
        <v>4</v>
      </c>
      <c r="AX167" s="27">
        <v>15</v>
      </c>
      <c r="AY167" s="35">
        <f t="shared" si="54"/>
        <v>90</v>
      </c>
      <c r="AZ167" s="36" t="str">
        <f t="shared" si="55"/>
        <v>LONG FLANGE, 1-1500RFLWN x 9</v>
      </c>
    </row>
    <row r="168" spans="36:52" x14ac:dyDescent="0.25">
      <c r="AJ168" s="33" t="str">
        <f t="shared" si="51"/>
        <v>1500-NPS1.25x9</v>
      </c>
      <c r="AK168" s="34">
        <v>1500</v>
      </c>
      <c r="AL168" s="35">
        <f t="shared" si="52"/>
        <v>1.25</v>
      </c>
      <c r="AM168" s="34">
        <v>1.25</v>
      </c>
      <c r="AN168" s="28">
        <v>6.25</v>
      </c>
      <c r="AO168" s="28">
        <v>1.125</v>
      </c>
      <c r="AP168" s="28">
        <v>2.5</v>
      </c>
      <c r="AQ168" s="35">
        <f t="shared" si="53"/>
        <v>0.625</v>
      </c>
      <c r="AR168" s="27">
        <v>2.5</v>
      </c>
      <c r="AS168" s="27">
        <v>9</v>
      </c>
      <c r="AT168" s="27">
        <v>4</v>
      </c>
      <c r="AU168" s="27">
        <v>1</v>
      </c>
      <c r="AV168" s="27">
        <v>0.875</v>
      </c>
      <c r="AW168" s="27">
        <v>4.3780000000000001</v>
      </c>
      <c r="AX168" s="27">
        <v>18</v>
      </c>
      <c r="AY168" s="35">
        <f t="shared" si="54"/>
        <v>90</v>
      </c>
      <c r="AZ168" s="36" t="str">
        <f t="shared" si="55"/>
        <v>LONG FLANGE, 1.25-1500RFLWN x 9</v>
      </c>
    </row>
    <row r="169" spans="36:52" x14ac:dyDescent="0.25">
      <c r="AJ169" s="33" t="str">
        <f t="shared" si="51"/>
        <v>1500-NPS1.5x9</v>
      </c>
      <c r="AK169" s="34">
        <v>1500</v>
      </c>
      <c r="AL169" s="35">
        <f t="shared" si="52"/>
        <v>1.5</v>
      </c>
      <c r="AM169" s="34">
        <v>1.5</v>
      </c>
      <c r="AN169" s="28">
        <v>7</v>
      </c>
      <c r="AO169" s="28">
        <v>1.25</v>
      </c>
      <c r="AP169" s="28">
        <v>2.875</v>
      </c>
      <c r="AQ169" s="35">
        <f t="shared" si="53"/>
        <v>0.625</v>
      </c>
      <c r="AR169" s="27">
        <v>2.75</v>
      </c>
      <c r="AS169" s="27">
        <v>9</v>
      </c>
      <c r="AT169" s="27">
        <v>4</v>
      </c>
      <c r="AU169" s="27">
        <v>1.125</v>
      </c>
      <c r="AV169" s="27">
        <v>1</v>
      </c>
      <c r="AW169" s="27">
        <v>4.875</v>
      </c>
      <c r="AX169" s="27">
        <v>23</v>
      </c>
      <c r="AY169" s="35">
        <f t="shared" si="54"/>
        <v>90</v>
      </c>
      <c r="AZ169" s="36" t="str">
        <f t="shared" si="55"/>
        <v>LONG FLANGE, 1.5-1500RFLWN x 9</v>
      </c>
    </row>
    <row r="170" spans="36:52" x14ac:dyDescent="0.25">
      <c r="AJ170" s="33" t="str">
        <f t="shared" si="51"/>
        <v>1500-NPS2x9</v>
      </c>
      <c r="AK170" s="34">
        <v>1500</v>
      </c>
      <c r="AL170" s="35">
        <f t="shared" si="52"/>
        <v>2</v>
      </c>
      <c r="AM170" s="34">
        <v>2</v>
      </c>
      <c r="AN170" s="28">
        <v>8.5</v>
      </c>
      <c r="AO170" s="28">
        <v>1.5</v>
      </c>
      <c r="AP170" s="28">
        <v>3.625</v>
      </c>
      <c r="AQ170" s="35">
        <f t="shared" si="53"/>
        <v>1.0625</v>
      </c>
      <c r="AR170" s="27">
        <v>4.125</v>
      </c>
      <c r="AS170" s="27">
        <v>9</v>
      </c>
      <c r="AT170" s="27">
        <v>8</v>
      </c>
      <c r="AU170" s="27">
        <v>1</v>
      </c>
      <c r="AV170" s="27">
        <v>0.875</v>
      </c>
      <c r="AW170" s="27">
        <v>6.5</v>
      </c>
      <c r="AX170" s="27">
        <v>44</v>
      </c>
      <c r="AY170" s="35">
        <f t="shared" si="54"/>
        <v>45</v>
      </c>
      <c r="AZ170" s="36" t="str">
        <f t="shared" si="55"/>
        <v>LONG FLANGE, 2-1500RFLWN x 9</v>
      </c>
    </row>
    <row r="171" spans="36:52" x14ac:dyDescent="0.25">
      <c r="AJ171" s="33" t="str">
        <f t="shared" si="51"/>
        <v>1500-NPS2.5x12</v>
      </c>
      <c r="AK171" s="34">
        <v>1500</v>
      </c>
      <c r="AL171" s="35">
        <f t="shared" si="52"/>
        <v>2.5</v>
      </c>
      <c r="AM171" s="34">
        <v>2.5</v>
      </c>
      <c r="AN171" s="28">
        <v>9.625</v>
      </c>
      <c r="AO171" s="28">
        <v>1.625</v>
      </c>
      <c r="AP171" s="28">
        <v>4.125</v>
      </c>
      <c r="AQ171" s="35">
        <f t="shared" si="53"/>
        <v>1.1875</v>
      </c>
      <c r="AR171" s="27">
        <v>4.875</v>
      </c>
      <c r="AS171" s="27">
        <v>12</v>
      </c>
      <c r="AT171" s="27">
        <v>8</v>
      </c>
      <c r="AU171" s="27">
        <v>1.125</v>
      </c>
      <c r="AV171" s="27">
        <v>1</v>
      </c>
      <c r="AW171" s="27">
        <v>7.5</v>
      </c>
      <c r="AX171" s="27">
        <v>72</v>
      </c>
      <c r="AY171" s="35">
        <f t="shared" si="54"/>
        <v>45</v>
      </c>
      <c r="AZ171" s="36" t="str">
        <f t="shared" si="55"/>
        <v>LONG FLANGE, 2.5-1500RFLWN x 12</v>
      </c>
    </row>
    <row r="172" spans="36:52" x14ac:dyDescent="0.25">
      <c r="AJ172" s="33" t="str">
        <f t="shared" si="51"/>
        <v>1500-NPS3x12</v>
      </c>
      <c r="AK172" s="34">
        <v>1500</v>
      </c>
      <c r="AL172" s="35">
        <f t="shared" si="52"/>
        <v>3</v>
      </c>
      <c r="AM172" s="34">
        <v>3</v>
      </c>
      <c r="AN172" s="28">
        <v>10.5</v>
      </c>
      <c r="AO172" s="34">
        <v>1.875</v>
      </c>
      <c r="AP172" s="28">
        <v>5</v>
      </c>
      <c r="AQ172" s="35">
        <f t="shared" si="53"/>
        <v>1.125</v>
      </c>
      <c r="AR172" s="27">
        <v>5.25</v>
      </c>
      <c r="AS172" s="27">
        <v>12</v>
      </c>
      <c r="AT172" s="27">
        <v>8</v>
      </c>
      <c r="AU172" s="27">
        <v>1.25</v>
      </c>
      <c r="AV172" s="27">
        <v>1.125</v>
      </c>
      <c r="AW172" s="27">
        <v>8</v>
      </c>
      <c r="AX172" s="27">
        <v>84</v>
      </c>
      <c r="AY172" s="35">
        <f t="shared" si="54"/>
        <v>45</v>
      </c>
      <c r="AZ172" s="36" t="str">
        <f t="shared" si="55"/>
        <v>LONG FLANGE, 3-1500RFLWN x 12</v>
      </c>
    </row>
    <row r="173" spans="36:52" x14ac:dyDescent="0.25">
      <c r="AJ173" s="33" t="str">
        <f t="shared" si="51"/>
        <v>1500-NPS4x12</v>
      </c>
      <c r="AK173" s="34">
        <v>1500</v>
      </c>
      <c r="AL173" s="35">
        <f t="shared" si="52"/>
        <v>4</v>
      </c>
      <c r="AM173" s="34">
        <v>4</v>
      </c>
      <c r="AN173" s="28">
        <v>12.25</v>
      </c>
      <c r="AO173" s="28">
        <v>2.125</v>
      </c>
      <c r="AP173" s="28">
        <v>6.1875</v>
      </c>
      <c r="AQ173" s="35">
        <f t="shared" si="53"/>
        <v>1.1875</v>
      </c>
      <c r="AR173" s="27">
        <v>6.375</v>
      </c>
      <c r="AS173" s="27">
        <v>12</v>
      </c>
      <c r="AT173" s="27">
        <v>8</v>
      </c>
      <c r="AU173" s="27">
        <v>1.375</v>
      </c>
      <c r="AV173" s="27">
        <v>1.25</v>
      </c>
      <c r="AW173" s="27">
        <v>9.5</v>
      </c>
      <c r="AX173" s="27">
        <v>118</v>
      </c>
      <c r="AY173" s="35">
        <f t="shared" si="54"/>
        <v>45</v>
      </c>
      <c r="AZ173" s="36" t="str">
        <f t="shared" si="55"/>
        <v>LONG FLANGE, 4-1500RFLWN x 12</v>
      </c>
    </row>
    <row r="174" spans="36:52" x14ac:dyDescent="0.25">
      <c r="AJ174" s="33" t="str">
        <f t="shared" si="51"/>
        <v>1500-NPS5x12</v>
      </c>
      <c r="AK174" s="34">
        <v>1500</v>
      </c>
      <c r="AL174" s="35">
        <f t="shared" si="52"/>
        <v>5</v>
      </c>
      <c r="AM174" s="34">
        <v>5</v>
      </c>
      <c r="AN174" s="28">
        <v>14.75</v>
      </c>
      <c r="AO174" s="28">
        <v>2.875</v>
      </c>
      <c r="AP174" s="28">
        <v>7.3125</v>
      </c>
      <c r="AQ174" s="35">
        <f t="shared" si="53"/>
        <v>1.375</v>
      </c>
      <c r="AR174" s="27">
        <v>7.75</v>
      </c>
      <c r="AS174" s="27">
        <v>12</v>
      </c>
      <c r="AT174" s="27">
        <v>8</v>
      </c>
      <c r="AU174" s="27">
        <v>1.625</v>
      </c>
      <c r="AV174" s="27">
        <v>1.5</v>
      </c>
      <c r="AW174" s="27">
        <v>11.5</v>
      </c>
      <c r="AX174" s="27">
        <v>195</v>
      </c>
      <c r="AY174" s="35">
        <f t="shared" si="54"/>
        <v>45</v>
      </c>
      <c r="AZ174" s="36" t="str">
        <f t="shared" si="55"/>
        <v>LONG FLANGE, 5-1500RFLWN x 12</v>
      </c>
    </row>
    <row r="175" spans="36:52" x14ac:dyDescent="0.25">
      <c r="AJ175" s="33" t="str">
        <f t="shared" si="51"/>
        <v>1500-NPS6x12</v>
      </c>
      <c r="AK175" s="34">
        <v>1500</v>
      </c>
      <c r="AL175" s="35">
        <f t="shared" si="52"/>
        <v>6</v>
      </c>
      <c r="AM175" s="34">
        <v>6</v>
      </c>
      <c r="AN175" s="28">
        <v>15.5</v>
      </c>
      <c r="AO175" s="28">
        <v>3.25</v>
      </c>
      <c r="AP175" s="28">
        <v>8.5</v>
      </c>
      <c r="AQ175" s="35">
        <f t="shared" si="53"/>
        <v>1.5</v>
      </c>
      <c r="AR175" s="27">
        <v>9</v>
      </c>
      <c r="AS175" s="27">
        <v>12</v>
      </c>
      <c r="AT175" s="27">
        <v>12</v>
      </c>
      <c r="AU175" s="27">
        <v>1.5</v>
      </c>
      <c r="AV175" s="27">
        <v>1.375</v>
      </c>
      <c r="AW175" s="27">
        <v>12.5</v>
      </c>
      <c r="AX175" s="27">
        <v>235</v>
      </c>
      <c r="AY175" s="35">
        <f t="shared" si="54"/>
        <v>30</v>
      </c>
      <c r="AZ175" s="36" t="str">
        <f t="shared" si="55"/>
        <v>LONG FLANGE, 6-1500RFLWN x 12</v>
      </c>
    </row>
    <row r="176" spans="36:52" x14ac:dyDescent="0.25">
      <c r="AJ176" s="33" t="str">
        <f t="shared" si="51"/>
        <v>1500-NPS8x12</v>
      </c>
      <c r="AK176" s="34">
        <v>1500</v>
      </c>
      <c r="AL176" s="35">
        <f t="shared" si="52"/>
        <v>8</v>
      </c>
      <c r="AM176" s="34">
        <v>8</v>
      </c>
      <c r="AN176" s="28">
        <v>19</v>
      </c>
      <c r="AO176" s="28">
        <v>3.625</v>
      </c>
      <c r="AP176" s="28">
        <v>10.625</v>
      </c>
      <c r="AQ176" s="35">
        <f t="shared" si="53"/>
        <v>1.75</v>
      </c>
      <c r="AR176" s="27">
        <v>11.5</v>
      </c>
      <c r="AS176" s="27">
        <v>12</v>
      </c>
      <c r="AT176" s="27">
        <v>12</v>
      </c>
      <c r="AU176" s="27">
        <v>1.75</v>
      </c>
      <c r="AV176" s="27">
        <v>1.625</v>
      </c>
      <c r="AW176" s="27">
        <v>15.5</v>
      </c>
      <c r="AX176" s="27">
        <v>366</v>
      </c>
      <c r="AY176" s="35">
        <f t="shared" si="54"/>
        <v>30</v>
      </c>
      <c r="AZ176" s="36" t="str">
        <f t="shared" si="55"/>
        <v>LONG FLANGE, 8-1500RFLWN x 12</v>
      </c>
    </row>
    <row r="177" spans="36:52" x14ac:dyDescent="0.25">
      <c r="AJ177" s="33" t="str">
        <f t="shared" si="51"/>
        <v>1500-NPS10x16</v>
      </c>
      <c r="AK177" s="34">
        <v>1500</v>
      </c>
      <c r="AL177" s="35">
        <f t="shared" si="52"/>
        <v>10</v>
      </c>
      <c r="AM177" s="34">
        <v>10</v>
      </c>
      <c r="AN177" s="28">
        <v>23</v>
      </c>
      <c r="AO177" s="28">
        <v>4.25</v>
      </c>
      <c r="AP177" s="28">
        <v>12.75</v>
      </c>
      <c r="AQ177" s="35">
        <f t="shared" si="53"/>
        <v>2.25</v>
      </c>
      <c r="AR177" s="27">
        <v>14.5</v>
      </c>
      <c r="AS177" s="27">
        <v>16</v>
      </c>
      <c r="AT177" s="27">
        <v>12</v>
      </c>
      <c r="AU177" s="27">
        <v>2</v>
      </c>
      <c r="AV177" s="27">
        <v>1.875</v>
      </c>
      <c r="AW177" s="27">
        <v>19</v>
      </c>
      <c r="AX177" s="27">
        <v>610</v>
      </c>
      <c r="AY177" s="35">
        <f t="shared" si="54"/>
        <v>30</v>
      </c>
      <c r="AZ177" s="36" t="str">
        <f t="shared" si="55"/>
        <v>LONG FLANGE, 10-1500RFLWN x 16</v>
      </c>
    </row>
    <row r="178" spans="36:52" x14ac:dyDescent="0.25">
      <c r="AJ178" s="33" t="str">
        <f t="shared" si="51"/>
        <v>1500-NPS12x16</v>
      </c>
      <c r="AK178" s="34">
        <v>1500</v>
      </c>
      <c r="AL178" s="35">
        <f t="shared" si="52"/>
        <v>12</v>
      </c>
      <c r="AM178" s="34">
        <v>12</v>
      </c>
      <c r="AN178" s="28">
        <v>26.5</v>
      </c>
      <c r="AO178" s="28">
        <v>4.875</v>
      </c>
      <c r="AP178" s="28">
        <v>15</v>
      </c>
      <c r="AQ178" s="35">
        <f t="shared" si="53"/>
        <v>2.875</v>
      </c>
      <c r="AR178" s="27">
        <v>17.75</v>
      </c>
      <c r="AS178" s="27">
        <v>16</v>
      </c>
      <c r="AT178" s="27">
        <v>16</v>
      </c>
      <c r="AU178" s="27">
        <v>2.125</v>
      </c>
      <c r="AV178" s="27">
        <v>2</v>
      </c>
      <c r="AW178" s="27">
        <v>22.5</v>
      </c>
      <c r="AX178" s="27">
        <v>1028</v>
      </c>
      <c r="AY178" s="35">
        <f t="shared" si="54"/>
        <v>22.5</v>
      </c>
      <c r="AZ178" s="36" t="str">
        <f t="shared" si="55"/>
        <v>LONG FLANGE, 12-1500RFLWN x 16</v>
      </c>
    </row>
    <row r="179" spans="36:52" x14ac:dyDescent="0.25">
      <c r="AJ179" s="33" t="str">
        <f t="shared" si="51"/>
        <v>1500-NPS14x12</v>
      </c>
      <c r="AK179" s="34">
        <v>1500</v>
      </c>
      <c r="AL179" s="35">
        <f t="shared" si="52"/>
        <v>14</v>
      </c>
      <c r="AM179" s="34">
        <v>14</v>
      </c>
      <c r="AN179" s="28">
        <v>29.5</v>
      </c>
      <c r="AO179" s="28">
        <v>5.25</v>
      </c>
      <c r="AP179" s="28">
        <v>16.25</v>
      </c>
      <c r="AQ179" s="35">
        <f t="shared" si="53"/>
        <v>2.75</v>
      </c>
      <c r="AR179" s="27">
        <v>19.5</v>
      </c>
      <c r="AS179" s="27">
        <v>12</v>
      </c>
      <c r="AT179" s="27">
        <v>16</v>
      </c>
      <c r="AU179" s="27">
        <v>2.375</v>
      </c>
      <c r="AV179" s="27">
        <v>2.25</v>
      </c>
      <c r="AW179" s="27">
        <v>25</v>
      </c>
      <c r="AX179" s="27">
        <v>1030</v>
      </c>
      <c r="AY179" s="35">
        <f t="shared" si="54"/>
        <v>22.5</v>
      </c>
      <c r="AZ179" s="36" t="str">
        <f t="shared" si="55"/>
        <v>LONG FLANGE, 14-1500RFLWN x 12</v>
      </c>
    </row>
    <row r="180" spans="36:52" x14ac:dyDescent="0.25">
      <c r="AJ180" s="33" t="str">
        <f t="shared" si="51"/>
        <v>1500-NPS14x14</v>
      </c>
      <c r="AK180" s="34">
        <v>1500</v>
      </c>
      <c r="AL180" s="35">
        <f t="shared" si="52"/>
        <v>14</v>
      </c>
      <c r="AM180" s="34">
        <v>14</v>
      </c>
      <c r="AN180" s="28">
        <v>29.5</v>
      </c>
      <c r="AO180" s="28">
        <v>5.25</v>
      </c>
      <c r="AP180" s="28">
        <v>16.25</v>
      </c>
      <c r="AQ180" s="35">
        <f t="shared" si="53"/>
        <v>2.75</v>
      </c>
      <c r="AR180" s="27">
        <v>19.5</v>
      </c>
      <c r="AS180" s="39">
        <v>14</v>
      </c>
      <c r="AT180" s="27">
        <v>16</v>
      </c>
      <c r="AU180" s="27">
        <v>2.375</v>
      </c>
      <c r="AV180" s="27">
        <v>2.25</v>
      </c>
      <c r="AW180" s="27">
        <v>25</v>
      </c>
      <c r="AX180" s="27" t="s">
        <v>38</v>
      </c>
      <c r="AY180" s="35">
        <f t="shared" si="54"/>
        <v>22.5</v>
      </c>
      <c r="AZ180" s="36" t="str">
        <f t="shared" si="55"/>
        <v>LONG FLANGE, 14-1500RFLWN x 14</v>
      </c>
    </row>
    <row r="181" spans="36:52" x14ac:dyDescent="0.25">
      <c r="AJ181" s="33" t="str">
        <f t="shared" si="51"/>
        <v>1500-NPS14x16</v>
      </c>
      <c r="AK181" s="34">
        <v>1500</v>
      </c>
      <c r="AL181" s="35">
        <f t="shared" si="52"/>
        <v>14</v>
      </c>
      <c r="AM181" s="34">
        <v>14</v>
      </c>
      <c r="AN181" s="28">
        <v>29.5</v>
      </c>
      <c r="AO181" s="28">
        <v>5.25</v>
      </c>
      <c r="AP181" s="28">
        <v>16.25</v>
      </c>
      <c r="AQ181" s="35">
        <f t="shared" si="53"/>
        <v>2.75</v>
      </c>
      <c r="AR181" s="27">
        <v>19.5</v>
      </c>
      <c r="AS181" s="39">
        <v>16</v>
      </c>
      <c r="AT181" s="27">
        <v>16</v>
      </c>
      <c r="AU181" s="27">
        <v>2.375</v>
      </c>
      <c r="AV181" s="27">
        <v>2.25</v>
      </c>
      <c r="AW181" s="27">
        <v>25</v>
      </c>
      <c r="AX181" s="27" t="s">
        <v>38</v>
      </c>
      <c r="AY181" s="35">
        <f t="shared" si="54"/>
        <v>22.5</v>
      </c>
      <c r="AZ181" s="36" t="str">
        <f t="shared" si="55"/>
        <v>LONG FLANGE, 14-1500RFLWN x 16</v>
      </c>
    </row>
    <row r="182" spans="36:52" x14ac:dyDescent="0.25">
      <c r="AJ182" s="33" t="str">
        <f t="shared" si="51"/>
        <v>1500-NPS14x18</v>
      </c>
      <c r="AK182" s="34">
        <v>1500</v>
      </c>
      <c r="AL182" s="35">
        <f t="shared" si="52"/>
        <v>14</v>
      </c>
      <c r="AM182" s="34">
        <v>14</v>
      </c>
      <c r="AN182" s="28">
        <v>29.5</v>
      </c>
      <c r="AO182" s="28">
        <v>5.25</v>
      </c>
      <c r="AP182" s="28">
        <v>16.25</v>
      </c>
      <c r="AQ182" s="35">
        <f t="shared" si="53"/>
        <v>2.75</v>
      </c>
      <c r="AR182" s="27">
        <v>19.5</v>
      </c>
      <c r="AS182" s="39">
        <v>18</v>
      </c>
      <c r="AT182" s="27">
        <v>16</v>
      </c>
      <c r="AU182" s="27">
        <v>2.375</v>
      </c>
      <c r="AV182" s="27">
        <v>2.25</v>
      </c>
      <c r="AW182" s="27">
        <v>25</v>
      </c>
      <c r="AX182" s="27" t="s">
        <v>38</v>
      </c>
      <c r="AY182" s="35">
        <f t="shared" si="54"/>
        <v>22.5</v>
      </c>
      <c r="AZ182" s="36" t="str">
        <f t="shared" si="55"/>
        <v>LONG FLANGE, 14-1500RFLWN x 18</v>
      </c>
    </row>
    <row r="183" spans="36:52" x14ac:dyDescent="0.25">
      <c r="AJ183" s="33" t="str">
        <f t="shared" si="51"/>
        <v>1500-NPS14x20</v>
      </c>
      <c r="AK183" s="34">
        <v>1500</v>
      </c>
      <c r="AL183" s="35">
        <f t="shared" si="52"/>
        <v>14</v>
      </c>
      <c r="AM183" s="34">
        <v>14</v>
      </c>
      <c r="AN183" s="28">
        <v>29.5</v>
      </c>
      <c r="AO183" s="28">
        <v>5.25</v>
      </c>
      <c r="AP183" s="28">
        <v>16.25</v>
      </c>
      <c r="AQ183" s="35">
        <f t="shared" si="53"/>
        <v>2.75</v>
      </c>
      <c r="AR183" s="27">
        <v>19.5</v>
      </c>
      <c r="AS183" s="39">
        <v>20</v>
      </c>
      <c r="AT183" s="27">
        <v>16</v>
      </c>
      <c r="AU183" s="27">
        <v>2.375</v>
      </c>
      <c r="AV183" s="27">
        <v>2.25</v>
      </c>
      <c r="AW183" s="27">
        <v>25</v>
      </c>
      <c r="AX183" s="27" t="s">
        <v>38</v>
      </c>
      <c r="AY183" s="35">
        <f t="shared" si="54"/>
        <v>22.5</v>
      </c>
      <c r="AZ183" s="36" t="str">
        <f t="shared" si="55"/>
        <v>LONG FLANGE, 14-1500RFLWN x 20</v>
      </c>
    </row>
    <row r="184" spans="36:52" x14ac:dyDescent="0.25">
      <c r="AJ184" s="33" t="str">
        <f t="shared" si="51"/>
        <v>1500-NPS16x12</v>
      </c>
      <c r="AK184" s="34">
        <v>1500</v>
      </c>
      <c r="AL184" s="35">
        <f t="shared" si="52"/>
        <v>16</v>
      </c>
      <c r="AM184" s="34">
        <v>16</v>
      </c>
      <c r="AN184" s="28">
        <v>32.5</v>
      </c>
      <c r="AO184" s="28">
        <v>5.75</v>
      </c>
      <c r="AP184" s="28">
        <v>18.5</v>
      </c>
      <c r="AQ184" s="35">
        <f t="shared" si="53"/>
        <v>2.875</v>
      </c>
      <c r="AR184" s="27">
        <v>21.75</v>
      </c>
      <c r="AS184" s="27">
        <v>12</v>
      </c>
      <c r="AT184" s="27">
        <v>16</v>
      </c>
      <c r="AU184" s="27">
        <v>2.625</v>
      </c>
      <c r="AV184" s="27">
        <v>2.5</v>
      </c>
      <c r="AW184" s="27">
        <v>27.75</v>
      </c>
      <c r="AX184" s="27">
        <v>1335</v>
      </c>
      <c r="AY184" s="35">
        <f t="shared" si="54"/>
        <v>22.5</v>
      </c>
      <c r="AZ184" s="36" t="str">
        <f t="shared" si="55"/>
        <v>LONG FLANGE, 16-1500RFLWN x 12</v>
      </c>
    </row>
    <row r="185" spans="36:52" x14ac:dyDescent="0.25">
      <c r="AJ185" s="33" t="str">
        <f t="shared" si="51"/>
        <v>1500-NPS16x14</v>
      </c>
      <c r="AK185" s="34">
        <v>1500</v>
      </c>
      <c r="AL185" s="35">
        <f t="shared" si="52"/>
        <v>16</v>
      </c>
      <c r="AM185" s="34">
        <v>16</v>
      </c>
      <c r="AN185" s="28">
        <v>32.5</v>
      </c>
      <c r="AO185" s="28">
        <v>5.75</v>
      </c>
      <c r="AP185" s="28">
        <v>18.5</v>
      </c>
      <c r="AQ185" s="35">
        <f t="shared" si="53"/>
        <v>2.875</v>
      </c>
      <c r="AR185" s="27">
        <v>21.75</v>
      </c>
      <c r="AS185" s="39">
        <v>14</v>
      </c>
      <c r="AT185" s="27">
        <v>16</v>
      </c>
      <c r="AU185" s="27">
        <v>2.625</v>
      </c>
      <c r="AV185" s="27">
        <v>2.5</v>
      </c>
      <c r="AW185" s="27">
        <v>27.75</v>
      </c>
      <c r="AX185" s="27" t="s">
        <v>38</v>
      </c>
      <c r="AY185" s="35">
        <f t="shared" si="54"/>
        <v>22.5</v>
      </c>
      <c r="AZ185" s="36" t="str">
        <f t="shared" si="55"/>
        <v>LONG FLANGE, 16-1500RFLWN x 14</v>
      </c>
    </row>
    <row r="186" spans="36:52" x14ac:dyDescent="0.25">
      <c r="AJ186" s="33" t="str">
        <f t="shared" si="51"/>
        <v>1500-NPS16x16</v>
      </c>
      <c r="AK186" s="34">
        <v>1500</v>
      </c>
      <c r="AL186" s="35">
        <f t="shared" si="52"/>
        <v>16</v>
      </c>
      <c r="AM186" s="34">
        <v>16</v>
      </c>
      <c r="AN186" s="28">
        <v>32.5</v>
      </c>
      <c r="AO186" s="28">
        <v>5.75</v>
      </c>
      <c r="AP186" s="28">
        <v>18.5</v>
      </c>
      <c r="AQ186" s="35">
        <f t="shared" si="53"/>
        <v>2.875</v>
      </c>
      <c r="AR186" s="27">
        <v>21.75</v>
      </c>
      <c r="AS186" s="39">
        <v>16</v>
      </c>
      <c r="AT186" s="27">
        <v>16</v>
      </c>
      <c r="AU186" s="27">
        <v>2.625</v>
      </c>
      <c r="AV186" s="27">
        <v>2.5</v>
      </c>
      <c r="AW186" s="27">
        <v>27.75</v>
      </c>
      <c r="AX186" s="27" t="s">
        <v>38</v>
      </c>
      <c r="AY186" s="35">
        <f t="shared" si="54"/>
        <v>22.5</v>
      </c>
      <c r="AZ186" s="36" t="str">
        <f t="shared" si="55"/>
        <v>LONG FLANGE, 16-1500RFLWN x 16</v>
      </c>
    </row>
    <row r="187" spans="36:52" x14ac:dyDescent="0.25">
      <c r="AJ187" s="33" t="str">
        <f t="shared" si="51"/>
        <v>1500-NPS16x18</v>
      </c>
      <c r="AK187" s="34">
        <v>1500</v>
      </c>
      <c r="AL187" s="35">
        <f t="shared" si="52"/>
        <v>16</v>
      </c>
      <c r="AM187" s="34">
        <v>16</v>
      </c>
      <c r="AN187" s="28">
        <v>32.5</v>
      </c>
      <c r="AO187" s="28">
        <v>5.75</v>
      </c>
      <c r="AP187" s="28">
        <v>18.5</v>
      </c>
      <c r="AQ187" s="35">
        <f t="shared" si="53"/>
        <v>2.875</v>
      </c>
      <c r="AR187" s="27">
        <v>21.75</v>
      </c>
      <c r="AS187" s="39">
        <v>18</v>
      </c>
      <c r="AT187" s="27">
        <v>16</v>
      </c>
      <c r="AU187" s="27">
        <v>2.625</v>
      </c>
      <c r="AV187" s="27">
        <v>2.5</v>
      </c>
      <c r="AW187" s="27">
        <v>27.75</v>
      </c>
      <c r="AX187" s="27" t="s">
        <v>38</v>
      </c>
      <c r="AY187" s="35">
        <f t="shared" si="54"/>
        <v>22.5</v>
      </c>
      <c r="AZ187" s="36" t="str">
        <f t="shared" si="55"/>
        <v>LONG FLANGE, 16-1500RFLWN x 18</v>
      </c>
    </row>
    <row r="188" spans="36:52" x14ac:dyDescent="0.25">
      <c r="AJ188" s="33" t="str">
        <f t="shared" si="51"/>
        <v>1500-NPS16x20</v>
      </c>
      <c r="AK188" s="34">
        <v>1500</v>
      </c>
      <c r="AL188" s="35">
        <f t="shared" si="52"/>
        <v>16</v>
      </c>
      <c r="AM188" s="34">
        <v>16</v>
      </c>
      <c r="AN188" s="28">
        <v>32.5</v>
      </c>
      <c r="AO188" s="28">
        <v>5.75</v>
      </c>
      <c r="AP188" s="28">
        <v>18.5</v>
      </c>
      <c r="AQ188" s="35">
        <f t="shared" si="53"/>
        <v>2.875</v>
      </c>
      <c r="AR188" s="27">
        <v>21.75</v>
      </c>
      <c r="AS188" s="39">
        <v>20</v>
      </c>
      <c r="AT188" s="27">
        <v>16</v>
      </c>
      <c r="AU188" s="27">
        <v>2.625</v>
      </c>
      <c r="AV188" s="27">
        <v>2.5</v>
      </c>
      <c r="AW188" s="27">
        <v>27.75</v>
      </c>
      <c r="AX188" s="27" t="s">
        <v>38</v>
      </c>
      <c r="AY188" s="35">
        <f t="shared" si="54"/>
        <v>22.5</v>
      </c>
      <c r="AZ188" s="36" t="str">
        <f t="shared" si="55"/>
        <v>LONG FLANGE, 16-1500RFLWN x 20</v>
      </c>
    </row>
    <row r="189" spans="36:52" x14ac:dyDescent="0.25">
      <c r="AJ189" s="33" t="str">
        <f t="shared" si="51"/>
        <v>1500-NPS18x12</v>
      </c>
      <c r="AK189" s="34">
        <v>1500</v>
      </c>
      <c r="AL189" s="35">
        <f t="shared" si="52"/>
        <v>18</v>
      </c>
      <c r="AM189" s="34">
        <v>18</v>
      </c>
      <c r="AN189" s="28">
        <v>36</v>
      </c>
      <c r="AO189" s="28">
        <v>6.375</v>
      </c>
      <c r="AP189" s="28">
        <v>21</v>
      </c>
      <c r="AQ189" s="35">
        <f t="shared" si="53"/>
        <v>2.75</v>
      </c>
      <c r="AR189" s="27">
        <v>23.5</v>
      </c>
      <c r="AS189" s="27">
        <v>12</v>
      </c>
      <c r="AT189" s="27">
        <v>16</v>
      </c>
      <c r="AU189" s="27">
        <v>2.875</v>
      </c>
      <c r="AV189" s="27">
        <v>2.75</v>
      </c>
      <c r="AW189" s="27">
        <v>30.5</v>
      </c>
      <c r="AX189" s="27">
        <v>1750</v>
      </c>
      <c r="AY189" s="35">
        <f t="shared" si="54"/>
        <v>22.5</v>
      </c>
      <c r="AZ189" s="36" t="str">
        <f t="shared" si="55"/>
        <v>LONG FLANGE, 18-1500RFLWN x 12</v>
      </c>
    </row>
    <row r="190" spans="36:52" x14ac:dyDescent="0.25">
      <c r="AJ190" s="33" t="str">
        <f t="shared" si="51"/>
        <v>1500-NPS18x14</v>
      </c>
      <c r="AK190" s="34">
        <v>1500</v>
      </c>
      <c r="AL190" s="35">
        <f t="shared" si="52"/>
        <v>18</v>
      </c>
      <c r="AM190" s="34">
        <v>18</v>
      </c>
      <c r="AN190" s="28">
        <v>36</v>
      </c>
      <c r="AO190" s="28">
        <v>6.375</v>
      </c>
      <c r="AP190" s="28">
        <v>21</v>
      </c>
      <c r="AQ190" s="35">
        <f t="shared" si="53"/>
        <v>2.75</v>
      </c>
      <c r="AR190" s="27">
        <v>23.5</v>
      </c>
      <c r="AS190" s="39">
        <v>14</v>
      </c>
      <c r="AT190" s="27">
        <v>16</v>
      </c>
      <c r="AU190" s="27">
        <v>2.875</v>
      </c>
      <c r="AV190" s="27">
        <v>2.75</v>
      </c>
      <c r="AW190" s="27">
        <v>30.5</v>
      </c>
      <c r="AX190" s="27" t="s">
        <v>38</v>
      </c>
      <c r="AY190" s="35">
        <f t="shared" si="54"/>
        <v>22.5</v>
      </c>
      <c r="AZ190" s="36" t="str">
        <f t="shared" si="55"/>
        <v>LONG FLANGE, 18-1500RFLWN x 14</v>
      </c>
    </row>
    <row r="191" spans="36:52" x14ac:dyDescent="0.25">
      <c r="AJ191" s="33" t="str">
        <f t="shared" si="51"/>
        <v>1500-NPS18x16</v>
      </c>
      <c r="AK191" s="34">
        <v>1500</v>
      </c>
      <c r="AL191" s="35">
        <f t="shared" si="52"/>
        <v>18</v>
      </c>
      <c r="AM191" s="34">
        <v>18</v>
      </c>
      <c r="AN191" s="28">
        <v>36</v>
      </c>
      <c r="AO191" s="28">
        <v>6.375</v>
      </c>
      <c r="AP191" s="28">
        <v>21</v>
      </c>
      <c r="AQ191" s="35">
        <f t="shared" si="53"/>
        <v>2.75</v>
      </c>
      <c r="AR191" s="27">
        <v>23.5</v>
      </c>
      <c r="AS191" s="39">
        <v>16</v>
      </c>
      <c r="AT191" s="27">
        <v>16</v>
      </c>
      <c r="AU191" s="27">
        <v>2.875</v>
      </c>
      <c r="AV191" s="27">
        <v>2.75</v>
      </c>
      <c r="AW191" s="27">
        <v>30.5</v>
      </c>
      <c r="AX191" s="27" t="s">
        <v>38</v>
      </c>
      <c r="AY191" s="35">
        <f t="shared" si="54"/>
        <v>22.5</v>
      </c>
      <c r="AZ191" s="36" t="str">
        <f t="shared" si="55"/>
        <v>LONG FLANGE, 18-1500RFLWN x 16</v>
      </c>
    </row>
    <row r="192" spans="36:52" x14ac:dyDescent="0.25">
      <c r="AJ192" s="33" t="str">
        <f t="shared" si="51"/>
        <v>1500-NPS18x18</v>
      </c>
      <c r="AK192" s="34">
        <v>1500</v>
      </c>
      <c r="AL192" s="35">
        <f t="shared" si="52"/>
        <v>18</v>
      </c>
      <c r="AM192" s="34">
        <v>18</v>
      </c>
      <c r="AN192" s="28">
        <v>36</v>
      </c>
      <c r="AO192" s="28">
        <v>6.375</v>
      </c>
      <c r="AP192" s="28">
        <v>21</v>
      </c>
      <c r="AQ192" s="35">
        <f t="shared" si="53"/>
        <v>2.75</v>
      </c>
      <c r="AR192" s="27">
        <v>23.5</v>
      </c>
      <c r="AS192" s="39">
        <v>18</v>
      </c>
      <c r="AT192" s="27">
        <v>16</v>
      </c>
      <c r="AU192" s="27">
        <v>2.875</v>
      </c>
      <c r="AV192" s="27">
        <v>2.75</v>
      </c>
      <c r="AW192" s="27">
        <v>30.5</v>
      </c>
      <c r="AX192" s="27" t="s">
        <v>38</v>
      </c>
      <c r="AY192" s="35">
        <f t="shared" si="54"/>
        <v>22.5</v>
      </c>
      <c r="AZ192" s="36" t="str">
        <f t="shared" si="55"/>
        <v>LONG FLANGE, 18-1500RFLWN x 18</v>
      </c>
    </row>
    <row r="193" spans="36:52" x14ac:dyDescent="0.25">
      <c r="AJ193" s="33" t="str">
        <f t="shared" si="51"/>
        <v>1500-NPS18x20</v>
      </c>
      <c r="AK193" s="34">
        <v>1500</v>
      </c>
      <c r="AL193" s="35">
        <f t="shared" si="52"/>
        <v>18</v>
      </c>
      <c r="AM193" s="34">
        <v>18</v>
      </c>
      <c r="AN193" s="28">
        <v>36</v>
      </c>
      <c r="AO193" s="28">
        <v>6.375</v>
      </c>
      <c r="AP193" s="28">
        <v>21</v>
      </c>
      <c r="AQ193" s="35">
        <f t="shared" si="53"/>
        <v>2.75</v>
      </c>
      <c r="AR193" s="27">
        <v>23.5</v>
      </c>
      <c r="AS193" s="39">
        <v>20</v>
      </c>
      <c r="AT193" s="27">
        <v>16</v>
      </c>
      <c r="AU193" s="27">
        <v>2.875</v>
      </c>
      <c r="AV193" s="27">
        <v>2.75</v>
      </c>
      <c r="AW193" s="27">
        <v>30.5</v>
      </c>
      <c r="AX193" s="27" t="s">
        <v>38</v>
      </c>
      <c r="AY193" s="35">
        <f t="shared" si="54"/>
        <v>22.5</v>
      </c>
      <c r="AZ193" s="36" t="str">
        <f t="shared" si="55"/>
        <v>LONG FLANGE, 18-1500RFLWN x 20</v>
      </c>
    </row>
    <row r="194" spans="36:52" x14ac:dyDescent="0.25">
      <c r="AJ194" s="33" t="str">
        <f t="shared" si="51"/>
        <v>1500-NPS20x12</v>
      </c>
      <c r="AK194" s="34">
        <v>1500</v>
      </c>
      <c r="AL194" s="35">
        <f t="shared" si="52"/>
        <v>20</v>
      </c>
      <c r="AM194" s="34">
        <v>20</v>
      </c>
      <c r="AN194" s="28">
        <v>38.75</v>
      </c>
      <c r="AO194" s="28">
        <v>7</v>
      </c>
      <c r="AP194" s="28">
        <v>23</v>
      </c>
      <c r="AQ194" s="35">
        <f t="shared" si="53"/>
        <v>2.625</v>
      </c>
      <c r="AR194" s="27">
        <v>25.25</v>
      </c>
      <c r="AS194" s="27">
        <v>12</v>
      </c>
      <c r="AT194" s="27">
        <v>16</v>
      </c>
      <c r="AU194" s="27">
        <v>3.125</v>
      </c>
      <c r="AV194" s="27">
        <v>3</v>
      </c>
      <c r="AW194" s="27">
        <v>32.75</v>
      </c>
      <c r="AX194" s="27">
        <v>2130</v>
      </c>
      <c r="AY194" s="35">
        <f t="shared" si="54"/>
        <v>22.5</v>
      </c>
      <c r="AZ194" s="36" t="str">
        <f t="shared" si="55"/>
        <v>LONG FLANGE, 20-1500RFLWN x 12</v>
      </c>
    </row>
    <row r="195" spans="36:52" x14ac:dyDescent="0.25">
      <c r="AJ195" s="33" t="str">
        <f t="shared" si="51"/>
        <v>1500-NPS20x14</v>
      </c>
      <c r="AK195" s="34">
        <v>1500</v>
      </c>
      <c r="AL195" s="35">
        <f t="shared" si="52"/>
        <v>20</v>
      </c>
      <c r="AM195" s="34">
        <v>20</v>
      </c>
      <c r="AN195" s="28">
        <v>38.75</v>
      </c>
      <c r="AO195" s="28">
        <v>7</v>
      </c>
      <c r="AP195" s="28">
        <v>23</v>
      </c>
      <c r="AQ195" s="35">
        <f t="shared" si="53"/>
        <v>2.625</v>
      </c>
      <c r="AR195" s="27">
        <v>25.25</v>
      </c>
      <c r="AS195" s="39">
        <v>14</v>
      </c>
      <c r="AT195" s="27">
        <v>16</v>
      </c>
      <c r="AU195" s="27">
        <v>3.125</v>
      </c>
      <c r="AV195" s="27">
        <v>3</v>
      </c>
      <c r="AW195" s="27">
        <v>32.75</v>
      </c>
      <c r="AX195" s="27" t="s">
        <v>38</v>
      </c>
      <c r="AY195" s="35">
        <f t="shared" si="54"/>
        <v>22.5</v>
      </c>
      <c r="AZ195" s="36" t="str">
        <f t="shared" si="55"/>
        <v>LONG FLANGE, 20-1500RFLWN x 14</v>
      </c>
    </row>
    <row r="196" spans="36:52" x14ac:dyDescent="0.25">
      <c r="AJ196" s="33" t="str">
        <f t="shared" si="51"/>
        <v>1500-NPS20x16</v>
      </c>
      <c r="AK196" s="34">
        <v>1500</v>
      </c>
      <c r="AL196" s="35">
        <f t="shared" si="52"/>
        <v>20</v>
      </c>
      <c r="AM196" s="34">
        <v>20</v>
      </c>
      <c r="AN196" s="28">
        <v>38.75</v>
      </c>
      <c r="AO196" s="28">
        <v>7</v>
      </c>
      <c r="AP196" s="28">
        <v>23</v>
      </c>
      <c r="AQ196" s="35">
        <f t="shared" si="53"/>
        <v>2.625</v>
      </c>
      <c r="AR196" s="27">
        <v>25.25</v>
      </c>
      <c r="AS196" s="39">
        <v>16</v>
      </c>
      <c r="AT196" s="27">
        <v>16</v>
      </c>
      <c r="AU196" s="27">
        <v>3.125</v>
      </c>
      <c r="AV196" s="27">
        <v>3</v>
      </c>
      <c r="AW196" s="27">
        <v>32.75</v>
      </c>
      <c r="AX196" s="27" t="s">
        <v>38</v>
      </c>
      <c r="AY196" s="35">
        <f t="shared" si="54"/>
        <v>22.5</v>
      </c>
      <c r="AZ196" s="36" t="str">
        <f t="shared" si="55"/>
        <v>LONG FLANGE, 20-1500RFLWN x 16</v>
      </c>
    </row>
    <row r="197" spans="36:52" x14ac:dyDescent="0.25">
      <c r="AJ197" s="33" t="str">
        <f t="shared" si="51"/>
        <v>1500-NPS20x18</v>
      </c>
      <c r="AK197" s="34">
        <v>1500</v>
      </c>
      <c r="AL197" s="35">
        <f t="shared" si="52"/>
        <v>20</v>
      </c>
      <c r="AM197" s="34">
        <v>20</v>
      </c>
      <c r="AN197" s="28">
        <v>38.75</v>
      </c>
      <c r="AO197" s="28">
        <v>7</v>
      </c>
      <c r="AP197" s="28">
        <v>23</v>
      </c>
      <c r="AQ197" s="35">
        <f t="shared" si="53"/>
        <v>2.625</v>
      </c>
      <c r="AR197" s="27">
        <v>25.25</v>
      </c>
      <c r="AS197" s="39">
        <v>18</v>
      </c>
      <c r="AT197" s="27">
        <v>16</v>
      </c>
      <c r="AU197" s="27">
        <v>3.125</v>
      </c>
      <c r="AV197" s="27">
        <v>3</v>
      </c>
      <c r="AW197" s="27">
        <v>32.75</v>
      </c>
      <c r="AX197" s="27" t="s">
        <v>38</v>
      </c>
      <c r="AY197" s="35">
        <f t="shared" si="54"/>
        <v>22.5</v>
      </c>
      <c r="AZ197" s="36" t="str">
        <f t="shared" si="55"/>
        <v>LONG FLANGE, 20-1500RFLWN x 18</v>
      </c>
    </row>
    <row r="198" spans="36:52" x14ac:dyDescent="0.25">
      <c r="AJ198" s="33" t="str">
        <f t="shared" ref="AJ198:AJ205" si="57">CONCATENATE(AK198,"-NPS",AM198,"x",AS198)</f>
        <v>1500-NPS20x20</v>
      </c>
      <c r="AK198" s="34">
        <v>1500</v>
      </c>
      <c r="AL198" s="35">
        <f t="shared" ref="AL198:AL217" si="58">AM198</f>
        <v>20</v>
      </c>
      <c r="AM198" s="34">
        <v>20</v>
      </c>
      <c r="AN198" s="28">
        <v>38.75</v>
      </c>
      <c r="AO198" s="28">
        <v>7</v>
      </c>
      <c r="AP198" s="28">
        <v>23</v>
      </c>
      <c r="AQ198" s="35">
        <f t="shared" ref="AQ198:AQ216" si="59">(AR198-AL198)/2</f>
        <v>2.625</v>
      </c>
      <c r="AR198" s="27">
        <v>25.25</v>
      </c>
      <c r="AS198" s="39">
        <v>20</v>
      </c>
      <c r="AT198" s="27">
        <v>16</v>
      </c>
      <c r="AU198" s="27">
        <v>3.125</v>
      </c>
      <c r="AV198" s="27">
        <v>3</v>
      </c>
      <c r="AW198" s="27">
        <v>32.75</v>
      </c>
      <c r="AX198" s="27" t="s">
        <v>38</v>
      </c>
      <c r="AY198" s="35">
        <f t="shared" si="54"/>
        <v>22.5</v>
      </c>
      <c r="AZ198" s="36" t="str">
        <f t="shared" si="55"/>
        <v>LONG FLANGE, 20-1500RFLWN x 20</v>
      </c>
    </row>
    <row r="199" spans="36:52" x14ac:dyDescent="0.25">
      <c r="AJ199" s="33" t="str">
        <f t="shared" si="57"/>
        <v>1500-NPS24x12</v>
      </c>
      <c r="AK199" s="34">
        <v>1500</v>
      </c>
      <c r="AL199" s="35">
        <f t="shared" si="58"/>
        <v>24</v>
      </c>
      <c r="AM199" s="34">
        <v>24</v>
      </c>
      <c r="AN199" s="28">
        <v>46</v>
      </c>
      <c r="AO199" s="28">
        <v>8</v>
      </c>
      <c r="AP199" s="28">
        <v>27.25</v>
      </c>
      <c r="AQ199" s="35">
        <f t="shared" si="59"/>
        <v>3</v>
      </c>
      <c r="AR199" s="27">
        <v>30</v>
      </c>
      <c r="AS199" s="27">
        <v>12</v>
      </c>
      <c r="AT199" s="27">
        <v>16</v>
      </c>
      <c r="AU199" s="27">
        <v>3.625</v>
      </c>
      <c r="AV199" s="27">
        <v>3.5</v>
      </c>
      <c r="AW199" s="27">
        <v>39</v>
      </c>
      <c r="AX199" s="27">
        <v>3180</v>
      </c>
      <c r="AY199" s="35">
        <f t="shared" ref="AY199:AY217" si="60">360/AT199</f>
        <v>22.5</v>
      </c>
      <c r="AZ199" s="36" t="str">
        <f t="shared" ref="AZ199:AZ217" si="61">CONCATENATE("LONG FLANGE, ",AM199,"-",AK199,"RFLWN x ",AS199)</f>
        <v>LONG FLANGE, 24-1500RFLWN x 12</v>
      </c>
    </row>
    <row r="200" spans="36:52" x14ac:dyDescent="0.25">
      <c r="AJ200" s="33" t="str">
        <f t="shared" si="57"/>
        <v>1500-NPS24x14</v>
      </c>
      <c r="AK200" s="34">
        <v>1500</v>
      </c>
      <c r="AL200" s="35">
        <f t="shared" si="58"/>
        <v>24</v>
      </c>
      <c r="AM200" s="34">
        <v>24</v>
      </c>
      <c r="AN200" s="28">
        <v>46</v>
      </c>
      <c r="AO200" s="28">
        <v>8</v>
      </c>
      <c r="AP200" s="28">
        <v>27.25</v>
      </c>
      <c r="AQ200" s="35">
        <f t="shared" si="59"/>
        <v>3</v>
      </c>
      <c r="AR200" s="27">
        <v>30</v>
      </c>
      <c r="AS200" s="39">
        <v>14</v>
      </c>
      <c r="AT200" s="27">
        <v>16</v>
      </c>
      <c r="AU200" s="27">
        <v>3.625</v>
      </c>
      <c r="AV200" s="27">
        <v>3.5</v>
      </c>
      <c r="AW200" s="27">
        <v>39</v>
      </c>
      <c r="AX200" s="27" t="s">
        <v>38</v>
      </c>
      <c r="AY200" s="35">
        <f t="shared" si="60"/>
        <v>22.5</v>
      </c>
      <c r="AZ200" s="36" t="str">
        <f t="shared" si="61"/>
        <v>LONG FLANGE, 24-1500RFLWN x 14</v>
      </c>
    </row>
    <row r="201" spans="36:52" x14ac:dyDescent="0.25">
      <c r="AJ201" s="33" t="str">
        <f t="shared" si="57"/>
        <v>1500-NPS24x16</v>
      </c>
      <c r="AK201" s="34">
        <v>1500</v>
      </c>
      <c r="AL201" s="35">
        <f t="shared" si="58"/>
        <v>24</v>
      </c>
      <c r="AM201" s="34">
        <v>24</v>
      </c>
      <c r="AN201" s="28">
        <v>46</v>
      </c>
      <c r="AO201" s="28">
        <v>8</v>
      </c>
      <c r="AP201" s="28">
        <v>27.25</v>
      </c>
      <c r="AQ201" s="35">
        <f t="shared" si="59"/>
        <v>3</v>
      </c>
      <c r="AR201" s="27">
        <v>30</v>
      </c>
      <c r="AS201" s="39">
        <v>16</v>
      </c>
      <c r="AT201" s="27">
        <v>16</v>
      </c>
      <c r="AU201" s="27">
        <v>3.625</v>
      </c>
      <c r="AV201" s="27">
        <v>3.5</v>
      </c>
      <c r="AW201" s="27">
        <v>39</v>
      </c>
      <c r="AX201" s="27" t="s">
        <v>38</v>
      </c>
      <c r="AY201" s="35">
        <f t="shared" si="60"/>
        <v>22.5</v>
      </c>
      <c r="AZ201" s="36" t="str">
        <f t="shared" si="61"/>
        <v>LONG FLANGE, 24-1500RFLWN x 16</v>
      </c>
    </row>
    <row r="202" spans="36:52" x14ac:dyDescent="0.25">
      <c r="AJ202" s="33" t="str">
        <f t="shared" si="57"/>
        <v>1500-NPS24x18</v>
      </c>
      <c r="AK202" s="34">
        <v>1500</v>
      </c>
      <c r="AL202" s="35">
        <f t="shared" si="58"/>
        <v>24</v>
      </c>
      <c r="AM202" s="34">
        <v>24</v>
      </c>
      <c r="AN202" s="28">
        <v>46</v>
      </c>
      <c r="AO202" s="28">
        <v>8</v>
      </c>
      <c r="AP202" s="28">
        <v>27.25</v>
      </c>
      <c r="AQ202" s="35">
        <f t="shared" si="59"/>
        <v>3</v>
      </c>
      <c r="AR202" s="27">
        <v>30</v>
      </c>
      <c r="AS202" s="39">
        <v>18</v>
      </c>
      <c r="AT202" s="27">
        <v>16</v>
      </c>
      <c r="AU202" s="27">
        <v>3.625</v>
      </c>
      <c r="AV202" s="27">
        <v>3.5</v>
      </c>
      <c r="AW202" s="27">
        <v>39</v>
      </c>
      <c r="AX202" s="27" t="s">
        <v>38</v>
      </c>
      <c r="AY202" s="35">
        <f t="shared" si="60"/>
        <v>22.5</v>
      </c>
      <c r="AZ202" s="36" t="str">
        <f t="shared" si="61"/>
        <v>LONG FLANGE, 24-1500RFLWN x 18</v>
      </c>
    </row>
    <row r="203" spans="36:52" x14ac:dyDescent="0.25">
      <c r="AJ203" s="33" t="str">
        <f t="shared" si="57"/>
        <v>1500-NPS24x20</v>
      </c>
      <c r="AK203" s="34">
        <v>1500</v>
      </c>
      <c r="AL203" s="35">
        <f t="shared" si="58"/>
        <v>24</v>
      </c>
      <c r="AM203" s="34">
        <v>24</v>
      </c>
      <c r="AN203" s="28">
        <v>46</v>
      </c>
      <c r="AO203" s="28">
        <v>8</v>
      </c>
      <c r="AP203" s="28">
        <v>27.25</v>
      </c>
      <c r="AQ203" s="35">
        <f t="shared" si="59"/>
        <v>3</v>
      </c>
      <c r="AR203" s="27">
        <v>30</v>
      </c>
      <c r="AS203" s="39">
        <v>20</v>
      </c>
      <c r="AT203" s="27">
        <v>16</v>
      </c>
      <c r="AU203" s="27">
        <v>3.625</v>
      </c>
      <c r="AV203" s="27">
        <v>3.5</v>
      </c>
      <c r="AW203" s="27">
        <v>39</v>
      </c>
      <c r="AX203" s="27" t="s">
        <v>38</v>
      </c>
      <c r="AY203" s="35">
        <f t="shared" si="60"/>
        <v>22.5</v>
      </c>
      <c r="AZ203" s="36" t="str">
        <f t="shared" si="61"/>
        <v>LONG FLANGE, 24-1500RFLWN x 20</v>
      </c>
    </row>
    <row r="204" spans="36:52" x14ac:dyDescent="0.25">
      <c r="AJ204" s="41" t="str">
        <f t="shared" si="57"/>
        <v>2500-NPS0.5x9</v>
      </c>
      <c r="AK204" s="34">
        <v>2500</v>
      </c>
      <c r="AL204" s="35">
        <f t="shared" si="58"/>
        <v>0.5</v>
      </c>
      <c r="AM204" s="34">
        <v>0.5</v>
      </c>
      <c r="AN204" s="28">
        <v>5.25</v>
      </c>
      <c r="AO204" s="28">
        <v>1.1875</v>
      </c>
      <c r="AP204" s="28">
        <v>1.375</v>
      </c>
      <c r="AQ204" s="35">
        <f t="shared" si="59"/>
        <v>0.65625</v>
      </c>
      <c r="AR204" s="27">
        <v>1.8125</v>
      </c>
      <c r="AS204" s="27">
        <v>9</v>
      </c>
      <c r="AT204" s="27">
        <v>4</v>
      </c>
      <c r="AU204" s="27">
        <v>0.875</v>
      </c>
      <c r="AV204" s="27">
        <v>0.75</v>
      </c>
      <c r="AW204" s="27">
        <v>3.5</v>
      </c>
      <c r="AX204" s="27" t="s">
        <v>289</v>
      </c>
      <c r="AY204" s="35">
        <f t="shared" si="60"/>
        <v>90</v>
      </c>
      <c r="AZ204" s="36" t="str">
        <f t="shared" si="61"/>
        <v>LONG FLANGE, 0.5-2500RFLWN x 9</v>
      </c>
    </row>
    <row r="205" spans="36:52" x14ac:dyDescent="0.25">
      <c r="AJ205" s="41" t="str">
        <f t="shared" si="57"/>
        <v>2500-NPS0.75x9</v>
      </c>
      <c r="AK205" s="34">
        <v>2500</v>
      </c>
      <c r="AL205" s="35">
        <f t="shared" si="58"/>
        <v>0.75</v>
      </c>
      <c r="AM205" s="34">
        <v>0.75</v>
      </c>
      <c r="AN205" s="28">
        <v>5.5</v>
      </c>
      <c r="AO205" s="28">
        <v>1.25</v>
      </c>
      <c r="AP205" s="28">
        <v>1.6875</v>
      </c>
      <c r="AQ205" s="35">
        <f t="shared" si="59"/>
        <v>0.65625</v>
      </c>
      <c r="AR205" s="27">
        <v>2.0625</v>
      </c>
      <c r="AS205" s="27">
        <v>9</v>
      </c>
      <c r="AT205" s="27">
        <v>4</v>
      </c>
      <c r="AU205" s="27">
        <v>0.875</v>
      </c>
      <c r="AV205" s="27">
        <v>0.75</v>
      </c>
      <c r="AW205" s="27">
        <v>3.75</v>
      </c>
      <c r="AX205" s="27" t="s">
        <v>289</v>
      </c>
      <c r="AY205" s="35">
        <f t="shared" si="60"/>
        <v>90</v>
      </c>
      <c r="AZ205" s="36" t="str">
        <f t="shared" si="61"/>
        <v>LONG FLANGE, 0.75-2500RFLWN x 9</v>
      </c>
    </row>
    <row r="206" spans="36:52" x14ac:dyDescent="0.25">
      <c r="AJ206" s="33" t="str">
        <f t="shared" ref="AJ206:AJ212" si="62">CONCATENATE(AK206,"-NPS",AM206,"x",AS206)</f>
        <v>2500-NPS1x9</v>
      </c>
      <c r="AK206" s="34">
        <v>2500</v>
      </c>
      <c r="AL206" s="35">
        <f t="shared" si="58"/>
        <v>1</v>
      </c>
      <c r="AM206" s="34">
        <v>1</v>
      </c>
      <c r="AN206" s="28">
        <v>6.25</v>
      </c>
      <c r="AO206" s="28">
        <v>1.375</v>
      </c>
      <c r="AP206" s="28">
        <v>2</v>
      </c>
      <c r="AQ206" s="35">
        <f t="shared" si="59"/>
        <v>0.625</v>
      </c>
      <c r="AR206" s="27">
        <v>2.25</v>
      </c>
      <c r="AS206" s="27">
        <v>9</v>
      </c>
      <c r="AT206" s="27">
        <v>4</v>
      </c>
      <c r="AU206" s="27">
        <v>1</v>
      </c>
      <c r="AV206" s="27">
        <v>0.875</v>
      </c>
      <c r="AW206" s="27">
        <v>4.25</v>
      </c>
      <c r="AX206" s="27">
        <v>20</v>
      </c>
      <c r="AY206" s="35">
        <f t="shared" si="60"/>
        <v>90</v>
      </c>
      <c r="AZ206" s="36" t="str">
        <f t="shared" si="61"/>
        <v>LONG FLANGE, 1-2500RFLWN x 9</v>
      </c>
    </row>
    <row r="207" spans="36:52" x14ac:dyDescent="0.25">
      <c r="AJ207" s="33" t="str">
        <f t="shared" si="62"/>
        <v>2500-NPS1.25x9</v>
      </c>
      <c r="AK207" s="34">
        <v>2500</v>
      </c>
      <c r="AL207" s="35">
        <f t="shared" si="58"/>
        <v>1.25</v>
      </c>
      <c r="AM207" s="34">
        <v>1.25</v>
      </c>
      <c r="AN207" s="28">
        <v>7.25</v>
      </c>
      <c r="AO207" s="28">
        <v>1.5</v>
      </c>
      <c r="AP207" s="28">
        <v>2.5</v>
      </c>
      <c r="AQ207" s="35">
        <f t="shared" si="59"/>
        <v>0.8125</v>
      </c>
      <c r="AR207" s="27">
        <v>2.875</v>
      </c>
      <c r="AS207" s="27">
        <v>9</v>
      </c>
      <c r="AT207" s="27">
        <v>4</v>
      </c>
      <c r="AU207" s="27">
        <v>1.125</v>
      </c>
      <c r="AV207" s="27">
        <v>1</v>
      </c>
      <c r="AW207" s="27">
        <v>5.125</v>
      </c>
      <c r="AX207" s="27">
        <v>30</v>
      </c>
      <c r="AY207" s="35">
        <f t="shared" si="60"/>
        <v>90</v>
      </c>
      <c r="AZ207" s="36" t="str">
        <f t="shared" si="61"/>
        <v>LONG FLANGE, 1.25-2500RFLWN x 9</v>
      </c>
    </row>
    <row r="208" spans="36:52" x14ac:dyDescent="0.25">
      <c r="AJ208" s="33" t="str">
        <f t="shared" si="62"/>
        <v>2500-NPS1.5x9</v>
      </c>
      <c r="AK208" s="34">
        <v>2500</v>
      </c>
      <c r="AL208" s="35">
        <f t="shared" si="58"/>
        <v>1.5</v>
      </c>
      <c r="AM208" s="34">
        <v>1.5</v>
      </c>
      <c r="AN208" s="28">
        <v>8</v>
      </c>
      <c r="AO208" s="28">
        <v>1.75</v>
      </c>
      <c r="AP208" s="28">
        <v>2.875</v>
      </c>
      <c r="AQ208" s="35">
        <f t="shared" si="59"/>
        <v>0.8125</v>
      </c>
      <c r="AR208" s="27">
        <v>3.125</v>
      </c>
      <c r="AS208" s="27">
        <v>9</v>
      </c>
      <c r="AT208" s="27">
        <v>4</v>
      </c>
      <c r="AU208" s="27">
        <v>1.25</v>
      </c>
      <c r="AV208" s="27">
        <v>1.125</v>
      </c>
      <c r="AW208" s="27">
        <v>5.75</v>
      </c>
      <c r="AX208" s="27">
        <v>38</v>
      </c>
      <c r="AY208" s="35">
        <f t="shared" si="60"/>
        <v>90</v>
      </c>
      <c r="AZ208" s="36" t="str">
        <f t="shared" si="61"/>
        <v>LONG FLANGE, 1.5-2500RFLWN x 9</v>
      </c>
    </row>
    <row r="209" spans="36:52" x14ac:dyDescent="0.25">
      <c r="AJ209" s="33" t="str">
        <f t="shared" si="62"/>
        <v>2500-NPS2x9</v>
      </c>
      <c r="AK209" s="34">
        <v>2500</v>
      </c>
      <c r="AL209" s="35">
        <f t="shared" si="58"/>
        <v>2</v>
      </c>
      <c r="AM209" s="34">
        <v>2</v>
      </c>
      <c r="AN209" s="28">
        <v>9.25</v>
      </c>
      <c r="AO209" s="28">
        <v>2</v>
      </c>
      <c r="AP209" s="28">
        <v>3.625</v>
      </c>
      <c r="AQ209" s="35">
        <f t="shared" si="59"/>
        <v>0.875</v>
      </c>
      <c r="AR209" s="27">
        <v>3.75</v>
      </c>
      <c r="AS209" s="27">
        <v>9</v>
      </c>
      <c r="AT209" s="27">
        <v>8</v>
      </c>
      <c r="AU209" s="27">
        <v>1.125</v>
      </c>
      <c r="AV209" s="27">
        <v>1</v>
      </c>
      <c r="AW209" s="27">
        <v>6.75</v>
      </c>
      <c r="AX209" s="27">
        <v>55</v>
      </c>
      <c r="AY209" s="35">
        <f t="shared" si="60"/>
        <v>45</v>
      </c>
      <c r="AZ209" s="36" t="str">
        <f t="shared" si="61"/>
        <v>LONG FLANGE, 2-2500RFLWN x 9</v>
      </c>
    </row>
    <row r="210" spans="36:52" x14ac:dyDescent="0.25">
      <c r="AJ210" s="33" t="str">
        <f t="shared" si="62"/>
        <v>2500-NPS2.5x12</v>
      </c>
      <c r="AK210" s="34">
        <v>2500</v>
      </c>
      <c r="AL210" s="35">
        <f t="shared" si="58"/>
        <v>2.5</v>
      </c>
      <c r="AM210" s="34">
        <v>2.5</v>
      </c>
      <c r="AN210" s="28">
        <v>10.5</v>
      </c>
      <c r="AO210" s="28">
        <v>2.25</v>
      </c>
      <c r="AP210" s="28">
        <v>4.125</v>
      </c>
      <c r="AQ210" s="35">
        <f t="shared" si="59"/>
        <v>1</v>
      </c>
      <c r="AR210" s="27">
        <v>4.5</v>
      </c>
      <c r="AS210" s="27">
        <v>12</v>
      </c>
      <c r="AT210" s="27">
        <v>8</v>
      </c>
      <c r="AU210" s="27">
        <v>1.25</v>
      </c>
      <c r="AV210" s="27">
        <v>1.125</v>
      </c>
      <c r="AW210" s="27">
        <v>7.75</v>
      </c>
      <c r="AX210" s="27">
        <v>85</v>
      </c>
      <c r="AY210" s="35">
        <f t="shared" si="60"/>
        <v>45</v>
      </c>
      <c r="AZ210" s="36" t="str">
        <f t="shared" si="61"/>
        <v>LONG FLANGE, 2.5-2500RFLWN x 12</v>
      </c>
    </row>
    <row r="211" spans="36:52" x14ac:dyDescent="0.25">
      <c r="AJ211" s="33" t="str">
        <f t="shared" si="62"/>
        <v>2500-NPS3x12</v>
      </c>
      <c r="AK211" s="34">
        <v>2500</v>
      </c>
      <c r="AL211" s="35">
        <f t="shared" si="58"/>
        <v>3</v>
      </c>
      <c r="AM211" s="34">
        <v>3</v>
      </c>
      <c r="AN211" s="28">
        <v>12</v>
      </c>
      <c r="AO211" s="34">
        <v>2.625</v>
      </c>
      <c r="AP211" s="28">
        <v>5</v>
      </c>
      <c r="AQ211" s="35">
        <f t="shared" si="59"/>
        <v>1.125</v>
      </c>
      <c r="AR211" s="27">
        <v>5.25</v>
      </c>
      <c r="AS211" s="27">
        <v>12</v>
      </c>
      <c r="AT211" s="27">
        <v>8</v>
      </c>
      <c r="AU211" s="27">
        <v>1.375</v>
      </c>
      <c r="AV211" s="27">
        <v>1.25</v>
      </c>
      <c r="AW211" s="27">
        <v>9</v>
      </c>
      <c r="AX211" s="27">
        <v>125</v>
      </c>
      <c r="AY211" s="35">
        <f t="shared" si="60"/>
        <v>45</v>
      </c>
      <c r="AZ211" s="36" t="str">
        <f t="shared" si="61"/>
        <v>LONG FLANGE, 3-2500RFLWN x 12</v>
      </c>
    </row>
    <row r="212" spans="36:52" x14ac:dyDescent="0.25">
      <c r="AJ212" s="33" t="str">
        <f t="shared" si="62"/>
        <v>2500-NPS4x12</v>
      </c>
      <c r="AK212" s="34">
        <v>2500</v>
      </c>
      <c r="AL212" s="35">
        <f t="shared" si="58"/>
        <v>4</v>
      </c>
      <c r="AM212" s="34">
        <v>4</v>
      </c>
      <c r="AN212" s="28">
        <v>14</v>
      </c>
      <c r="AO212" s="28">
        <v>3</v>
      </c>
      <c r="AP212" s="28">
        <v>6.1875</v>
      </c>
      <c r="AQ212" s="35">
        <f t="shared" si="59"/>
        <v>1.25</v>
      </c>
      <c r="AR212" s="27">
        <v>6.5</v>
      </c>
      <c r="AS212" s="27">
        <v>12</v>
      </c>
      <c r="AT212" s="27">
        <v>8</v>
      </c>
      <c r="AU212" s="27">
        <v>1.625</v>
      </c>
      <c r="AV212" s="27">
        <v>1.5</v>
      </c>
      <c r="AW212" s="27">
        <v>10.75</v>
      </c>
      <c r="AX212" s="27">
        <v>185</v>
      </c>
      <c r="AY212" s="35">
        <f t="shared" si="60"/>
        <v>45</v>
      </c>
      <c r="AZ212" s="36" t="str">
        <f t="shared" si="61"/>
        <v>LONG FLANGE, 4-2500RFLWN x 12</v>
      </c>
    </row>
    <row r="213" spans="36:52" x14ac:dyDescent="0.25">
      <c r="AJ213" s="33" t="str">
        <f t="shared" ref="AJ213:AJ217" si="63">CONCATENATE(AK213,"-NPS",AM213,"x",AS213)</f>
        <v>2500-NPS5x12</v>
      </c>
      <c r="AK213" s="34">
        <v>2500</v>
      </c>
      <c r="AL213" s="35">
        <f t="shared" si="58"/>
        <v>5</v>
      </c>
      <c r="AM213" s="34">
        <v>5</v>
      </c>
      <c r="AN213" s="28">
        <v>16.5</v>
      </c>
      <c r="AO213" s="28">
        <v>3.625</v>
      </c>
      <c r="AP213" s="28">
        <v>7.3125</v>
      </c>
      <c r="AQ213" s="35">
        <f t="shared" si="59"/>
        <v>1.5</v>
      </c>
      <c r="AR213" s="27">
        <v>8</v>
      </c>
      <c r="AS213" s="27">
        <v>12</v>
      </c>
      <c r="AT213" s="27">
        <v>8</v>
      </c>
      <c r="AU213" s="27">
        <v>1.875</v>
      </c>
      <c r="AV213" s="27">
        <v>1.75</v>
      </c>
      <c r="AW213" s="27">
        <v>12.75</v>
      </c>
      <c r="AX213" s="27">
        <v>300</v>
      </c>
      <c r="AY213" s="35">
        <f t="shared" si="60"/>
        <v>45</v>
      </c>
      <c r="AZ213" s="36" t="str">
        <f t="shared" si="61"/>
        <v>LONG FLANGE, 5-2500RFLWN x 12</v>
      </c>
    </row>
    <row r="214" spans="36:52" x14ac:dyDescent="0.25">
      <c r="AJ214" s="33" t="str">
        <f t="shared" si="63"/>
        <v>2500-NPS6x12</v>
      </c>
      <c r="AK214" s="34">
        <v>2500</v>
      </c>
      <c r="AL214" s="35">
        <f t="shared" si="58"/>
        <v>6</v>
      </c>
      <c r="AM214" s="34">
        <v>6</v>
      </c>
      <c r="AN214" s="28">
        <v>19</v>
      </c>
      <c r="AO214" s="28">
        <v>4.25</v>
      </c>
      <c r="AP214" s="28">
        <v>8.5</v>
      </c>
      <c r="AQ214" s="35">
        <f t="shared" si="59"/>
        <v>1.625</v>
      </c>
      <c r="AR214" s="27">
        <v>9.25</v>
      </c>
      <c r="AS214" s="27">
        <v>12</v>
      </c>
      <c r="AT214" s="27">
        <v>8</v>
      </c>
      <c r="AU214" s="27">
        <v>2.125</v>
      </c>
      <c r="AV214" s="27">
        <v>2</v>
      </c>
      <c r="AW214" s="27">
        <v>14.5</v>
      </c>
      <c r="AX214" s="27">
        <v>450</v>
      </c>
      <c r="AY214" s="35">
        <f t="shared" si="60"/>
        <v>45</v>
      </c>
      <c r="AZ214" s="36" t="str">
        <f t="shared" si="61"/>
        <v>LONG FLANGE, 6-2500RFLWN x 12</v>
      </c>
    </row>
    <row r="215" spans="36:52" x14ac:dyDescent="0.25">
      <c r="AJ215" s="33" t="str">
        <f t="shared" si="63"/>
        <v>2500-NPS8x12</v>
      </c>
      <c r="AK215" s="34">
        <v>2500</v>
      </c>
      <c r="AL215" s="35">
        <f t="shared" si="58"/>
        <v>8</v>
      </c>
      <c r="AM215" s="34">
        <v>8</v>
      </c>
      <c r="AN215" s="28">
        <v>21.75</v>
      </c>
      <c r="AO215" s="28">
        <v>5</v>
      </c>
      <c r="AP215" s="28">
        <v>10.625</v>
      </c>
      <c r="AQ215" s="35">
        <f t="shared" si="59"/>
        <v>2</v>
      </c>
      <c r="AR215" s="27">
        <v>12</v>
      </c>
      <c r="AS215" s="27">
        <v>12</v>
      </c>
      <c r="AT215" s="27">
        <v>12</v>
      </c>
      <c r="AU215" s="27">
        <v>2.125</v>
      </c>
      <c r="AV215" s="27">
        <v>2</v>
      </c>
      <c r="AW215" s="27">
        <v>17.25</v>
      </c>
      <c r="AX215" s="27">
        <v>600</v>
      </c>
      <c r="AY215" s="35">
        <f t="shared" si="60"/>
        <v>30</v>
      </c>
      <c r="AZ215" s="36" t="str">
        <f t="shared" si="61"/>
        <v>LONG FLANGE, 8-2500RFLWN x 12</v>
      </c>
    </row>
    <row r="216" spans="36:52" x14ac:dyDescent="0.25">
      <c r="AJ216" s="33" t="str">
        <f t="shared" si="63"/>
        <v>2500-NPS10x16</v>
      </c>
      <c r="AK216" s="34">
        <v>2500</v>
      </c>
      <c r="AL216" s="35">
        <f t="shared" si="58"/>
        <v>10</v>
      </c>
      <c r="AM216" s="34">
        <v>10</v>
      </c>
      <c r="AN216" s="28">
        <v>26.5</v>
      </c>
      <c r="AO216" s="28">
        <v>6.5</v>
      </c>
      <c r="AP216" s="28">
        <v>12.75</v>
      </c>
      <c r="AQ216" s="35">
        <f t="shared" si="59"/>
        <v>2.375</v>
      </c>
      <c r="AR216" s="27">
        <v>14.75</v>
      </c>
      <c r="AS216" s="27">
        <v>16</v>
      </c>
      <c r="AT216" s="27">
        <v>12</v>
      </c>
      <c r="AU216" s="27">
        <v>2.625</v>
      </c>
      <c r="AV216" s="27">
        <v>2.5</v>
      </c>
      <c r="AW216" s="27">
        <v>21.25</v>
      </c>
      <c r="AX216" s="27">
        <v>1150</v>
      </c>
      <c r="AY216" s="35">
        <f t="shared" si="60"/>
        <v>30</v>
      </c>
      <c r="AZ216" s="36" t="str">
        <f t="shared" si="61"/>
        <v>LONG FLANGE, 10-2500RFLWN x 16</v>
      </c>
    </row>
    <row r="217" spans="36:52" x14ac:dyDescent="0.25">
      <c r="AJ217" s="33" t="str">
        <f t="shared" si="63"/>
        <v>2500-NPS12x16</v>
      </c>
      <c r="AK217" s="34">
        <v>2500</v>
      </c>
      <c r="AL217" s="35">
        <f t="shared" si="58"/>
        <v>12</v>
      </c>
      <c r="AM217" s="34">
        <v>12</v>
      </c>
      <c r="AN217" s="28">
        <v>30</v>
      </c>
      <c r="AO217" s="28">
        <v>7.25</v>
      </c>
      <c r="AP217" s="28">
        <v>15</v>
      </c>
      <c r="AQ217" s="35">
        <f t="shared" ref="AQ217" si="64">(AR217-AL217)/2</f>
        <v>2.6875</v>
      </c>
      <c r="AR217" s="27">
        <v>17.375</v>
      </c>
      <c r="AS217" s="27">
        <v>16</v>
      </c>
      <c r="AT217" s="27">
        <v>12</v>
      </c>
      <c r="AU217" s="27">
        <v>2.875</v>
      </c>
      <c r="AV217" s="27">
        <v>2.75</v>
      </c>
      <c r="AW217" s="27">
        <v>24.375</v>
      </c>
      <c r="AX217" s="27">
        <v>1560</v>
      </c>
      <c r="AY217" s="35">
        <f t="shared" si="60"/>
        <v>30</v>
      </c>
      <c r="AZ217" s="36" t="str">
        <f t="shared" si="61"/>
        <v>LONG FLANGE, 12-2500RFLWN x 16</v>
      </c>
    </row>
    <row r="218" spans="36:52" x14ac:dyDescent="0.25">
      <c r="AJ218" s="33" t="s">
        <v>41</v>
      </c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</row>
    <row r="250" spans="1:4" x14ac:dyDescent="0.25">
      <c r="A250" s="32"/>
      <c r="B250" s="32"/>
      <c r="C250" s="32"/>
      <c r="D250" s="3"/>
    </row>
    <row r="251" spans="1:4" x14ac:dyDescent="0.25">
      <c r="A251" s="4"/>
      <c r="B251" s="4"/>
      <c r="C251" s="4"/>
      <c r="D251" s="4"/>
    </row>
    <row r="252" spans="1:4" x14ac:dyDescent="0.25">
      <c r="A252" s="4"/>
      <c r="B252" s="4"/>
      <c r="C252" s="4"/>
      <c r="D252" s="4"/>
    </row>
    <row r="253" spans="1:4" x14ac:dyDescent="0.25">
      <c r="A253" s="4"/>
      <c r="B253" s="4"/>
      <c r="C253" s="4"/>
      <c r="D253" s="4"/>
    </row>
    <row r="495" spans="1:4" x14ac:dyDescent="0.25">
      <c r="A495" s="32"/>
      <c r="B495" s="32"/>
      <c r="C495" s="32"/>
      <c r="D495" s="3"/>
    </row>
    <row r="496" spans="1:4" x14ac:dyDescent="0.25">
      <c r="A496" s="4"/>
      <c r="B496" s="4"/>
      <c r="C496" s="4"/>
      <c r="D496" s="4"/>
    </row>
    <row r="497" spans="1:4" x14ac:dyDescent="0.25">
      <c r="A497" s="4"/>
      <c r="B497" s="4"/>
      <c r="C497" s="4"/>
      <c r="D497" s="4"/>
    </row>
    <row r="498" spans="1:4" x14ac:dyDescent="0.25">
      <c r="A498" s="4"/>
      <c r="B498" s="4"/>
      <c r="C498" s="4"/>
      <c r="D498" s="4"/>
    </row>
    <row r="740" spans="1:4" x14ac:dyDescent="0.25">
      <c r="A740" s="32"/>
      <c r="B740" s="32"/>
      <c r="C740" s="32"/>
      <c r="D740" s="3"/>
    </row>
    <row r="741" spans="1:4" x14ac:dyDescent="0.25">
      <c r="A741" s="4"/>
      <c r="B741" s="4"/>
      <c r="C741" s="4"/>
      <c r="D741" s="4"/>
    </row>
    <row r="742" spans="1:4" x14ac:dyDescent="0.25">
      <c r="A742" s="4"/>
      <c r="B742" s="4"/>
      <c r="C742" s="4"/>
      <c r="D742" s="4"/>
    </row>
    <row r="743" spans="1:4" x14ac:dyDescent="0.25">
      <c r="A743" s="4"/>
      <c r="B743" s="4"/>
      <c r="C743" s="4"/>
      <c r="D743" s="4"/>
    </row>
    <row r="985" spans="1:4" x14ac:dyDescent="0.25">
      <c r="A985" s="32"/>
      <c r="B985" s="32"/>
      <c r="C985" s="32"/>
      <c r="D985" s="3"/>
    </row>
    <row r="986" spans="1:4" x14ac:dyDescent="0.25">
      <c r="A986" s="4"/>
      <c r="B986" s="4"/>
      <c r="C986" s="4"/>
      <c r="D986" s="4"/>
    </row>
    <row r="987" spans="1:4" x14ac:dyDescent="0.25">
      <c r="A987" s="4"/>
      <c r="B987" s="4"/>
      <c r="C987" s="4"/>
      <c r="D987" s="4"/>
    </row>
    <row r="988" spans="1:4" x14ac:dyDescent="0.25">
      <c r="A988" s="4"/>
      <c r="B988" s="4"/>
      <c r="C988" s="4"/>
      <c r="D988" s="4"/>
    </row>
    <row r="1230" spans="1:4" x14ac:dyDescent="0.25">
      <c r="A1230" s="32"/>
      <c r="B1230" s="32"/>
      <c r="C1230" s="32"/>
      <c r="D1230" s="3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475" spans="1:4" x14ac:dyDescent="0.25">
      <c r="A1475" s="32"/>
      <c r="B1475" s="32"/>
      <c r="C1475" s="32"/>
      <c r="D1475" s="3"/>
    </row>
    <row r="1476" spans="1:4" x14ac:dyDescent="0.25">
      <c r="A1476" s="4"/>
      <c r="B1476" s="4"/>
      <c r="C1476" s="4"/>
      <c r="D1476" s="4"/>
    </row>
    <row r="1477" spans="1:4" x14ac:dyDescent="0.25">
      <c r="A1477" s="4"/>
      <c r="B1477" s="4"/>
      <c r="C1477" s="4"/>
      <c r="D1477" s="4"/>
    </row>
    <row r="1478" spans="1:4" x14ac:dyDescent="0.25">
      <c r="A1478" s="4"/>
      <c r="B1478" s="4"/>
      <c r="C1478" s="4"/>
      <c r="D1478" s="4"/>
    </row>
    <row r="1720" spans="1:4" x14ac:dyDescent="0.25">
      <c r="A1720" s="32"/>
      <c r="B1720" s="32"/>
      <c r="C1720" s="32"/>
      <c r="D1720" s="3"/>
    </row>
    <row r="1721" spans="1:4" x14ac:dyDescent="0.25">
      <c r="A1721" s="4"/>
      <c r="B1721" s="4"/>
      <c r="C1721" s="4"/>
      <c r="D1721" s="4"/>
    </row>
    <row r="1722" spans="1:4" x14ac:dyDescent="0.25">
      <c r="A1722" s="4"/>
      <c r="B1722" s="4"/>
      <c r="C1722" s="4"/>
      <c r="D1722" s="4"/>
    </row>
    <row r="1723" spans="1:4" x14ac:dyDescent="0.25">
      <c r="A1723" s="4"/>
      <c r="B1723" s="4"/>
      <c r="C1723" s="4"/>
      <c r="D1723" s="4"/>
    </row>
    <row r="1965" spans="1:4" x14ac:dyDescent="0.25">
      <c r="A1965" s="32"/>
      <c r="B1965" s="32"/>
      <c r="C1965" s="32"/>
      <c r="D1965" s="3"/>
    </row>
    <row r="1966" spans="1:4" x14ac:dyDescent="0.25">
      <c r="A1966" s="4"/>
      <c r="B1966" s="4"/>
      <c r="C1966" s="4"/>
      <c r="D1966" s="4"/>
    </row>
    <row r="1967" spans="1:4" x14ac:dyDescent="0.25">
      <c r="A1967" s="4"/>
      <c r="B1967" s="4"/>
      <c r="C1967" s="4"/>
      <c r="D1967" s="4"/>
    </row>
    <row r="1968" spans="1:4" x14ac:dyDescent="0.25">
      <c r="A1968" s="4"/>
      <c r="B1968" s="4"/>
      <c r="C1968" s="4"/>
      <c r="D1968" s="4"/>
    </row>
    <row r="2210" spans="1:4" x14ac:dyDescent="0.25">
      <c r="A2210" s="32"/>
      <c r="B2210" s="32"/>
      <c r="C2210" s="32"/>
      <c r="D2210" s="3"/>
    </row>
    <row r="2211" spans="1:4" x14ac:dyDescent="0.25">
      <c r="A2211" s="4"/>
      <c r="B2211" s="4"/>
      <c r="C2211" s="4"/>
      <c r="D2211" s="4"/>
    </row>
    <row r="2212" spans="1:4" x14ac:dyDescent="0.25">
      <c r="A2212" s="4"/>
      <c r="B2212" s="4"/>
      <c r="C2212" s="4"/>
      <c r="D2212" s="4"/>
    </row>
    <row r="2213" spans="1:4" x14ac:dyDescent="0.25">
      <c r="A2213" s="4"/>
      <c r="B2213" s="4"/>
      <c r="C2213" s="4"/>
      <c r="D2213" s="4"/>
    </row>
    <row r="2455" spans="1:4" x14ac:dyDescent="0.25">
      <c r="A2455" s="32"/>
      <c r="B2455" s="32"/>
      <c r="C2455" s="32"/>
      <c r="D2455" s="3"/>
    </row>
    <row r="2456" spans="1:4" x14ac:dyDescent="0.25">
      <c r="A2456" s="4"/>
      <c r="B2456" s="4"/>
      <c r="C2456" s="4"/>
      <c r="D2456" s="4"/>
    </row>
    <row r="2457" spans="1:4" x14ac:dyDescent="0.25">
      <c r="A2457" s="4"/>
      <c r="B2457" s="4"/>
      <c r="C2457" s="4"/>
      <c r="D2457" s="4"/>
    </row>
    <row r="2458" spans="1:4" x14ac:dyDescent="0.25">
      <c r="A2458" s="4"/>
      <c r="B2458" s="4"/>
      <c r="C2458" s="4"/>
      <c r="D2458" s="4"/>
    </row>
    <row r="2700" spans="1:4" x14ac:dyDescent="0.25">
      <c r="A2700" s="32"/>
      <c r="B2700" s="32"/>
      <c r="C2700" s="32"/>
      <c r="D2700" s="3"/>
    </row>
    <row r="2701" spans="1:4" x14ac:dyDescent="0.25">
      <c r="A2701" s="4"/>
      <c r="B2701" s="4"/>
      <c r="C2701" s="4"/>
      <c r="D2701" s="4"/>
    </row>
    <row r="2702" spans="1:4" x14ac:dyDescent="0.25">
      <c r="A2702" s="4"/>
      <c r="B2702" s="4"/>
      <c r="C2702" s="4"/>
      <c r="D2702" s="4"/>
    </row>
    <row r="2703" spans="1:4" x14ac:dyDescent="0.25">
      <c r="A2703" s="4"/>
      <c r="B2703" s="4"/>
      <c r="C2703" s="4"/>
      <c r="D2703" s="4"/>
    </row>
    <row r="2945" spans="1:4" x14ac:dyDescent="0.25">
      <c r="A2945" s="32"/>
      <c r="B2945" s="32"/>
      <c r="C2945" s="32"/>
      <c r="D2945" s="3"/>
    </row>
    <row r="2946" spans="1:4" x14ac:dyDescent="0.25">
      <c r="A2946" s="4"/>
      <c r="B2946" s="4"/>
      <c r="C2946" s="4"/>
      <c r="D2946" s="4"/>
    </row>
    <row r="2947" spans="1:4" x14ac:dyDescent="0.25">
      <c r="A2947" s="4"/>
      <c r="B2947" s="4"/>
      <c r="C2947" s="4"/>
      <c r="D2947" s="4"/>
    </row>
    <row r="2948" spans="1:4" x14ac:dyDescent="0.25">
      <c r="A2948" s="4"/>
      <c r="B2948" s="4"/>
      <c r="C2948" s="4"/>
      <c r="D2948" s="4"/>
    </row>
    <row r="3190" spans="1:4" x14ac:dyDescent="0.25">
      <c r="A3190" s="32"/>
      <c r="B3190" s="32"/>
      <c r="C3190" s="32"/>
      <c r="D3190" s="3"/>
    </row>
    <row r="3191" spans="1:4" x14ac:dyDescent="0.25">
      <c r="A3191" s="4"/>
      <c r="B3191" s="4"/>
      <c r="C3191" s="4"/>
      <c r="D3191" s="4"/>
    </row>
    <row r="3192" spans="1:4" x14ac:dyDescent="0.25">
      <c r="A3192" s="4"/>
      <c r="B3192" s="4"/>
      <c r="C3192" s="4"/>
      <c r="D3192" s="4"/>
    </row>
    <row r="3193" spans="1:4" x14ac:dyDescent="0.25">
      <c r="A3193" s="4"/>
      <c r="B3193" s="4"/>
      <c r="C3193" s="4"/>
      <c r="D3193" s="4"/>
    </row>
  </sheetData>
  <dataValidations disablePrompts="1" count="14">
    <dataValidation allowBlank="1" showInputMessage="1" promptTitle="$Prp@PartNo" sqref="BB6 AH6:AH8" xr:uid="{00000000-0002-0000-0100-000000000000}"/>
    <dataValidation allowBlank="1" showInputMessage="1" promptTitle="$PRP@DESCRIPTION" prompt="WELD NECK, 1-150RFLWN x 9" sqref="AG6:AG137 AZ6:AZ217" xr:uid="{00000000-0002-0000-0100-000001000000}"/>
    <dataValidation allowBlank="1" showInputMessage="1" promptTitle="$Prp@Weight Spec Sheet" prompt="8" sqref="AE6:AE8 AX8" xr:uid="{00000000-0002-0000-0100-000002000000}"/>
    <dataValidation showInputMessage="1" showErrorMessage="1" errorTitle="SolidWorks Error:" error="The value you have entered is invalid.  Please enter a valid value before continuing." promptTitle="Bolt Circle Dia@Sketch112" prompt="Enter a valid value for this parameter." sqref="AD6:AD8 AW8" xr:uid="{00000000-0002-0000-0100-000003000000}"/>
    <dataValidation showInputMessage="1" showErrorMessage="1" errorTitle="SolidWorks Error:" error="The value you have entered is invalid.  Please enter a valid value before continuing." promptTitle="Bolt Hole Dia@Sketch112" prompt="Enter a valid value for this parameter." sqref="AB6:AB8 AU8" xr:uid="{00000000-0002-0000-0100-000004000000}"/>
    <dataValidation showInputMessage="1" showErrorMessage="1" errorTitle="SolidWorks Error:" error="The value you have entered is invalid.  Please enter a valid value before continuing." promptTitle="D1@CirPattern1" prompt="Enter a valid value for this parameter." sqref="AA6:AA8 AT8" xr:uid="{00000000-0002-0000-0100-000005000000}"/>
    <dataValidation showInputMessage="1" showErrorMessage="1" errorTitle="SolidWorks Error:" error="The value you have entered is invalid.  Please enter a valid value before continuing." promptTitle="Out_dia@Sketch110" prompt="Enter a valid value for this parameter." sqref="Z6:Z8 AR8" xr:uid="{00000000-0002-0000-0100-000006000000}"/>
    <dataValidation showInputMessage="1" showErrorMessage="1" errorTitle="SolidWorks Error:" error="The value you have entered is invalid.  Please enter a valid value before continuing." promptTitle="Raised Face Dia@Sketch111" prompt="Enter a valid value for this parameter." sqref="X6:X8 AP8" xr:uid="{00000000-0002-0000-0100-000007000000}"/>
    <dataValidation showInputMessage="1" showErrorMessage="1" errorTitle="SolidWorks Error:" error="The value you have entered is invalid.  Please enter a valid value before continuing." promptTitle="Flange Thickness@Sketch111" prompt="Enter a valid value for this parameter." sqref="W6:W8 AO8" xr:uid="{00000000-0002-0000-0100-000008000000}"/>
    <dataValidation showInputMessage="1" showErrorMessage="1" errorTitle="SolidWorks Error:" error="The value you have entered is invalid.  Please enter a valid value before continuing." promptTitle="Outside Diam@Sketch111" prompt="Enter a valid value for this parameter." sqref="V6:V8 AN8" xr:uid="{00000000-0002-0000-0100-000009000000}"/>
    <dataValidation showInputMessage="1" showErrorMessage="1" errorTitle="SolidWorks Error:" error="The value you have entered is invalid.  Please enter a valid value before continuing." promptTitle="Size@Sketch110" prompt="Enter a valid value for this parameter." sqref="U6:U8 AM8" xr:uid="{00000000-0002-0000-0100-00000A000000}"/>
    <dataValidation allowBlank="1" showErrorMessage="1" sqref="AM3431:AM1048576 AZ3431:AZ1048576 AQ5 AR3431:AS1048576 AL4:AM5 AR4:AS5 AK3431:AK1048576 AK4 U3351:U1048576 AG3351:AG1048576 Y5 Z3351:Z1048576 T4:U5 Z4:Z5 S3351:S1048576 S4 Q4 Q6:Q11 AK6:AK217 Q3436:Q1048576 N10 N12:N17 S6:S137 O7:O12 P7:P11" xr:uid="{00000000-0002-0000-0100-00000B000000}"/>
    <dataValidation type="list" allowBlank="1" showInputMessage="1" showErrorMessage="1" sqref="B6:B26" xr:uid="{00000000-0002-0000-0100-00000C000000}">
      <formula1>Color_List</formula1>
    </dataValidation>
    <dataValidation showInputMessage="1" showErrorMessage="1" errorTitle="SolidWorks Error:" error="The value you have entered is invalid.  Please enter a valid value before continuing." promptTitle="PROJ@Sketch1" prompt="Enter a valid value for this parameter." sqref="AS8" xr:uid="{00000000-0002-0000-0100-00000D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Sheet1</vt:lpstr>
      <vt:lpstr>Data</vt:lpstr>
      <vt:lpstr>Angle_List</vt:lpstr>
      <vt:lpstr>Class_List</vt:lpstr>
      <vt:lpstr>Color</vt:lpstr>
      <vt:lpstr>Sheet1!Family</vt:lpstr>
      <vt:lpstr>Ladish_Size</vt:lpstr>
      <vt:lpstr>Length_List</vt:lpstr>
      <vt:lpstr>Material_List</vt:lpstr>
      <vt:lpstr>Size_List</vt:lpstr>
      <vt:lpstr>Size_Table</vt:lpstr>
      <vt:lpstr>Sizes</vt:lpstr>
      <vt:lpstr>Syteline_Data</vt:lpstr>
      <vt:lpstr>Syteline_Data_WOLength</vt:lpstr>
    </vt:vector>
  </TitlesOfParts>
  <Company>Harsco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jhines</dc:creator>
  <cp:lastModifiedBy>Tietz, Steven</cp:lastModifiedBy>
  <cp:lastPrinted>2014-06-02T19:46:06Z</cp:lastPrinted>
  <dcterms:created xsi:type="dcterms:W3CDTF">2011-09-07T18:27:24Z</dcterms:created>
  <dcterms:modified xsi:type="dcterms:W3CDTF">2023-11-03T19:45:36Z</dcterms:modified>
</cp:coreProperties>
</file>