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980" yWindow="1200" windowWidth="14355" windowHeight="7485"/>
  </bookViews>
  <sheets>
    <sheet name="CS" sheetId="1" r:id="rId1"/>
  </sheets>
  <definedNames>
    <definedName name="_xlnm._FilterDatabase" localSheetId="0" hidden="1">CS!$A$6:$N$38</definedName>
  </definedNames>
  <calcPr calcId="145621"/>
  <fileRecoveryPr repairLoad="1"/>
</workbook>
</file>

<file path=xl/calcChain.xml><?xml version="1.0" encoding="utf-8"?>
<calcChain xmlns="http://schemas.openxmlformats.org/spreadsheetml/2006/main">
  <c r="N38" i="1" l="1"/>
  <c r="N37" i="1"/>
  <c r="N36" i="1"/>
  <c r="N35" i="1"/>
  <c r="N34" i="1"/>
  <c r="N32" i="1"/>
  <c r="N3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 l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0" i="1"/>
  <c r="L5" i="1" l="1"/>
  <c r="L4" i="1"/>
  <c r="L3" i="1"/>
  <c r="A8" i="1"/>
  <c r="A9" i="1"/>
  <c r="A10" i="1"/>
  <c r="I13" i="1"/>
  <c r="I11" i="1"/>
  <c r="I10" i="1"/>
  <c r="I9" i="1"/>
  <c r="I8" i="1"/>
  <c r="H33" i="1"/>
  <c r="H34" i="1"/>
  <c r="H35" i="1"/>
  <c r="H36" i="1"/>
  <c r="H37" i="1"/>
  <c r="H38" i="1"/>
  <c r="A38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32" i="1"/>
  <c r="D32" i="1"/>
  <c r="D31" i="1"/>
  <c r="D30" i="1"/>
  <c r="D29" i="1"/>
  <c r="I30" i="1"/>
  <c r="I31" i="1"/>
  <c r="I32" i="1"/>
  <c r="I33" i="1"/>
  <c r="I34" i="1"/>
  <c r="I35" i="1"/>
  <c r="I36" i="1"/>
  <c r="I37" i="1"/>
  <c r="I38" i="1"/>
  <c r="I29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E27" i="1" l="1"/>
  <c r="F27" i="1"/>
  <c r="D27" i="1"/>
</calcChain>
</file>

<file path=xl/sharedStrings.xml><?xml version="1.0" encoding="utf-8"?>
<sst xmlns="http://schemas.openxmlformats.org/spreadsheetml/2006/main" count="224" uniqueCount="68">
  <si>
    <t xml:space="preserve"> </t>
  </si>
  <si>
    <t>String Variables</t>
  </si>
  <si>
    <t>Part Definition Scripts</t>
  </si>
  <si>
    <r>
      <t>Example ::  tParts</t>
    </r>
    <r>
      <rPr>
        <b/>
        <sz val="8"/>
        <color rgb="FF000000"/>
        <rFont val="Arial Unicode MS"/>
        <family val="2"/>
      </rPr>
      <t>(</t>
    </r>
    <r>
      <rPr>
        <sz val="8"/>
        <color rgb="FF008080"/>
        <rFont val="Arial Unicode MS"/>
        <family val="2"/>
      </rPr>
      <t>"W710"</t>
    </r>
    <r>
      <rPr>
        <b/>
        <sz val="8"/>
        <color rgb="FF000000"/>
        <rFont val="Arial Unicode MS"/>
        <family val="2"/>
      </rPr>
      <t>)</t>
    </r>
    <r>
      <rPr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Arial Unicode MS"/>
        <family val="2"/>
      </rPr>
      <t>=</t>
    </r>
    <r>
      <rPr>
        <sz val="8"/>
        <color rgb="FF000000"/>
        <rFont val="Arial Unicode MS"/>
        <family val="2"/>
      </rPr>
      <t xml:space="preserve"> </t>
    </r>
    <r>
      <rPr>
        <b/>
        <sz val="8"/>
        <color rgb="FFFF0000"/>
        <rFont val="Arial Unicode MS"/>
        <family val="2"/>
      </rPr>
      <t>New</t>
    </r>
    <r>
      <rPr>
        <sz val="8"/>
        <color rgb="FF000000"/>
        <rFont val="Arial Unicode MS"/>
        <family val="2"/>
      </rPr>
      <t xml:space="preserve"> </t>
    </r>
    <r>
      <rPr>
        <sz val="8"/>
        <color rgb="FF800000"/>
        <rFont val="Arial Unicode MS"/>
        <family val="2"/>
      </rPr>
      <t>PartTable</t>
    </r>
    <r>
      <rPr>
        <b/>
        <sz val="8"/>
        <color rgb="FF000000"/>
        <rFont val="Arial Unicode MS"/>
        <family val="2"/>
      </rPr>
      <t>(</t>
    </r>
    <r>
      <rPr>
        <sz val="8"/>
        <color rgb="FF000000"/>
        <rFont val="Arial Unicode MS"/>
        <family val="2"/>
      </rPr>
      <t xml:space="preserve"> </t>
    </r>
    <r>
      <rPr>
        <sz val="8"/>
        <color rgb="FF008080"/>
        <rFont val="Arial Unicode MS"/>
        <family val="2"/>
      </rPr>
      <t>"W710"</t>
    </r>
    <r>
      <rPr>
        <sz val="8"/>
        <color rgb="FF000000"/>
        <rFont val="Arial Unicode MS"/>
        <family val="2"/>
      </rPr>
      <t xml:space="preserve"> , </t>
    </r>
    <r>
      <rPr>
        <sz val="8"/>
        <color rgb="FF008080"/>
        <rFont val="Arial Unicode MS"/>
        <family val="2"/>
      </rPr>
      <t>"6.25"</t>
    </r>
    <r>
      <rPr>
        <sz val="8"/>
        <color rgb="FF000000"/>
        <rFont val="Arial Unicode MS"/>
        <family val="2"/>
      </rPr>
      <t xml:space="preserve"> ,  ,  </t>
    </r>
    <r>
      <rPr>
        <b/>
        <sz val="8"/>
        <color rgb="FF000000"/>
        <rFont val="Arial Unicode MS"/>
        <family val="2"/>
      </rPr>
      <t>)</t>
    </r>
    <r>
      <rPr>
        <sz val="8"/>
        <color rgb="FF000000"/>
        <rFont val="Arial Unicode MS"/>
        <family val="2"/>
      </rPr>
      <t>:</t>
    </r>
    <r>
      <rPr>
        <sz val="8"/>
        <color rgb="FF800000"/>
        <rFont val="Arial Unicode MS"/>
        <family val="2"/>
      </rPr>
      <t>listParts</t>
    </r>
    <r>
      <rPr>
        <sz val="8"/>
        <color rgb="FF000000"/>
        <rFont val="Arial Unicode MS"/>
        <family val="2"/>
      </rPr>
      <t>.</t>
    </r>
    <r>
      <rPr>
        <sz val="8"/>
        <color rgb="FF800000"/>
        <rFont val="Arial Unicode MS"/>
        <family val="2"/>
      </rPr>
      <t>Add</t>
    </r>
    <r>
      <rPr>
        <b/>
        <sz val="8"/>
        <color rgb="FF000000"/>
        <rFont val="Arial Unicode MS"/>
        <family val="2"/>
      </rPr>
      <t>(</t>
    </r>
    <r>
      <rPr>
        <sz val="8"/>
        <color rgb="FF008080"/>
        <rFont val="Arial Unicode MS"/>
        <family val="2"/>
      </rPr>
      <t>"W710"</t>
    </r>
    <r>
      <rPr>
        <b/>
        <sz val="8"/>
        <color rgb="FF000000"/>
        <rFont val="Arial Unicode MS"/>
        <family val="2"/>
      </rPr>
      <t>)</t>
    </r>
  </si>
  <si>
    <t>High</t>
  </si>
  <si>
    <t>Low</t>
  </si>
  <si>
    <t>Prefix</t>
  </si>
  <si>
    <t>Visibility</t>
  </si>
  <si>
    <t>A1011, 33</t>
  </si>
  <si>
    <t>A1011, 36</t>
  </si>
  <si>
    <t>60255</t>
  </si>
  <si>
    <t>54879</t>
  </si>
  <si>
    <t>11209</t>
  </si>
  <si>
    <t>A653,90</t>
  </si>
  <si>
    <t>SA204,TP304</t>
  </si>
  <si>
    <t>SA204,TP316L</t>
  </si>
  <si>
    <t>A569</t>
  </si>
  <si>
    <t>A1011,33</t>
  </si>
  <si>
    <t>A240, TP304</t>
  </si>
  <si>
    <t>A240, TP316L</t>
  </si>
  <si>
    <t>A240,TP304</t>
  </si>
  <si>
    <t>ALUM</t>
  </si>
  <si>
    <t>SA240,316L</t>
  </si>
  <si>
    <t>11111</t>
  </si>
  <si>
    <t>57346</t>
  </si>
  <si>
    <t>58287</t>
  </si>
  <si>
    <t>11112</t>
  </si>
  <si>
    <t>57343</t>
  </si>
  <si>
    <t>69415</t>
  </si>
  <si>
    <t>32487</t>
  </si>
  <si>
    <t>58288</t>
  </si>
  <si>
    <t>59754</t>
  </si>
  <si>
    <t>57297</t>
  </si>
  <si>
    <t>11159</t>
  </si>
  <si>
    <t>72795</t>
  </si>
  <si>
    <t>54880</t>
  </si>
  <si>
    <t>59752</t>
  </si>
  <si>
    <t>66125</t>
  </si>
  <si>
    <t>57344</t>
  </si>
  <si>
    <t>58286</t>
  </si>
  <si>
    <t>CS</t>
  </si>
  <si>
    <t>SS</t>
  </si>
  <si>
    <t>GALV</t>
  </si>
  <si>
    <t>AL</t>
  </si>
  <si>
    <t>Select Case</t>
  </si>
  <si>
    <t>String</t>
  </si>
  <si>
    <t>Double</t>
  </si>
  <si>
    <t>Integer</t>
  </si>
  <si>
    <t>Thk</t>
  </si>
  <si>
    <t>,</t>
  </si>
  <si>
    <t xml:space="preserve">: </t>
  </si>
  <si>
    <t>Public</t>
  </si>
  <si>
    <t>Mat</t>
  </si>
  <si>
    <t>Gage</t>
  </si>
  <si>
    <t>Type</t>
  </si>
  <si>
    <t>1/4</t>
  </si>
  <si>
    <t>3/16</t>
  </si>
  <si>
    <t>5/16</t>
  </si>
  <si>
    <t>3/8</t>
  </si>
  <si>
    <t>60015</t>
  </si>
  <si>
    <t>60038</t>
  </si>
  <si>
    <t>54877</t>
  </si>
  <si>
    <t>A572 50</t>
  </si>
  <si>
    <t>59500</t>
  </si>
  <si>
    <t>A36, A123 90</t>
  </si>
  <si>
    <t>Standard List</t>
  </si>
  <si>
    <t>Standard Dictionary</t>
  </si>
  <si>
    <t>Gage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</si>
</sst>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rgb="FF800000"/>
      <name val="Arial Unicode MS"/>
      <family val="2"/>
    </font>
    <font>
      <b/>
      <sz val="8"/>
      <color rgb="FF000000"/>
      <name val="Arial Unicode MS"/>
      <family val="2"/>
    </font>
    <font>
      <sz val="8"/>
      <color rgb="FF008080"/>
      <name val="Arial Unicode MS"/>
      <family val="2"/>
    </font>
    <font>
      <sz val="8"/>
      <color rgb="FF000000"/>
      <name val="Arial Unicode MS"/>
      <family val="2"/>
    </font>
    <font>
      <b/>
      <sz val="8"/>
      <color rgb="FFFF0000"/>
      <name val="Arial Unicode MS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 Light"/>
      <family val="2"/>
    </font>
    <font>
      <sz val="6"/>
      <color theme="1"/>
      <name val="Calibri Light"/>
      <family val="2"/>
    </font>
    <font>
      <b/>
      <sz val="11"/>
      <color theme="0"/>
      <name val="Cambria"/>
      <family val="1"/>
      <scheme val="major"/>
    </font>
    <font>
      <sz val="8"/>
      <color theme="1"/>
      <name val="Microsoft Himalaya"/>
    </font>
    <font>
      <sz val="10"/>
      <color rgb="FF800000"/>
      <name val="Microsoft Himalaya"/>
    </font>
    <font>
      <sz val="11"/>
      <color theme="1"/>
      <name val="Microsoft Himalaya"/>
    </font>
    <font>
      <sz val="11"/>
      <color theme="0" tint="-0.14999847407452621"/>
      <name val="Calibri"/>
      <family val="2"/>
      <scheme val="minor"/>
    </font>
    <font>
      <sz val="9"/>
      <color theme="1"/>
      <name val="Microsoft Himalaya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0" fillId="0" borderId="17" xfId="0" applyBorder="1"/>
    <xf numFmtId="0" fontId="9" fillId="3" borderId="0" xfId="0" applyFont="1" applyFill="1"/>
    <xf numFmtId="0" fontId="9" fillId="0" borderId="0" xfId="0" applyFont="1"/>
    <xf numFmtId="0" fontId="4" fillId="0" borderId="0" xfId="0" applyFont="1" applyAlignment="1">
      <alignment horizontal="left" vertical="center" indent="4"/>
    </xf>
    <xf numFmtId="0" fontId="2" fillId="0" borderId="19" xfId="0" applyFont="1" applyBorder="1"/>
    <xf numFmtId="0" fontId="1" fillId="3" borderId="22" xfId="0" applyFont="1" applyFill="1" applyBorder="1" applyAlignment="1">
      <alignment horizontal="left" indent="2"/>
    </xf>
    <xf numFmtId="0" fontId="2" fillId="0" borderId="3" xfId="0" applyFont="1" applyBorder="1"/>
    <xf numFmtId="0" fontId="12" fillId="0" borderId="0" xfId="0" applyFont="1"/>
    <xf numFmtId="0" fontId="12" fillId="3" borderId="2" xfId="0" applyFont="1" applyFill="1" applyBorder="1" applyAlignment="1">
      <alignment horizontal="left" vertical="center" indent="2" shrinkToFit="1"/>
    </xf>
    <xf numFmtId="0" fontId="13" fillId="3" borderId="0" xfId="0" applyFont="1" applyFill="1" applyBorder="1" applyAlignment="1">
      <alignment horizontal="center" vertical="top"/>
    </xf>
    <xf numFmtId="0" fontId="13" fillId="3" borderId="23" xfId="0" applyFont="1" applyFill="1" applyBorder="1" applyAlignment="1">
      <alignment horizontal="center" vertical="top"/>
    </xf>
    <xf numFmtId="0" fontId="14" fillId="3" borderId="3" xfId="0" applyFont="1" applyFill="1" applyBorder="1" applyAlignment="1">
      <alignment horizontal="center" wrapText="1"/>
    </xf>
    <xf numFmtId="0" fontId="17" fillId="0" borderId="0" xfId="0" applyFont="1"/>
    <xf numFmtId="0" fontId="18" fillId="2" borderId="0" xfId="0" applyFont="1" applyFill="1" applyBorder="1"/>
    <xf numFmtId="0" fontId="18" fillId="2" borderId="0" xfId="0" applyFont="1" applyFill="1"/>
    <xf numFmtId="0" fontId="15" fillId="3" borderId="2" xfId="0" applyFont="1" applyFill="1" applyBorder="1" applyAlignment="1">
      <alignment horizontal="left" vertical="center" indent="1" shrinkToFit="1"/>
    </xf>
    <xf numFmtId="0" fontId="16" fillId="0" borderId="9" xfId="0" applyFont="1" applyBorder="1" applyAlignment="1">
      <alignment horizontal="left" vertical="center" indent="1"/>
    </xf>
    <xf numFmtId="164" fontId="11" fillId="3" borderId="14" xfId="0" applyNumberFormat="1" applyFont="1" applyFill="1" applyBorder="1" applyAlignment="1">
      <alignment horizontal="left" indent="1"/>
    </xf>
    <xf numFmtId="164" fontId="11" fillId="3" borderId="15" xfId="0" applyNumberFormat="1" applyFont="1" applyFill="1" applyBorder="1" applyAlignment="1">
      <alignment horizontal="left" indent="1"/>
    </xf>
    <xf numFmtId="164" fontId="11" fillId="3" borderId="20" xfId="0" applyNumberFormat="1" applyFont="1" applyFill="1" applyBorder="1" applyAlignment="1">
      <alignment horizontal="left" indent="1"/>
    </xf>
    <xf numFmtId="49" fontId="11" fillId="3" borderId="20" xfId="0" applyNumberFormat="1" applyFont="1" applyFill="1" applyBorder="1" applyAlignment="1">
      <alignment horizontal="left" indent="1"/>
    </xf>
    <xf numFmtId="0" fontId="11" fillId="3" borderId="21" xfId="0" applyNumberFormat="1" applyFont="1" applyFill="1" applyBorder="1" applyAlignment="1">
      <alignment horizontal="left" indent="1"/>
    </xf>
    <xf numFmtId="49" fontId="11" fillId="3" borderId="16" xfId="0" applyNumberFormat="1" applyFont="1" applyFill="1" applyBorder="1" applyAlignment="1">
      <alignment horizontal="left" indent="1"/>
    </xf>
    <xf numFmtId="49" fontId="11" fillId="3" borderId="21" xfId="0" applyNumberFormat="1" applyFont="1" applyFill="1" applyBorder="1" applyAlignment="1">
      <alignment horizontal="left" indent="1"/>
    </xf>
    <xf numFmtId="49" fontId="11" fillId="3" borderId="7" xfId="0" applyNumberFormat="1" applyFont="1" applyFill="1" applyBorder="1" applyAlignment="1">
      <alignment horizontal="left" indent="1"/>
    </xf>
    <xf numFmtId="164" fontId="11" fillId="3" borderId="8" xfId="0" applyNumberFormat="1" applyFont="1" applyFill="1" applyBorder="1" applyAlignment="1">
      <alignment horizontal="left" indent="1"/>
    </xf>
    <xf numFmtId="164" fontId="11" fillId="3" borderId="6" xfId="0" applyNumberFormat="1" applyFont="1" applyFill="1" applyBorder="1" applyAlignment="1">
      <alignment horizontal="left" indent="1"/>
    </xf>
    <xf numFmtId="164" fontId="11" fillId="3" borderId="21" xfId="0" applyNumberFormat="1" applyFont="1" applyFill="1" applyBorder="1" applyAlignment="1">
      <alignment horizontal="left" indent="1"/>
    </xf>
    <xf numFmtId="0" fontId="19" fillId="3" borderId="21" xfId="0" applyNumberFormat="1" applyFont="1" applyFill="1" applyBorder="1" applyAlignment="1">
      <alignment horizontal="right"/>
    </xf>
    <xf numFmtId="0" fontId="10" fillId="3" borderId="21" xfId="0" applyNumberFormat="1" applyFont="1" applyFill="1" applyBorder="1" applyAlignment="1">
      <alignment horizontal="left" indent="1"/>
    </xf>
    <xf numFmtId="0" fontId="10" fillId="3" borderId="13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49" fontId="10" fillId="3" borderId="9" xfId="0" applyNumberFormat="1" applyFont="1" applyFill="1" applyBorder="1" applyAlignment="1">
      <alignment horizontal="center"/>
    </xf>
    <xf numFmtId="49" fontId="10" fillId="3" borderId="13" xfId="0" applyNumberFormat="1" applyFont="1" applyFill="1" applyBorder="1" applyAlignment="1">
      <alignment horizontal="center"/>
    </xf>
    <xf numFmtId="49" fontId="10" fillId="3" borderId="9" xfId="0" applyNumberFormat="1" applyFont="1" applyFill="1" applyBorder="1" applyAlignment="1">
      <alignment horizontal="right" indent="2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zoomScale="110" zoomScaleNormal="110" workbookViewId="0">
      <pane xSplit="3" ySplit="7" topLeftCell="G9" activePane="bottomRight" state="frozenSplit"/>
      <selection activeCell="B39" sqref="B39"/>
      <selection pane="topRight" activeCell="B39" sqref="B39"/>
      <selection pane="bottomLeft" activeCell="B39" sqref="B39"/>
      <selection pane="bottomRight" activeCell="N35" sqref="N35"/>
    </sheetView>
  </sheetViews>
  <sheetFormatPr defaultColWidth="0" defaultRowHeight="16.5" zeroHeight="1" x14ac:dyDescent="0.35"/>
  <cols>
    <col min="1" max="1" width="19.42578125" bestFit="1" customWidth="1"/>
    <col min="2" max="2" width="1.7109375" style="1" customWidth="1"/>
    <col min="3" max="3" width="6.7109375" customWidth="1"/>
    <col min="4" max="4" width="9" bestFit="1" customWidth="1"/>
    <col min="5" max="5" width="9.5703125" bestFit="1" customWidth="1"/>
    <col min="6" max="6" width="9.140625" bestFit="1" customWidth="1"/>
    <col min="7" max="7" width="13.7109375" bestFit="1" customWidth="1"/>
    <col min="8" max="8" width="9.85546875" bestFit="1" customWidth="1"/>
    <col min="9" max="9" width="12" bestFit="1" customWidth="1"/>
    <col min="10" max="10" width="12.140625" bestFit="1" customWidth="1"/>
    <col min="11" max="11" width="1.7109375" style="1" customWidth="1"/>
    <col min="12" max="12" width="80.7109375" customWidth="1"/>
    <col min="13" max="13" width="1.7109375" style="1" customWidth="1"/>
    <col min="14" max="14" width="80.7109375" style="20" customWidth="1"/>
    <col min="15" max="15" width="1.7109375" style="1" customWidth="1"/>
    <col min="16" max="19" width="0" hidden="1" customWidth="1"/>
    <col min="20" max="16384" width="9.140625" hidden="1"/>
  </cols>
  <sheetData>
    <row r="1" spans="1:15" s="10" customFormat="1" ht="16.5" customHeight="1" thickBot="1" x14ac:dyDescent="0.25">
      <c r="B1" s="9"/>
      <c r="D1" s="9"/>
      <c r="E1" s="9"/>
      <c r="F1" s="9"/>
      <c r="G1" s="9"/>
      <c r="H1" s="9"/>
      <c r="I1" s="9"/>
      <c r="J1" s="9"/>
      <c r="K1" s="9"/>
      <c r="L1" s="11" t="s">
        <v>3</v>
      </c>
      <c r="M1" s="9"/>
      <c r="N1" s="9"/>
      <c r="O1" s="9"/>
    </row>
    <row r="2" spans="1:15" ht="15.75" customHeight="1" thickBot="1" x14ac:dyDescent="0.3">
      <c r="A2" s="2"/>
      <c r="B2" s="21"/>
      <c r="C2" s="46" t="s">
        <v>67</v>
      </c>
      <c r="D2" s="43" t="s">
        <v>1</v>
      </c>
      <c r="E2" s="44"/>
      <c r="F2" s="44"/>
      <c r="G2" s="44"/>
      <c r="H2" s="44"/>
      <c r="I2" s="44"/>
      <c r="J2" s="45"/>
      <c r="K2" s="21"/>
      <c r="L2" s="13" t="s">
        <v>2</v>
      </c>
      <c r="M2" s="21"/>
      <c r="N2" s="13" t="s">
        <v>2</v>
      </c>
      <c r="O2" s="21"/>
    </row>
    <row r="3" spans="1:15" s="15" customFormat="1" ht="9" customHeight="1" x14ac:dyDescent="0.25">
      <c r="A3" s="2"/>
      <c r="B3" s="21" t="s">
        <v>51</v>
      </c>
      <c r="C3" s="47"/>
      <c r="D3" s="17" t="s">
        <v>46</v>
      </c>
      <c r="E3" s="17" t="s">
        <v>46</v>
      </c>
      <c r="F3" s="17" t="s">
        <v>46</v>
      </c>
      <c r="G3" s="17" t="s">
        <v>47</v>
      </c>
      <c r="H3" s="17" t="s">
        <v>45</v>
      </c>
      <c r="I3" s="17" t="s">
        <v>45</v>
      </c>
      <c r="J3" s="18" t="s">
        <v>45</v>
      </c>
      <c r="K3" s="21" t="s">
        <v>50</v>
      </c>
      <c r="L3" s="23" t="str">
        <f>B3 &amp; " " &amp; C$6 &amp; " As " &amp; "String" &amp; " "  &amp; K3 &amp; " "  &amp; B3 &amp; " " &amp; D$6 &amp; " As " &amp; D$3 &amp; " "  &amp; K3 &amp; " "  &amp; B3 &amp; " "  &amp; E$6 &amp; " " &amp; " As " &amp; E$3 &amp; " "  &amp; K3 &amp; " "  &amp; B3 &amp; " "  &amp; F$6 &amp; " As " &amp; F$3 &amp; " "  &amp; K3 &amp; " "  &amp; B3 &amp; " "  &amp; G$6 &amp; " As " &amp; G$3 &amp; " "  &amp; K3 &amp; " "  &amp; B3 &amp; " "  &amp; H$6 &amp; " As " &amp; H$3 &amp; " "  &amp; K3 &amp; " "  &amp; B3 &amp; " "  &amp; I$6 &amp; " As " &amp; I$3 &amp; " "  &amp; K3 &amp; " "  &amp; B3 &amp; " "  &amp; J$6 &amp; " As " &amp; J$3</f>
        <v>Public Gage As String :  Public Thk As Double :  Public High  As Double :  Public Low As Double :  Public Visibility As Integer :  Public Type As String :  Public Prefix As String :  Public Mat As String</v>
      </c>
      <c r="M3" s="21"/>
      <c r="N3" s="16"/>
      <c r="O3" s="21"/>
    </row>
    <row r="4" spans="1:15" s="15" customFormat="1" ht="9" customHeight="1" x14ac:dyDescent="0.25">
      <c r="A4" s="2"/>
      <c r="B4" s="21"/>
      <c r="C4" s="47"/>
      <c r="D4" s="17"/>
      <c r="E4" s="17"/>
      <c r="F4" s="17"/>
      <c r="G4" s="17"/>
      <c r="H4" s="17"/>
      <c r="I4" s="17"/>
      <c r="J4" s="18"/>
      <c r="K4" s="21" t="s">
        <v>49</v>
      </c>
      <c r="L4" s="23" t="str">
        <f>B4 &amp; " " &amp; C$6 &amp; " As " &amp; "String" &amp; " "  &amp; K4 &amp; " "  &amp; B4 &amp; " " &amp; D$6 &amp; " As " &amp; D$3 &amp; " "  &amp; K4 &amp; " "  &amp; B4 &amp; " "  &amp; E$6 &amp; " " &amp; " As " &amp; E$3 &amp; " "  &amp; K4 &amp; " "  &amp; B4 &amp; " "  &amp; F$6 &amp; " As " &amp; F$3 &amp; " "  &amp; K4 &amp; " "  &amp; B4 &amp; " "  &amp; G$6 &amp; " As " &amp; G$3 &amp; " "  &amp; K4 &amp; " "  &amp; B4 &amp; " "  &amp; H$6 &amp; " As " &amp; H$3 &amp; " "  &amp; K4 &amp; " "  &amp; B4 &amp; " "  &amp; I$6 &amp; " As " &amp;I$3 &amp; " "  &amp; K4 &amp; " "  &amp; B4 &amp; " "  &amp; J$6 &amp; " As " &amp; J$3</f>
        <v xml:space="preserve"> Gage As String ,  Thk As Double ,  High  As Double ,  Low As Double ,  Visibility As Integer ,  Type As String ,  Prefix As String ,  Mat As String</v>
      </c>
      <c r="M4" s="21"/>
      <c r="N4" s="16"/>
      <c r="O4" s="21"/>
    </row>
    <row r="5" spans="1:15" s="15" customFormat="1" ht="9" customHeight="1" x14ac:dyDescent="0.25">
      <c r="A5" s="2"/>
      <c r="B5" s="21"/>
      <c r="C5" s="47"/>
      <c r="D5" s="17"/>
      <c r="E5" s="17"/>
      <c r="F5" s="17"/>
      <c r="G5" s="17"/>
      <c r="H5" s="17"/>
      <c r="I5" s="17"/>
      <c r="J5" s="18"/>
      <c r="K5" s="21"/>
      <c r="L5" s="23" t="str">
        <f>"Me." &amp; C6 &amp; " = " &amp; C6  &amp;  " "  &amp; ":" &amp; " "  &amp; "Me." &amp; D6 &amp; " = " &amp; D6 &amp; " "  &amp; ":" &amp; " " &amp; "Me." &amp; E6 &amp; " = " &amp; E6 &amp; " "  &amp; ":" &amp; " " &amp; "Me." &amp; F6 &amp; " = " &amp; F6 &amp; " "  &amp; ":" &amp; " " &amp; "Me." &amp; G6 &amp; " = " &amp; G6 &amp; " "  &amp; ":" &amp; " " &amp; "Me." &amp; H6 &amp; " = " &amp; H6 &amp; " "  &amp; ":" &amp; " " &amp; "Me." &amp; I6 &amp; " = " &amp; I6 &amp; " "  &amp; ":" &amp; " " &amp; "Me." &amp; J6 &amp; " = " &amp; J6</f>
        <v>Me.Gage = Gage : Me.Thk = Thk : Me.High = High : Me.Low = Low : Me.Visibility = Visibility : Me.Type = Type : Me.Prefix = Prefix : Me.Mat = Mat</v>
      </c>
      <c r="M5" s="21"/>
      <c r="N5" s="16"/>
      <c r="O5" s="21"/>
    </row>
    <row r="6" spans="1:15" ht="15.75" thickBot="1" x14ac:dyDescent="0.3">
      <c r="A6" s="3" t="s">
        <v>44</v>
      </c>
      <c r="B6" s="21"/>
      <c r="C6" s="19" t="s">
        <v>53</v>
      </c>
      <c r="D6" s="3" t="s">
        <v>48</v>
      </c>
      <c r="E6" s="3" t="s">
        <v>4</v>
      </c>
      <c r="F6" s="3" t="s">
        <v>5</v>
      </c>
      <c r="G6" s="3" t="s">
        <v>7</v>
      </c>
      <c r="H6" s="3" t="s">
        <v>54</v>
      </c>
      <c r="I6" s="3" t="s">
        <v>6</v>
      </c>
      <c r="J6" s="4" t="s">
        <v>52</v>
      </c>
      <c r="K6" s="21"/>
      <c r="L6" s="14" t="s">
        <v>66</v>
      </c>
      <c r="M6" s="21"/>
      <c r="N6" s="14" t="s">
        <v>65</v>
      </c>
      <c r="O6" s="21"/>
    </row>
    <row r="7" spans="1:15" s="8" customFormat="1" ht="8.25" customHeight="1" thickTop="1" x14ac:dyDescent="0.25">
      <c r="A7" s="6"/>
      <c r="B7" s="21"/>
      <c r="C7" s="5"/>
      <c r="D7" s="6"/>
      <c r="E7" s="6"/>
      <c r="F7" s="6"/>
      <c r="G7" s="6"/>
      <c r="H7" s="6"/>
      <c r="I7" s="6"/>
      <c r="J7" s="7"/>
      <c r="K7" s="21"/>
      <c r="L7" s="12"/>
      <c r="M7" s="21"/>
      <c r="N7" s="12"/>
      <c r="O7" s="21"/>
    </row>
    <row r="8" spans="1:15" ht="15.75" x14ac:dyDescent="0.3">
      <c r="A8" s="36" t="str">
        <f t="shared" ref="A8:A10" si="0">IF(NOT(ISBLANK(C8) ),"CASE " &amp; IF(AND(ISBLANK(E8),ISBLANK(F8)),C8,IF(ISBLANK(F8),D8,F8)&amp;" TO "&amp;IF(ISBLANK(E8),D8,E8))&amp;" : "&amp;"itm"&amp;" = "&amp;""""&amp;G8&amp;"""","")</f>
        <v>CASE 0.1285 TO 0.1405 : itm = "11110"</v>
      </c>
      <c r="B8" s="21" t="s">
        <v>0</v>
      </c>
      <c r="C8" s="38">
        <v>10</v>
      </c>
      <c r="D8" s="25">
        <v>0.13450000000000001</v>
      </c>
      <c r="E8" s="26">
        <v>0.14050000000000001</v>
      </c>
      <c r="F8" s="27">
        <v>0.1285</v>
      </c>
      <c r="G8" s="28">
        <v>11110</v>
      </c>
      <c r="H8" s="37" t="s">
        <v>40</v>
      </c>
      <c r="I8" s="29" t="str">
        <f t="shared" ref="I8:I13" si="1">IF(NOT(ISBLANK(C8)),"SHEET, " &amp; C8 &amp; " GA","")</f>
        <v>SHEET, 10 GA</v>
      </c>
      <c r="J8" s="30" t="s">
        <v>8</v>
      </c>
      <c r="K8" s="21" t="s">
        <v>0</v>
      </c>
      <c r="L8" s="24" t="str">
        <f t="shared" ref="L8:L19" si="2">IF(COUNTBLANK(A8:H8) &lt; 3,"slSheetMetals(" &amp; """" &amp; $G8 &amp; """" &amp; ") = New SheetMetalType( "  &amp; """" &amp; $C8 &amp; """"  &amp; " , "  &amp;  """" &amp; $D8  &amp; """" &amp; " , " &amp;  """" &amp; IF(ISBLANK($E8),$D8,$E8)  &amp; """" &amp; " , " &amp;  """" &amp; IF(ISBLANK($F8),$D8,$F8)   &amp; """" &amp; " , " &amp;  """" &amp; $G8  &amp; """" &amp; " , " &amp;  """" &amp; $H8  &amp; """" &amp; " , " &amp;  """" &amp; $I8  &amp; """" &amp;  " , " &amp;  """" &amp; $J8  &amp; """" &amp; " )","")</f>
        <v>slSheetMetals("11110") = New SheetMetalType( "10" , "0.1345" , "0.1405" , "0.1285" , "11110" , "CS" , "SHEET, 10 GA" , "A1011, 33" )</v>
      </c>
      <c r="M8" s="21" t="s">
        <v>0</v>
      </c>
      <c r="N8" s="24" t="str">
        <f>IF(COUNTBLANK(C8:J8) &lt; 3,"lstSheetMetals.Add( New SheetMetalType( "  &amp; """" &amp; $C8 &amp; """"  &amp; " , "  &amp;  """" &amp; $D8  &amp; """" &amp; " , " &amp;  """" &amp; IF(ISBLANK($E8),$D8,$E8)  &amp; """" &amp; " , " &amp;  """" &amp; IF(ISBLANK($F8),$D8,$F8)   &amp; """" &amp; " , " &amp;  """" &amp; $G8  &amp; """" &amp; " , " &amp;  """" &amp; $H8  &amp; """" &amp; " , " &amp;  """" &amp; $I8  &amp; """" &amp; " , " &amp;  """" &amp; $J8  &amp; """" &amp; " ) )","")</f>
        <v>lstSheetMetals.Add( New SheetMetalType( "10" , "0.1345" , "0.1405" , "0.1285" , "11110" , "CS" , "SHEET, 10 GA" , "A1011, 33" ) )</v>
      </c>
      <c r="O8" s="21" t="s">
        <v>0</v>
      </c>
    </row>
    <row r="9" spans="1:15" ht="15.75" x14ac:dyDescent="0.3">
      <c r="A9" s="36" t="str">
        <f t="shared" si="0"/>
        <v>CASE 0.1285 TO 0.1405 : itm = "60255"</v>
      </c>
      <c r="B9" s="22" t="s">
        <v>0</v>
      </c>
      <c r="C9" s="39">
        <v>10</v>
      </c>
      <c r="D9" s="25">
        <v>0.13450000000000001</v>
      </c>
      <c r="E9" s="26">
        <v>0.14050000000000001</v>
      </c>
      <c r="F9" s="27">
        <v>0.1285</v>
      </c>
      <c r="G9" s="31" t="s">
        <v>10</v>
      </c>
      <c r="H9" s="37" t="s">
        <v>40</v>
      </c>
      <c r="I9" s="29" t="str">
        <f t="shared" si="1"/>
        <v>SHEET, 10 GA</v>
      </c>
      <c r="J9" s="32" t="s">
        <v>9</v>
      </c>
      <c r="K9" s="22" t="s">
        <v>0</v>
      </c>
      <c r="L9" s="24" t="str">
        <f t="shared" si="2"/>
        <v>slSheetMetals("60255") = New SheetMetalType( "10" , "0.1345" , "0.1405" , "0.1285" , "60255" , "CS" , "SHEET, 10 GA" , "A1011, 36" )</v>
      </c>
      <c r="M9" s="22" t="s">
        <v>0</v>
      </c>
      <c r="N9" s="24" t="str">
        <f>IF(COUNTBLANK(C9:J9) &lt; 3,"lstSheetMetals.Add( New SheetMetalType( "  &amp; """" &amp; $C9 &amp; """"  &amp; " , "  &amp;  """" &amp; $D9  &amp; """" &amp; " , " &amp;  """" &amp; IF(ISBLANK($E9),$D9,$E9)  &amp; """" &amp; " , " &amp;  """" &amp; IF(ISBLANK($F9),$D9,$F9)   &amp; """" &amp; " , " &amp;  """" &amp; $G9  &amp; """" &amp; " , " &amp;  """" &amp; $H9  &amp; """" &amp; " , " &amp;  """" &amp; $I9  &amp; """" &amp; " , " &amp;  """" &amp; $J9  &amp; """" &amp; " ) )","")</f>
        <v>lstSheetMetals.Add( New SheetMetalType( "10" , "0.1345" , "0.1405" , "0.1285" , "60255" , "CS" , "SHEET, 10 GA" , "A1011, 36" ) )</v>
      </c>
      <c r="O9" s="22" t="s">
        <v>0</v>
      </c>
    </row>
    <row r="10" spans="1:15" ht="15.75" x14ac:dyDescent="0.3">
      <c r="A10" s="36" t="str">
        <f t="shared" si="0"/>
        <v>CASE 0.1285 TO 0.1405 : itm = "54879"</v>
      </c>
      <c r="B10" s="22" t="s">
        <v>0</v>
      </c>
      <c r="C10" s="39">
        <v>10</v>
      </c>
      <c r="D10" s="25">
        <v>0.13450000000000001</v>
      </c>
      <c r="E10" s="26">
        <v>0.14050000000000001</v>
      </c>
      <c r="F10" s="27">
        <v>0.1285</v>
      </c>
      <c r="G10" s="31" t="s">
        <v>11</v>
      </c>
      <c r="H10" s="37" t="s">
        <v>40</v>
      </c>
      <c r="I10" s="29" t="str">
        <f t="shared" si="1"/>
        <v>SHEET, 10 GA</v>
      </c>
      <c r="J10" s="32" t="s">
        <v>16</v>
      </c>
      <c r="K10" s="22" t="s">
        <v>0</v>
      </c>
      <c r="L10" s="24" t="str">
        <f t="shared" si="2"/>
        <v>slSheetMetals("54879") = New SheetMetalType( "10" , "0.1345" , "0.1405" , "0.1285" , "54879" , "CS" , "SHEET, 10 GA" , "A569" )</v>
      </c>
      <c r="M10" s="22" t="s">
        <v>0</v>
      </c>
      <c r="N10" s="24" t="str">
        <f t="shared" ref="N10:N38" si="3">IF(COUNTBLANK(C10:J10) &lt; 3,"lstSheetMetals.Add( New SheetMetalType( "  &amp; """" &amp; $C10 &amp; """"  &amp; " , "  &amp;  """" &amp; $D10  &amp; """" &amp; " , " &amp;  """" &amp; IF(ISBLANK($E10),$D10,$E10)  &amp; """" &amp; " , " &amp;  """" &amp; IF(ISBLANK($F10),$D10,$F10)   &amp; """" &amp; " , " &amp;  """" &amp; $G10  &amp; """" &amp; " , " &amp;  """" &amp; $H10  &amp; """" &amp; " , " &amp;  """" &amp; $I10  &amp; """" &amp; " , " &amp;  """" &amp; $J10  &amp; """" &amp; " ) )","")</f>
        <v>lstSheetMetals.Add( New SheetMetalType( "10" , "0.1345" , "0.1405" , "0.1285" , "54879" , "CS" , "SHEET, 10 GA" , "A569" ) )</v>
      </c>
      <c r="O10" s="22" t="s">
        <v>0</v>
      </c>
    </row>
    <row r="11" spans="1:15" ht="15.75" x14ac:dyDescent="0.3">
      <c r="A11" s="36" t="str">
        <f t="shared" ref="A11:A31" si="4">IF(NOT(ISBLANK(C11) ),"CASE " &amp; IF(AND(ISBLANK(E11),ISBLANK(F11)),C11,IF(ISBLANK(F11),D11,F11)&amp;" TO "&amp;IF(ISBLANK(E11),D11,E11))&amp;" : "&amp;"itm"&amp;" = "&amp;""""&amp;G11&amp;"""","")</f>
        <v>CASE 0.1285 TO 0.1405 : itm = "57344"</v>
      </c>
      <c r="B11" s="22" t="s">
        <v>0</v>
      </c>
      <c r="C11" s="40">
        <v>10</v>
      </c>
      <c r="D11" s="25">
        <v>0.13400000000000001</v>
      </c>
      <c r="E11" s="26">
        <v>0.14050000000000001</v>
      </c>
      <c r="F11" s="27">
        <v>0.1285</v>
      </c>
      <c r="G11" s="31" t="s">
        <v>38</v>
      </c>
      <c r="H11" s="37" t="s">
        <v>41</v>
      </c>
      <c r="I11" s="29" t="str">
        <f t="shared" si="1"/>
        <v>SHEET, 10 GA</v>
      </c>
      <c r="J11" s="32" t="s">
        <v>14</v>
      </c>
      <c r="K11" s="22" t="s">
        <v>0</v>
      </c>
      <c r="L11" s="24" t="str">
        <f t="shared" si="2"/>
        <v>slSheetMetals("57344") = New SheetMetalType( "10" , "0.134" , "0.1405" , "0.1285" , "57344" , "SS" , "SHEET, 10 GA" , "SA204,TP304" )</v>
      </c>
      <c r="M11" s="22" t="s">
        <v>0</v>
      </c>
      <c r="N11" s="24" t="str">
        <f t="shared" si="3"/>
        <v>lstSheetMetals.Add( New SheetMetalType( "10" , "0.134" , "0.1405" , "0.1285" , "57344" , "SS" , "SHEET, 10 GA" , "SA204,TP304" ) )</v>
      </c>
      <c r="O11" s="22" t="s">
        <v>0</v>
      </c>
    </row>
    <row r="12" spans="1:15" ht="15.75" x14ac:dyDescent="0.3">
      <c r="A12" s="36" t="str">
        <f t="shared" si="4"/>
        <v>CASE 0.1285 TO 0.1405 : itm = "58286"</v>
      </c>
      <c r="B12" s="22" t="s">
        <v>0</v>
      </c>
      <c r="C12" s="40">
        <v>10</v>
      </c>
      <c r="D12" s="25">
        <v>0.13400000000000001</v>
      </c>
      <c r="E12" s="26">
        <v>0.14050000000000001</v>
      </c>
      <c r="F12" s="27">
        <v>0.1285</v>
      </c>
      <c r="G12" s="31" t="s">
        <v>39</v>
      </c>
      <c r="H12" s="37" t="s">
        <v>41</v>
      </c>
      <c r="I12" s="29" t="str">
        <f t="shared" ref="I12:I28" si="5">IF(NOT(ISBLANK(C12)),"SHEET, " &amp; C12 &amp; " GA","")</f>
        <v>SHEET, 10 GA</v>
      </c>
      <c r="J12" s="32" t="s">
        <v>15</v>
      </c>
      <c r="K12" s="22" t="s">
        <v>0</v>
      </c>
      <c r="L12" s="24" t="str">
        <f t="shared" si="2"/>
        <v>slSheetMetals("58286") = New SheetMetalType( "10" , "0.134" , "0.1405" , "0.1285" , "58286" , "SS" , "SHEET, 10 GA" , "SA204,TP316L" )</v>
      </c>
      <c r="M12" s="22" t="s">
        <v>0</v>
      </c>
      <c r="N12" s="24" t="str">
        <f t="shared" si="3"/>
        <v>lstSheetMetals.Add( New SheetMetalType( "10" , "0.134" , "0.1405" , "0.1285" , "58286" , "SS" , "SHEET, 10 GA" , "SA204,TP316L" ) )</v>
      </c>
      <c r="O12" s="22" t="s">
        <v>0</v>
      </c>
    </row>
    <row r="13" spans="1:15" ht="15.75" x14ac:dyDescent="0.3">
      <c r="A13" s="36" t="str">
        <f t="shared" si="4"/>
        <v>CASE 0.1136 TO 0.1256 : itm = "11111"</v>
      </c>
      <c r="B13" s="22" t="s">
        <v>0</v>
      </c>
      <c r="C13" s="40">
        <v>11</v>
      </c>
      <c r="D13" s="33">
        <v>0.1196</v>
      </c>
      <c r="E13" s="34">
        <v>0.12559999999999999</v>
      </c>
      <c r="F13" s="35">
        <v>0.11360000000000001</v>
      </c>
      <c r="G13" s="31" t="s">
        <v>23</v>
      </c>
      <c r="H13" s="37" t="s">
        <v>40</v>
      </c>
      <c r="I13" s="29" t="str">
        <f t="shared" si="1"/>
        <v>SHEET, 11 GA</v>
      </c>
      <c r="J13" s="32" t="s">
        <v>17</v>
      </c>
      <c r="K13" s="22" t="s">
        <v>0</v>
      </c>
      <c r="L13" s="24" t="str">
        <f t="shared" si="2"/>
        <v>slSheetMetals("11111") = New SheetMetalType( "11" , "0.1196" , "0.1256" , "0.1136" , "11111" , "CS" , "SHEET, 11 GA" , "A1011,33" )</v>
      </c>
      <c r="M13" s="22" t="s">
        <v>0</v>
      </c>
      <c r="N13" s="24" t="str">
        <f t="shared" si="3"/>
        <v>lstSheetMetals.Add( New SheetMetalType( "11" , "0.1196" , "0.1256" , "0.1136" , "11111" , "CS" , "SHEET, 11 GA" , "A1011,33" ) )</v>
      </c>
      <c r="O13" s="22" t="s">
        <v>0</v>
      </c>
    </row>
    <row r="14" spans="1:15" ht="15.75" x14ac:dyDescent="0.3">
      <c r="A14" s="36" t="str">
        <f t="shared" si="4"/>
        <v>CASE 0.1136 TO 0.1256 : itm = "57346"</v>
      </c>
      <c r="B14" s="22" t="s">
        <v>0</v>
      </c>
      <c r="C14" s="40">
        <v>11</v>
      </c>
      <c r="D14" s="33">
        <v>0.12</v>
      </c>
      <c r="E14" s="34">
        <v>0.12559999999999999</v>
      </c>
      <c r="F14" s="35">
        <v>0.11360000000000001</v>
      </c>
      <c r="G14" s="31" t="s">
        <v>24</v>
      </c>
      <c r="H14" s="37" t="s">
        <v>41</v>
      </c>
      <c r="I14" s="29" t="str">
        <f t="shared" si="5"/>
        <v>SHEET, 11 GA</v>
      </c>
      <c r="J14" s="32" t="s">
        <v>18</v>
      </c>
      <c r="K14" s="22" t="s">
        <v>0</v>
      </c>
      <c r="L14" s="24" t="str">
        <f t="shared" si="2"/>
        <v>slSheetMetals("57346") = New SheetMetalType( "11" , "0.12" , "0.1256" , "0.1136" , "57346" , "SS" , "SHEET, 11 GA" , "A240, TP304" )</v>
      </c>
      <c r="M14" s="22" t="s">
        <v>0</v>
      </c>
      <c r="N14" s="24" t="str">
        <f t="shared" si="3"/>
        <v>lstSheetMetals.Add( New SheetMetalType( "11" , "0.12" , "0.1256" , "0.1136" , "57346" , "SS" , "SHEET, 11 GA" , "A240, TP304" ) )</v>
      </c>
      <c r="O14" s="22" t="s">
        <v>0</v>
      </c>
    </row>
    <row r="15" spans="1:15" ht="15.75" x14ac:dyDescent="0.3">
      <c r="A15" s="36" t="str">
        <f t="shared" si="4"/>
        <v>CASE 0.1136 TO 0.1256 : itm = "58287"</v>
      </c>
      <c r="B15" s="22" t="s">
        <v>0</v>
      </c>
      <c r="C15" s="40">
        <v>11</v>
      </c>
      <c r="D15" s="33">
        <v>0.12</v>
      </c>
      <c r="E15" s="34">
        <v>0.12559999999999999</v>
      </c>
      <c r="F15" s="35">
        <v>0.11360000000000001</v>
      </c>
      <c r="G15" s="31" t="s">
        <v>25</v>
      </c>
      <c r="H15" s="37" t="s">
        <v>41</v>
      </c>
      <c r="I15" s="29" t="str">
        <f t="shared" si="5"/>
        <v>SHEET, 11 GA</v>
      </c>
      <c r="J15" s="32" t="s">
        <v>19</v>
      </c>
      <c r="K15" s="22" t="s">
        <v>0</v>
      </c>
      <c r="L15" s="24" t="str">
        <f t="shared" si="2"/>
        <v>slSheetMetals("58287") = New SheetMetalType( "11" , "0.12" , "0.1256" , "0.1136" , "58287" , "SS" , "SHEET, 11 GA" , "A240, TP316L" )</v>
      </c>
      <c r="M15" s="22" t="s">
        <v>0</v>
      </c>
      <c r="N15" s="24" t="str">
        <f t="shared" si="3"/>
        <v>lstSheetMetals.Add( New SheetMetalType( "11" , "0.12" , "0.1256" , "0.1136" , "58287" , "SS" , "SHEET, 11 GA" , "A240, TP316L" ) )</v>
      </c>
      <c r="O15" s="22" t="s">
        <v>0</v>
      </c>
    </row>
    <row r="16" spans="1:15" ht="15.75" x14ac:dyDescent="0.3">
      <c r="A16" s="36" t="str">
        <f t="shared" si="4"/>
        <v>CASE 0.0986 TO 0.1106 : itm = "11112"</v>
      </c>
      <c r="B16" s="22" t="s">
        <v>0</v>
      </c>
      <c r="C16" s="40">
        <v>12</v>
      </c>
      <c r="D16" s="33">
        <v>0.1046</v>
      </c>
      <c r="E16" s="34">
        <v>0.1106</v>
      </c>
      <c r="F16" s="35">
        <v>9.8599999999999993E-2</v>
      </c>
      <c r="G16" s="31" t="s">
        <v>26</v>
      </c>
      <c r="H16" s="37" t="s">
        <v>40</v>
      </c>
      <c r="I16" s="29" t="str">
        <f t="shared" si="5"/>
        <v>SHEET, 12 GA</v>
      </c>
      <c r="J16" s="32" t="s">
        <v>17</v>
      </c>
      <c r="K16" s="22" t="s">
        <v>0</v>
      </c>
      <c r="L16" s="24" t="str">
        <f t="shared" si="2"/>
        <v>slSheetMetals("11112") = New SheetMetalType( "12" , "0.1046" , "0.1106" , "0.0986" , "11112" , "CS" , "SHEET, 12 GA" , "A1011,33" )</v>
      </c>
      <c r="M16" s="22" t="s">
        <v>0</v>
      </c>
      <c r="N16" s="24" t="str">
        <f t="shared" si="3"/>
        <v>lstSheetMetals.Add( New SheetMetalType( "12" , "0.1046" , "0.1106" , "0.0986" , "11112" , "CS" , "SHEET, 12 GA" , "A1011,33" ) )</v>
      </c>
      <c r="O16" s="22" t="s">
        <v>0</v>
      </c>
    </row>
    <row r="17" spans="1:15" ht="15.75" x14ac:dyDescent="0.3">
      <c r="A17" s="36" t="str">
        <f t="shared" si="4"/>
        <v>CASE 0.0986 TO 0.1106 : itm = "57343"</v>
      </c>
      <c r="B17" s="22" t="s">
        <v>0</v>
      </c>
      <c r="C17" s="40">
        <v>12</v>
      </c>
      <c r="D17" s="33">
        <v>0.1046</v>
      </c>
      <c r="E17" s="34">
        <v>0.1106</v>
      </c>
      <c r="F17" s="35">
        <v>9.8599999999999993E-2</v>
      </c>
      <c r="G17" s="31" t="s">
        <v>27</v>
      </c>
      <c r="H17" s="37" t="s">
        <v>41</v>
      </c>
      <c r="I17" s="29" t="str">
        <f t="shared" si="5"/>
        <v>SHEET, 12 GA</v>
      </c>
      <c r="J17" s="32" t="s">
        <v>20</v>
      </c>
      <c r="K17" s="22" t="s">
        <v>0</v>
      </c>
      <c r="L17" s="24" t="str">
        <f t="shared" si="2"/>
        <v>slSheetMetals("57343") = New SheetMetalType( "12" , "0.1046" , "0.1106" , "0.0986" , "57343" , "SS" , "SHEET, 12 GA" , "A240,TP304" )</v>
      </c>
      <c r="M17" s="22" t="s">
        <v>0</v>
      </c>
      <c r="N17" s="24" t="str">
        <f t="shared" si="3"/>
        <v>lstSheetMetals.Add( New SheetMetalType( "12" , "0.1046" , "0.1106" , "0.0986" , "57343" , "SS" , "SHEET, 12 GA" , "A240,TP304" ) )</v>
      </c>
      <c r="O17" s="22" t="s">
        <v>0</v>
      </c>
    </row>
    <row r="18" spans="1:15" ht="15.75" x14ac:dyDescent="0.3">
      <c r="A18" s="36" t="str">
        <f t="shared" si="4"/>
        <v>CASE 12 : itm = "32487"</v>
      </c>
      <c r="B18" s="22" t="s">
        <v>0</v>
      </c>
      <c r="C18" s="40">
        <v>12</v>
      </c>
      <c r="D18" s="33">
        <v>8.0799999999999997E-2</v>
      </c>
      <c r="E18" s="33"/>
      <c r="F18" s="33"/>
      <c r="G18" s="31" t="s">
        <v>29</v>
      </c>
      <c r="H18" s="37" t="s">
        <v>43</v>
      </c>
      <c r="I18" s="29" t="str">
        <f t="shared" si="5"/>
        <v>SHEET, 12 GA</v>
      </c>
      <c r="J18" s="32" t="s">
        <v>21</v>
      </c>
      <c r="K18" s="22" t="s">
        <v>0</v>
      </c>
      <c r="L18" s="24" t="str">
        <f t="shared" si="2"/>
        <v>slSheetMetals("32487") = New SheetMetalType( "12" , "0.0808" , "0.0808" , "0.0808" , "32487" , "AL" , "SHEET, 12 GA" , "ALUM" )</v>
      </c>
      <c r="M18" s="22" t="s">
        <v>0</v>
      </c>
      <c r="N18" s="24" t="str">
        <f t="shared" si="3"/>
        <v>lstSheetMetals.Add( New SheetMetalType( "12" , "0.0808" , "0.0808" , "0.0808" , "32487" , "AL" , "SHEET, 12 GA" , "ALUM" ) )</v>
      </c>
      <c r="O18" s="22" t="s">
        <v>0</v>
      </c>
    </row>
    <row r="19" spans="1:15" ht="15.75" x14ac:dyDescent="0.3">
      <c r="A19" s="36" t="str">
        <f t="shared" si="4"/>
        <v>CASE 0.0986 TO 0.1106 : itm = "58288"</v>
      </c>
      <c r="B19" s="22" t="s">
        <v>0</v>
      </c>
      <c r="C19" s="40">
        <v>12</v>
      </c>
      <c r="D19" s="33">
        <v>0.105</v>
      </c>
      <c r="E19" s="34">
        <v>0.1106</v>
      </c>
      <c r="F19" s="35">
        <v>9.8599999999999993E-2</v>
      </c>
      <c r="G19" s="31" t="s">
        <v>30</v>
      </c>
      <c r="H19" s="37" t="s">
        <v>41</v>
      </c>
      <c r="I19" s="29" t="str">
        <f t="shared" si="5"/>
        <v>SHEET, 12 GA</v>
      </c>
      <c r="J19" s="32" t="s">
        <v>22</v>
      </c>
      <c r="K19" s="22" t="s">
        <v>0</v>
      </c>
      <c r="L19" s="24" t="str">
        <f t="shared" si="2"/>
        <v>slSheetMetals("58288") = New SheetMetalType( "12" , "0.105" , "0.1106" , "0.0986" , "58288" , "SS" , "SHEET, 12 GA" , "SA240,316L" )</v>
      </c>
      <c r="M19" s="22" t="s">
        <v>0</v>
      </c>
      <c r="N19" s="24" t="str">
        <f t="shared" si="3"/>
        <v>lstSheetMetals.Add( New SheetMetalType( "12" , "0.105" , "0.1106" , "0.0986" , "58288" , "SS" , "SHEET, 12 GA" , "SA240,316L" ) )</v>
      </c>
      <c r="O19" s="22" t="s">
        <v>0</v>
      </c>
    </row>
    <row r="20" spans="1:15" ht="15.75" x14ac:dyDescent="0.3">
      <c r="A20" s="36" t="str">
        <f t="shared" si="4"/>
        <v>CASE 0.0697 TO 0.0797 : itm = "59754"</v>
      </c>
      <c r="B20" s="22" t="s">
        <v>0</v>
      </c>
      <c r="C20" s="40">
        <v>14</v>
      </c>
      <c r="D20" s="33">
        <v>7.4700000000000003E-2</v>
      </c>
      <c r="E20" s="34">
        <v>7.9699999999999993E-2</v>
      </c>
      <c r="F20" s="35">
        <v>6.9699999999999998E-2</v>
      </c>
      <c r="G20" s="31" t="s">
        <v>31</v>
      </c>
      <c r="H20" s="37" t="s">
        <v>40</v>
      </c>
      <c r="I20" s="29" t="str">
        <f t="shared" si="5"/>
        <v>SHEET, 14 GA</v>
      </c>
      <c r="J20" s="32" t="s">
        <v>17</v>
      </c>
      <c r="K20" s="22" t="s">
        <v>0</v>
      </c>
      <c r="L20" s="24" t="str">
        <f t="shared" ref="L20:L38" si="6">IF(COUNTBLANK(A20:H20) &lt; 3,"slSheetMetals(" &amp; """" &amp; $G20 &amp; """" &amp; ") = New SheetMetalType( "  &amp; """" &amp; $C20 &amp; """"  &amp; " , "  &amp;  """" &amp; $D20  &amp; """" &amp; " , " &amp;  """" &amp; IF(ISBLANK($E20),$D20,$E20)  &amp; """" &amp; " , " &amp;  """" &amp; IF(ISBLANK($F20),$D20,$F20)   &amp; """" &amp; " , " &amp;  """" &amp; $G20  &amp; """" &amp; " , " &amp;  """" &amp; $H20  &amp; """" &amp; " , " &amp;  """" &amp; $I20  &amp; """" &amp;  " , " &amp;  """" &amp; $J20  &amp; """" &amp; " )","")</f>
        <v>slSheetMetals("59754") = New SheetMetalType( "14" , "0.0747" , "0.0797" , "0.0697" , "59754" , "CS" , "SHEET, 14 GA" , "A1011,33" )</v>
      </c>
      <c r="M20" s="22" t="s">
        <v>0</v>
      </c>
      <c r="N20" s="24" t="str">
        <f t="shared" si="3"/>
        <v>lstSheetMetals.Add( New SheetMetalType( "14" , "0.0747" , "0.0797" , "0.0697" , "59754" , "CS" , "SHEET, 14 GA" , "A1011,33" ) )</v>
      </c>
      <c r="O20" s="22" t="s">
        <v>0</v>
      </c>
    </row>
    <row r="21" spans="1:15" ht="15.75" x14ac:dyDescent="0.3">
      <c r="A21" s="36" t="str">
        <f t="shared" si="4"/>
        <v>CASE 0.0548 TO 0.0648 : itm = "11159"</v>
      </c>
      <c r="B21" s="22" t="s">
        <v>0</v>
      </c>
      <c r="C21" s="40">
        <v>16</v>
      </c>
      <c r="D21" s="33">
        <v>5.9799999999999999E-2</v>
      </c>
      <c r="E21" s="34">
        <v>6.4799999999999996E-2</v>
      </c>
      <c r="F21" s="35">
        <v>5.4800000000000001E-2</v>
      </c>
      <c r="G21" s="31" t="s">
        <v>33</v>
      </c>
      <c r="H21" s="37" t="s">
        <v>40</v>
      </c>
      <c r="I21" s="29" t="str">
        <f t="shared" si="5"/>
        <v>SHEET, 16 GA</v>
      </c>
      <c r="J21" s="32" t="s">
        <v>17</v>
      </c>
      <c r="K21" s="22" t="s">
        <v>0</v>
      </c>
      <c r="L21" s="24" t="str">
        <f>IF(COUNTBLANK(A21:H21) &lt; 3,"slSheetMetals(" &amp; """" &amp; $G21 &amp; """" &amp; ") = New SheetMetalType( "  &amp; """" &amp; $C21 &amp; """"  &amp; " , "  &amp;  """" &amp; $D21  &amp; """" &amp; " , " &amp;  """" &amp; IF(ISBLANK($E21),$D21,$E21)  &amp; """" &amp; " , " &amp;  """" &amp; IF(ISBLANK($F21),$D21,$F21)   &amp; """" &amp; " , " &amp;  """" &amp; $G21  &amp; """" &amp; " , " &amp;  """" &amp; $H21  &amp; """" &amp; " , " &amp;  """" &amp; $I21  &amp; """" &amp;  " , " &amp;  """" &amp; $J21  &amp; """" &amp; " )","")</f>
        <v>slSheetMetals("11159") = New SheetMetalType( "16" , "0.0598" , "0.0648" , "0.0548" , "11159" , "CS" , "SHEET, 16 GA" , "A1011,33" )</v>
      </c>
      <c r="M21" s="22" t="s">
        <v>0</v>
      </c>
      <c r="N21" s="24" t="str">
        <f t="shared" si="3"/>
        <v>lstSheetMetals.Add( New SheetMetalType( "16" , "0.0598" , "0.0648" , "0.0548" , "11159" , "CS" , "SHEET, 16 GA" , "A1011,33" ) )</v>
      </c>
      <c r="O21" s="22" t="s">
        <v>0</v>
      </c>
    </row>
    <row r="22" spans="1:15" ht="15.75" x14ac:dyDescent="0.3">
      <c r="A22" s="36" t="str">
        <f t="shared" si="4"/>
        <v>CASE 0.0438 TO 0.0518 : itm = "72795"</v>
      </c>
      <c r="B22" s="22" t="s">
        <v>0</v>
      </c>
      <c r="C22" s="40">
        <v>18</v>
      </c>
      <c r="D22" s="33">
        <v>4.7800000000000002E-2</v>
      </c>
      <c r="E22" s="34">
        <v>5.1799999999999999E-2</v>
      </c>
      <c r="F22" s="35">
        <v>4.3799999999999999E-2</v>
      </c>
      <c r="G22" s="31" t="s">
        <v>34</v>
      </c>
      <c r="H22" s="37" t="s">
        <v>40</v>
      </c>
      <c r="I22" s="29" t="str">
        <f t="shared" si="5"/>
        <v>SHEET, 18 GA</v>
      </c>
      <c r="J22" s="32" t="s">
        <v>17</v>
      </c>
      <c r="K22" s="22" t="s">
        <v>0</v>
      </c>
      <c r="L22" s="24" t="str">
        <f t="shared" si="6"/>
        <v>slSheetMetals("72795") = New SheetMetalType( "18" , "0.0478" , "0.0518" , "0.0438" , "72795" , "CS" , "SHEET, 18 GA" , "A1011,33" )</v>
      </c>
      <c r="M22" s="22" t="s">
        <v>0</v>
      </c>
      <c r="N22" s="24" t="str">
        <f t="shared" si="3"/>
        <v>lstSheetMetals.Add( New SheetMetalType( "18" , "0.0478" , "0.0518" , "0.0438" , "72795" , "CS" , "SHEET, 18 GA" , "A1011,33" ) )</v>
      </c>
      <c r="O22" s="22" t="s">
        <v>0</v>
      </c>
    </row>
    <row r="23" spans="1:15" ht="15.75" x14ac:dyDescent="0.3">
      <c r="A23" s="36" t="str">
        <f t="shared" si="4"/>
        <v>CASE 0.1554 TO 0.1734 : itm = "54880"</v>
      </c>
      <c r="B23" s="22" t="s">
        <v>0</v>
      </c>
      <c r="C23" s="40">
        <v>8</v>
      </c>
      <c r="D23" s="33">
        <v>0.16439999999999999</v>
      </c>
      <c r="E23" s="34">
        <v>0.1734</v>
      </c>
      <c r="F23" s="35">
        <v>0.15540000000000001</v>
      </c>
      <c r="G23" s="31" t="s">
        <v>35</v>
      </c>
      <c r="H23" s="37" t="s">
        <v>40</v>
      </c>
      <c r="I23" s="29" t="str">
        <f t="shared" si="5"/>
        <v>SHEET, 8 GA</v>
      </c>
      <c r="J23" s="32" t="s">
        <v>17</v>
      </c>
      <c r="K23" s="22" t="s">
        <v>0</v>
      </c>
      <c r="L23" s="24" t="str">
        <f t="shared" si="6"/>
        <v>slSheetMetals("54880") = New SheetMetalType( "8" , "0.1644" , "0.1734" , "0.1554" , "54880" , "CS" , "SHEET, 8 GA" , "A1011,33" )</v>
      </c>
      <c r="M23" s="22" t="s">
        <v>0</v>
      </c>
      <c r="N23" s="24" t="str">
        <f t="shared" si="3"/>
        <v>lstSheetMetals.Add( New SheetMetalType( "8" , "0.1644" , "0.1734" , "0.1554" , "54880" , "CS" , "SHEET, 8 GA" , "A1011,33" ) )</v>
      </c>
      <c r="O23" s="22" t="s">
        <v>0</v>
      </c>
    </row>
    <row r="24" spans="1:15" ht="15.75" x14ac:dyDescent="0.3">
      <c r="A24" s="36" t="str">
        <f t="shared" si="4"/>
        <v>CASE 0.1292 TO 0.1472 : itm = "11209"</v>
      </c>
      <c r="B24" s="22" t="s">
        <v>0</v>
      </c>
      <c r="C24" s="41">
        <v>10</v>
      </c>
      <c r="D24" s="25">
        <v>0.13819999999999999</v>
      </c>
      <c r="E24" s="26">
        <v>0.1472</v>
      </c>
      <c r="F24" s="27">
        <v>0.12920000000000001</v>
      </c>
      <c r="G24" s="28" t="s">
        <v>12</v>
      </c>
      <c r="H24" s="37" t="s">
        <v>42</v>
      </c>
      <c r="I24" s="29" t="str">
        <f t="shared" si="5"/>
        <v>SHEET, 10 GA</v>
      </c>
      <c r="J24" s="30" t="s">
        <v>13</v>
      </c>
      <c r="K24" s="22" t="s">
        <v>0</v>
      </c>
      <c r="L24" s="24" t="str">
        <f t="shared" si="6"/>
        <v>slSheetMetals("11209") = New SheetMetalType( "10" , "0.1382" , "0.1472" , "0.1292" , "11209" , "GALV" , "SHEET, 10 GA" , "A653,90" )</v>
      </c>
      <c r="M24" s="22" t="s">
        <v>0</v>
      </c>
      <c r="N24" s="24" t="str">
        <f t="shared" si="3"/>
        <v>lstSheetMetals.Add( New SheetMetalType( "10" , "0.1382" , "0.1472" , "0.1292" , "11209" , "GALV" , "SHEET, 10 GA" , "A653,90" ) )</v>
      </c>
      <c r="O24" s="22" t="s">
        <v>0</v>
      </c>
    </row>
    <row r="25" spans="1:15" ht="15.75" x14ac:dyDescent="0.3">
      <c r="A25" s="36" t="str">
        <f t="shared" si="4"/>
        <v>CASE 0.0994 TO 0.1174 : itm = "69415"</v>
      </c>
      <c r="B25" s="22" t="s">
        <v>0</v>
      </c>
      <c r="C25" s="40">
        <v>12</v>
      </c>
      <c r="D25" s="25">
        <v>0.1084</v>
      </c>
      <c r="E25" s="26">
        <v>0.1174</v>
      </c>
      <c r="F25" s="27">
        <v>9.9400000000000002E-2</v>
      </c>
      <c r="G25" s="31" t="s">
        <v>28</v>
      </c>
      <c r="H25" s="37" t="s">
        <v>42</v>
      </c>
      <c r="I25" s="29" t="str">
        <f t="shared" si="5"/>
        <v>SHEET, 12 GA</v>
      </c>
      <c r="J25" s="32" t="s">
        <v>13</v>
      </c>
      <c r="K25" s="22" t="s">
        <v>0</v>
      </c>
      <c r="L25" s="24" t="str">
        <f t="shared" si="6"/>
        <v>slSheetMetals("69415") = New SheetMetalType( "12" , "0.1084" , "0.1174" , "0.0994" , "69415" , "GALV" , "SHEET, 12 GA" , "A653,90" )</v>
      </c>
      <c r="M25" s="22" t="s">
        <v>0</v>
      </c>
      <c r="N25" s="24" t="str">
        <f t="shared" si="3"/>
        <v>lstSheetMetals.Add( New SheetMetalType( "12" , "0.1084" , "0.1174" , "0.0994" , "69415" , "GALV" , "SHEET, 12 GA" , "A653,90" ) )</v>
      </c>
      <c r="O25" s="22" t="s">
        <v>0</v>
      </c>
    </row>
    <row r="26" spans="1:15" ht="15.75" x14ac:dyDescent="0.3">
      <c r="A26" s="36" t="str">
        <f t="shared" si="4"/>
        <v>CASE 0.0705 TO 0.0865 : itm = "57297"</v>
      </c>
      <c r="B26" s="22" t="s">
        <v>0</v>
      </c>
      <c r="C26" s="40">
        <v>14</v>
      </c>
      <c r="D26" s="25">
        <v>7.85E-2</v>
      </c>
      <c r="E26" s="26">
        <v>8.6499999999999994E-2</v>
      </c>
      <c r="F26" s="27">
        <v>7.0499999999999993E-2</v>
      </c>
      <c r="G26" s="31" t="s">
        <v>32</v>
      </c>
      <c r="H26" s="37" t="s">
        <v>42</v>
      </c>
      <c r="I26" s="29" t="str">
        <f t="shared" si="5"/>
        <v>SHEET, 14 GA</v>
      </c>
      <c r="J26" s="32" t="s">
        <v>13</v>
      </c>
      <c r="K26" s="22" t="s">
        <v>0</v>
      </c>
      <c r="L26" s="24" t="str">
        <f t="shared" si="6"/>
        <v>slSheetMetals("57297") = New SheetMetalType( "14" , "0.0785" , "0.0865" , "0.0705" , "57297" , "GALV" , "SHEET, 14 GA" , "A653,90" )</v>
      </c>
      <c r="M26" s="22" t="s">
        <v>0</v>
      </c>
      <c r="N26" s="24" t="str">
        <f t="shared" si="3"/>
        <v>lstSheetMetals.Add( New SheetMetalType( "14" , "0.0785" , "0.0865" , "0.0705" , "57297" , "GALV" , "SHEET, 14 GA" , "A653,90" ) )</v>
      </c>
      <c r="O26" s="22" t="s">
        <v>0</v>
      </c>
    </row>
    <row r="27" spans="1:15" ht="15.75" x14ac:dyDescent="0.3">
      <c r="A27" s="36" t="str">
        <f t="shared" si="4"/>
        <v>CASE 0.1801 TO 0.1861 : itm = "59752"</v>
      </c>
      <c r="B27" s="22" t="s">
        <v>0</v>
      </c>
      <c r="C27" s="40">
        <v>7</v>
      </c>
      <c r="D27" s="25">
        <f>0.1793+ROUND(AVERAGE((D24-D8),(D25-D16),(D26-D20)),4)</f>
        <v>0.18309999999999998</v>
      </c>
      <c r="E27" s="25">
        <f>0.1793+ROUND(AVERAGE((E24-E8),(E25-E16),(E26-E20)),4)</f>
        <v>0.18609999999999999</v>
      </c>
      <c r="F27" s="25">
        <f>0.1793+ROUND(AVERAGE((F24-F8),(F25-F16),(F26-F20)),4)</f>
        <v>0.18009999999999998</v>
      </c>
      <c r="G27" s="31" t="s">
        <v>36</v>
      </c>
      <c r="H27" s="37" t="s">
        <v>42</v>
      </c>
      <c r="I27" s="29" t="str">
        <f t="shared" si="5"/>
        <v>SHEET, 7 GA</v>
      </c>
      <c r="J27" s="32" t="s">
        <v>13</v>
      </c>
      <c r="K27" s="22" t="s">
        <v>0</v>
      </c>
      <c r="L27" s="24" t="str">
        <f t="shared" si="6"/>
        <v>slSheetMetals("59752") = New SheetMetalType( "7" , "0.1831" , "0.1861" , "0.1801" , "59752" , "GALV" , "SHEET, 7 GA" , "A653,90" )</v>
      </c>
      <c r="M27" s="22" t="s">
        <v>0</v>
      </c>
      <c r="N27" s="24" t="str">
        <f t="shared" si="3"/>
        <v>lstSheetMetals.Add( New SheetMetalType( "7" , "0.1831" , "0.1861" , "0.1801" , "59752" , "GALV" , "SHEET, 7 GA" , "A653,90" ) )</v>
      </c>
      <c r="O27" s="22" t="s">
        <v>0</v>
      </c>
    </row>
    <row r="28" spans="1:15" ht="15.75" x14ac:dyDescent="0.3">
      <c r="A28" s="36" t="str">
        <f t="shared" si="4"/>
        <v>CASE 0.142 TO 0.202 : itm = "66125"</v>
      </c>
      <c r="B28" s="22" t="s">
        <v>0</v>
      </c>
      <c r="C28" s="40">
        <v>29</v>
      </c>
      <c r="D28" s="25">
        <v>1.72E-2</v>
      </c>
      <c r="E28" s="26">
        <v>0.20200000000000001</v>
      </c>
      <c r="F28" s="27">
        <v>0.14199999999999999</v>
      </c>
      <c r="G28" s="31" t="s">
        <v>37</v>
      </c>
      <c r="H28" s="37" t="s">
        <v>42</v>
      </c>
      <c r="I28" s="29" t="str">
        <f t="shared" si="5"/>
        <v>SHEET, 29 GA</v>
      </c>
      <c r="J28" s="32" t="s">
        <v>64</v>
      </c>
      <c r="K28" s="22" t="s">
        <v>0</v>
      </c>
      <c r="L28" s="24" t="str">
        <f t="shared" si="6"/>
        <v>slSheetMetals("66125") = New SheetMetalType( "29" , "0.0172" , "0.202" , "0.142" , "66125" , "GALV" , "SHEET, 29 GA" , "A36, A123 90" )</v>
      </c>
      <c r="M28" s="22" t="s">
        <v>0</v>
      </c>
      <c r="N28" s="24" t="str">
        <f t="shared" si="3"/>
        <v>lstSheetMetals.Add( New SheetMetalType( "29" , "0.0172" , "0.202" , "0.142" , "66125" , "GALV" , "SHEET, 29 GA" , "A36, A123 90" ) )</v>
      </c>
      <c r="O28" s="22" t="s">
        <v>0</v>
      </c>
    </row>
    <row r="29" spans="1:15" ht="15.75" x14ac:dyDescent="0.3">
      <c r="A29" s="36" t="str">
        <f t="shared" si="4"/>
        <v>CASE 3/16 : itm = "60015"</v>
      </c>
      <c r="B29" s="22" t="s">
        <v>0</v>
      </c>
      <c r="C29" s="40" t="s">
        <v>56</v>
      </c>
      <c r="D29" s="33">
        <f>3/16</f>
        <v>0.1875</v>
      </c>
      <c r="E29" s="34"/>
      <c r="F29" s="35"/>
      <c r="G29" s="31" t="s">
        <v>59</v>
      </c>
      <c r="H29" s="37" t="s">
        <v>40</v>
      </c>
      <c r="I29" s="29" t="str">
        <f>IF(NOT(ISBLANK(C29)),"PLATE, " &amp; C29,"")</f>
        <v>PLATE, 3/16</v>
      </c>
      <c r="J29" s="32" t="s">
        <v>62</v>
      </c>
      <c r="K29" s="22" t="s">
        <v>0</v>
      </c>
      <c r="L29" s="24" t="str">
        <f t="shared" si="6"/>
        <v>slSheetMetals("60015") = New SheetMetalType( "3/16" , "0.1875" , "0.1875" , "0.1875" , "60015" , "CS" , "PLATE, 3/16" , "A572 50" )</v>
      </c>
      <c r="M29" s="22" t="s">
        <v>0</v>
      </c>
      <c r="N29" s="24" t="str">
        <f t="shared" si="3"/>
        <v>lstSheetMetals.Add( New SheetMetalType( "3/16" , "0.1875" , "0.1875" , "0.1875" , "60015" , "CS" , "PLATE, 3/16" , "A572 50" ) )</v>
      </c>
      <c r="O29" s="22" t="s">
        <v>0</v>
      </c>
    </row>
    <row r="30" spans="1:15" ht="15.75" x14ac:dyDescent="0.3">
      <c r="A30" s="36" t="str">
        <f t="shared" si="4"/>
        <v>CASE 5/16 : itm = "54877"</v>
      </c>
      <c r="B30" s="22" t="s">
        <v>0</v>
      </c>
      <c r="C30" s="40" t="s">
        <v>57</v>
      </c>
      <c r="D30" s="33">
        <f>5/16</f>
        <v>0.3125</v>
      </c>
      <c r="E30" s="34"/>
      <c r="F30" s="35"/>
      <c r="G30" s="31" t="s">
        <v>61</v>
      </c>
      <c r="H30" s="37" t="s">
        <v>40</v>
      </c>
      <c r="I30" s="29" t="str">
        <f t="shared" ref="I30:I38" si="7">IF(NOT(ISBLANK(C30)),"PLATE, " &amp; C30,"")</f>
        <v>PLATE, 5/16</v>
      </c>
      <c r="J30" s="32" t="s">
        <v>62</v>
      </c>
      <c r="K30" s="22" t="s">
        <v>0</v>
      </c>
      <c r="L30" s="24" t="str">
        <f t="shared" si="6"/>
        <v>slSheetMetals("54877") = New SheetMetalType( "5/16" , "0.3125" , "0.3125" , "0.3125" , "54877" , "CS" , "PLATE, 5/16" , "A572 50" )</v>
      </c>
      <c r="M30" s="22" t="s">
        <v>0</v>
      </c>
      <c r="N30" s="24" t="str">
        <f t="shared" si="3"/>
        <v>lstSheetMetals.Add( New SheetMetalType( "5/16" , "0.3125" , "0.3125" , "0.3125" , "54877" , "CS" , "PLATE, 5/16" , "A572 50" ) )</v>
      </c>
      <c r="O30" s="22" t="s">
        <v>0</v>
      </c>
    </row>
    <row r="31" spans="1:15" ht="15.75" x14ac:dyDescent="0.3">
      <c r="A31" s="36" t="str">
        <f t="shared" si="4"/>
        <v>CASE 3/8 : itm = "59500"</v>
      </c>
      <c r="B31" s="22" t="s">
        <v>0</v>
      </c>
      <c r="C31" s="40" t="s">
        <v>58</v>
      </c>
      <c r="D31" s="33">
        <f>3/8</f>
        <v>0.375</v>
      </c>
      <c r="E31" s="34"/>
      <c r="F31" s="35"/>
      <c r="G31" s="31" t="s">
        <v>63</v>
      </c>
      <c r="H31" s="37" t="s">
        <v>40</v>
      </c>
      <c r="I31" s="29" t="str">
        <f t="shared" si="7"/>
        <v>PLATE, 3/8</v>
      </c>
      <c r="J31" s="32" t="s">
        <v>62</v>
      </c>
      <c r="K31" s="22" t="s">
        <v>0</v>
      </c>
      <c r="L31" s="24" t="str">
        <f t="shared" si="6"/>
        <v>slSheetMetals("59500") = New SheetMetalType( "3/8" , "0.375" , "0.375" , "0.375" , "59500" , "CS" , "PLATE, 3/8" , "A572 50" )</v>
      </c>
      <c r="M31" s="22" t="s">
        <v>0</v>
      </c>
      <c r="N31" s="24" t="str">
        <f t="shared" si="3"/>
        <v>lstSheetMetals.Add( New SheetMetalType( "3/8" , "0.375" , "0.375" , "0.375" , "59500" , "CS" , "PLATE, 3/8" , "A572 50" ) )</v>
      </c>
      <c r="O31" s="22" t="s">
        <v>0</v>
      </c>
    </row>
    <row r="32" spans="1:15" ht="15.75" x14ac:dyDescent="0.3">
      <c r="A32" s="36" t="str">
        <f>IF(NOT(ISBLANK(C32) ),"CASE " &amp; IF(AND(ISBLANK(E32),ISBLANK(F32)),C32,IF(ISBLANK(F32),D32,F32)&amp;" TO "&amp;IF(ISBLANK(E32),D32,E32))&amp;" : "&amp;"itm"&amp;" = "&amp;""""&amp;G32&amp;"""","")</f>
        <v>CASE 1/4 : itm = "60038"</v>
      </c>
      <c r="B32" s="22" t="s">
        <v>0</v>
      </c>
      <c r="C32" s="40" t="s">
        <v>55</v>
      </c>
      <c r="D32" s="33">
        <f>1/4</f>
        <v>0.25</v>
      </c>
      <c r="E32" s="34"/>
      <c r="F32" s="35"/>
      <c r="G32" s="31" t="s">
        <v>60</v>
      </c>
      <c r="H32" s="37" t="s">
        <v>40</v>
      </c>
      <c r="I32" s="29" t="str">
        <f t="shared" si="7"/>
        <v>PLATE, 1/4</v>
      </c>
      <c r="J32" s="32" t="s">
        <v>62</v>
      </c>
      <c r="K32" s="22" t="s">
        <v>0</v>
      </c>
      <c r="L32" s="24" t="str">
        <f t="shared" si="6"/>
        <v>slSheetMetals("60038") = New SheetMetalType( "1/4" , "0.25" , "0.25" , "0.25" , "60038" , "CS" , "PLATE, 1/4" , "A572 50" )</v>
      </c>
      <c r="M32" s="22" t="s">
        <v>0</v>
      </c>
      <c r="N32" s="24" t="str">
        <f t="shared" si="3"/>
        <v>lstSheetMetals.Add( New SheetMetalType( "1/4" , "0.25" , "0.25" , "0.25" , "60038" , "CS" , "PLATE, 1/4" , "A572 50" ) )</v>
      </c>
      <c r="O32" s="22" t="s">
        <v>0</v>
      </c>
    </row>
    <row r="33" spans="1:15" ht="15.75" x14ac:dyDescent="0.3">
      <c r="A33" s="36" t="str">
        <f t="shared" ref="A33:A38" si="8">IF(NOT(ISBLANK(C33) ),"CASE " &amp; IF(AND(ISBLANK(E33),ISBLANK(F33)),C33,IF(ISBLANK(F33),D33,F33)&amp;" TO "&amp;IF(ISBLANK(E33),D33,E33))&amp;" : "&amp;"itm"&amp;" = "&amp;""""&amp;G33&amp;"""","")</f>
        <v/>
      </c>
      <c r="B33" s="22" t="s">
        <v>0</v>
      </c>
      <c r="C33" s="42"/>
      <c r="D33" s="33"/>
      <c r="E33" s="34"/>
      <c r="F33" s="35"/>
      <c r="G33" s="31"/>
      <c r="H33" s="37" t="str">
        <f t="shared" ref="H33:H38" si="9">IF(NOT(ISBLANK(C33)),"CS","")</f>
        <v/>
      </c>
      <c r="I33" s="29" t="str">
        <f t="shared" si="7"/>
        <v/>
      </c>
      <c r="J33" s="32"/>
      <c r="K33" s="22" t="s">
        <v>0</v>
      </c>
      <c r="L33" s="24" t="str">
        <f t="shared" si="6"/>
        <v/>
      </c>
      <c r="M33" s="22" t="s">
        <v>0</v>
      </c>
      <c r="N33" s="24" t="str">
        <f t="shared" si="3"/>
        <v/>
      </c>
      <c r="O33" s="22" t="s">
        <v>0</v>
      </c>
    </row>
    <row r="34" spans="1:15" ht="15.75" x14ac:dyDescent="0.3">
      <c r="A34" s="36" t="str">
        <f t="shared" si="8"/>
        <v/>
      </c>
      <c r="B34" s="22" t="s">
        <v>0</v>
      </c>
      <c r="C34" s="42"/>
      <c r="D34" s="33"/>
      <c r="E34" s="34"/>
      <c r="F34" s="35"/>
      <c r="G34" s="31"/>
      <c r="H34" s="37" t="str">
        <f t="shared" si="9"/>
        <v/>
      </c>
      <c r="I34" s="29" t="str">
        <f t="shared" si="7"/>
        <v/>
      </c>
      <c r="J34" s="32"/>
      <c r="K34" s="22" t="s">
        <v>0</v>
      </c>
      <c r="L34" s="24" t="str">
        <f t="shared" si="6"/>
        <v/>
      </c>
      <c r="M34" s="22" t="s">
        <v>0</v>
      </c>
      <c r="N34" s="24" t="str">
        <f t="shared" si="3"/>
        <v/>
      </c>
      <c r="O34" s="22" t="s">
        <v>0</v>
      </c>
    </row>
    <row r="35" spans="1:15" ht="15.75" x14ac:dyDescent="0.3">
      <c r="A35" s="36" t="str">
        <f t="shared" si="8"/>
        <v/>
      </c>
      <c r="B35" s="22" t="s">
        <v>0</v>
      </c>
      <c r="C35" s="42"/>
      <c r="D35" s="33"/>
      <c r="E35" s="34"/>
      <c r="F35" s="35"/>
      <c r="G35" s="31"/>
      <c r="H35" s="37" t="str">
        <f t="shared" si="9"/>
        <v/>
      </c>
      <c r="I35" s="29" t="str">
        <f t="shared" si="7"/>
        <v/>
      </c>
      <c r="J35" s="32"/>
      <c r="K35" s="22" t="s">
        <v>0</v>
      </c>
      <c r="L35" s="24" t="str">
        <f t="shared" si="6"/>
        <v/>
      </c>
      <c r="M35" s="22" t="s">
        <v>0</v>
      </c>
      <c r="N35" s="24" t="str">
        <f t="shared" si="3"/>
        <v/>
      </c>
      <c r="O35" s="22" t="s">
        <v>0</v>
      </c>
    </row>
    <row r="36" spans="1:15" ht="15.75" x14ac:dyDescent="0.3">
      <c r="A36" s="36" t="str">
        <f t="shared" si="8"/>
        <v/>
      </c>
      <c r="B36" s="22" t="s">
        <v>0</v>
      </c>
      <c r="C36" s="42"/>
      <c r="D36" s="33"/>
      <c r="E36" s="34"/>
      <c r="F36" s="35"/>
      <c r="G36" s="31"/>
      <c r="H36" s="37" t="str">
        <f t="shared" si="9"/>
        <v/>
      </c>
      <c r="I36" s="29" t="str">
        <f t="shared" si="7"/>
        <v/>
      </c>
      <c r="J36" s="32"/>
      <c r="K36" s="22" t="s">
        <v>0</v>
      </c>
      <c r="L36" s="24" t="str">
        <f t="shared" si="6"/>
        <v/>
      </c>
      <c r="M36" s="22" t="s">
        <v>0</v>
      </c>
      <c r="N36" s="24" t="str">
        <f t="shared" si="3"/>
        <v/>
      </c>
      <c r="O36" s="22" t="s">
        <v>0</v>
      </c>
    </row>
    <row r="37" spans="1:15" ht="15.75" x14ac:dyDescent="0.3">
      <c r="A37" s="36" t="str">
        <f t="shared" si="8"/>
        <v/>
      </c>
      <c r="B37" s="22" t="s">
        <v>0</v>
      </c>
      <c r="C37" s="42"/>
      <c r="D37" s="33"/>
      <c r="E37" s="34"/>
      <c r="F37" s="35"/>
      <c r="G37" s="31"/>
      <c r="H37" s="37" t="str">
        <f t="shared" si="9"/>
        <v/>
      </c>
      <c r="I37" s="29" t="str">
        <f t="shared" si="7"/>
        <v/>
      </c>
      <c r="J37" s="32"/>
      <c r="K37" s="22" t="s">
        <v>0</v>
      </c>
      <c r="L37" s="24" t="str">
        <f t="shared" si="6"/>
        <v/>
      </c>
      <c r="M37" s="22" t="s">
        <v>0</v>
      </c>
      <c r="N37" s="24" t="str">
        <f t="shared" si="3"/>
        <v/>
      </c>
      <c r="O37" s="22" t="s">
        <v>0</v>
      </c>
    </row>
    <row r="38" spans="1:15" ht="15.75" x14ac:dyDescent="0.3">
      <c r="A38" s="36" t="str">
        <f t="shared" si="8"/>
        <v/>
      </c>
      <c r="B38" s="22"/>
      <c r="C38" s="42"/>
      <c r="D38" s="33"/>
      <c r="E38" s="34"/>
      <c r="F38" s="35"/>
      <c r="G38" s="31"/>
      <c r="H38" s="37" t="str">
        <f t="shared" si="9"/>
        <v/>
      </c>
      <c r="I38" s="29" t="str">
        <f t="shared" si="7"/>
        <v/>
      </c>
      <c r="J38" s="32"/>
      <c r="K38" s="22"/>
      <c r="L38" s="24" t="str">
        <f t="shared" si="6"/>
        <v/>
      </c>
      <c r="M38" s="22"/>
      <c r="N38" s="24" t="str">
        <f t="shared" si="3"/>
        <v/>
      </c>
      <c r="O38" s="22"/>
    </row>
    <row r="39" spans="1:15" hidden="1" x14ac:dyDescent="0.35"/>
    <row r="40" spans="1:15" hidden="1" x14ac:dyDescent="0.35"/>
    <row r="41" spans="1:15" hidden="1" x14ac:dyDescent="0.35"/>
  </sheetData>
  <autoFilter ref="A6:N38"/>
  <mergeCells count="2">
    <mergeCell ref="D2:J2"/>
    <mergeCell ref="C2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Reaves. Kristopher S.</dc:creator>
  <cp:lastModifiedBy>Reaves. Kristopher S.</cp:lastModifiedBy>
  <dcterms:created xsi:type="dcterms:W3CDTF">2017-03-03T17:22:49Z</dcterms:created>
  <dcterms:modified xsi:type="dcterms:W3CDTF">2017-06-27T23:43:13Z</dcterms:modified>
</cp:coreProperties>
</file>