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05E032C5-82C1-4BEF-A1F2-626B009D3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SWX" sheetId="3" state="veryHidden" r:id="rId2"/>
    <sheet name="Data" sheetId="2" state="hidden" r:id="rId3"/>
  </sheets>
  <externalReferences>
    <externalReference r:id="rId4"/>
    <externalReference r:id="rId5"/>
  </externalReferences>
  <definedNames>
    <definedName name="_SWX_0">_SWX!$A$2:$A$240</definedName>
    <definedName name="_SWX_1">_SWX!$B$2:$B$1220</definedName>
    <definedName name="_SWX_2">_SWX!$C$2:$C$533</definedName>
    <definedName name="_SWX_3">_SWX!$D$2:$D$1121</definedName>
    <definedName name="_SWX_4">_SWX!$E$2:$E$94</definedName>
    <definedName name="Blind_Flange_Material_List">Data!$CG$3:$CG$10</definedName>
    <definedName name="Family">Sheet1!$A$5</definedName>
    <definedName name="Flange_Cover_Material_List">Data!$CJ$3:$CJ$7</definedName>
    <definedName name="Flange_LBS_List">Data!$CA$3:$CA$10</definedName>
    <definedName name="Flange_SCH_List">Data!$CE$3:$CE$16</definedName>
    <definedName name="Flange_Size_List">Data!$CC$3:$CC$23</definedName>
    <definedName name="Flange_Type">Sheet1!$B$6</definedName>
    <definedName name="Gasket?">Sheet1!$G$6</definedName>
    <definedName name="Gasket_Material_List">Data!$CM$3:$CM$4</definedName>
    <definedName name="Hhex_Nut_Sizes_List">Data!$BP$4:$BP$30</definedName>
    <definedName name="Hhex_Nut_Sizes_Table">Data!$BP$4:$BV$30</definedName>
    <definedName name="LWN_Size_Data">[1]Data!$AI$4:$AY$136</definedName>
    <definedName name="LWN_Size_Table">Data!$AJ$4:$AZ$136</definedName>
    <definedName name="Stud_Bolt_Config_List">Data!$BB$4:$BB$564</definedName>
    <definedName name="Stud_Bolt_Config_Table">Data!$BB$4:$BN$564</definedName>
    <definedName name="Stud_Bolt_Lengths_List">Data!$BX$3:$BX$52</definedName>
    <definedName name="Studs_and_Nuts?">Sheet1!$I$6</definedName>
    <definedName name="Thread_Data">[2]Data!$B$4:$D$19</definedName>
    <definedName name="WNeck_Flange_Config_List">Data!$B$4:$B$1221</definedName>
    <definedName name="WNeck_Flange_Config_Table">Data!$B$4:$AG$1221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C2" i="1" s="1"/>
  <c r="E2" i="1" s="1"/>
  <c r="AV7" i="1"/>
  <c r="AV8" i="1"/>
  <c r="AV9" i="1"/>
  <c r="AV6" i="1"/>
  <c r="B2" i="1" l="1" a="1"/>
  <c r="B2" i="1" s="1"/>
  <c r="AW6" i="1" l="1"/>
  <c r="AX6" i="1"/>
  <c r="AW7" i="1" l="1"/>
  <c r="AY6" i="1"/>
  <c r="AZ7" i="1"/>
  <c r="AW8" i="1"/>
  <c r="AW9" i="1"/>
  <c r="AZ6" i="1"/>
  <c r="BA6" i="1"/>
  <c r="AX9" i="1"/>
  <c r="BA9" i="1" s="1"/>
  <c r="AX7" i="1"/>
  <c r="BA7" i="1" s="1"/>
  <c r="AX8" i="1"/>
  <c r="BA8" i="1" s="1"/>
  <c r="BB6" i="1" l="1"/>
  <c r="BG6" i="1"/>
  <c r="AY9" i="1"/>
  <c r="AY8" i="1"/>
  <c r="AY7" i="1"/>
  <c r="AZ9" i="1"/>
  <c r="AZ8" i="1"/>
  <c r="BB8" i="1" l="1"/>
  <c r="BG8" i="1"/>
  <c r="BB7" i="1"/>
  <c r="BG7" i="1"/>
  <c r="BB9" i="1"/>
  <c r="BG9" i="1"/>
  <c r="B1220" i="2" l="1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M563" i="2"/>
  <c r="BL563" i="2"/>
  <c r="BK563" i="2"/>
  <c r="BJ563" i="2"/>
  <c r="BH563" i="2"/>
  <c r="BC563" i="2"/>
  <c r="B563" i="2"/>
  <c r="BM562" i="2"/>
  <c r="BL562" i="2"/>
  <c r="BK562" i="2"/>
  <c r="BJ562" i="2"/>
  <c r="BH562" i="2"/>
  <c r="BC562" i="2"/>
  <c r="B562" i="2"/>
  <c r="BM561" i="2"/>
  <c r="BL561" i="2"/>
  <c r="BK561" i="2"/>
  <c r="BJ561" i="2"/>
  <c r="BH561" i="2"/>
  <c r="BC561" i="2"/>
  <c r="B561" i="2"/>
  <c r="BM560" i="2"/>
  <c r="BL560" i="2"/>
  <c r="BK560" i="2"/>
  <c r="BJ560" i="2"/>
  <c r="BH560" i="2"/>
  <c r="BC560" i="2"/>
  <c r="B560" i="2"/>
  <c r="BM559" i="2"/>
  <c r="BL559" i="2"/>
  <c r="BK559" i="2"/>
  <c r="BJ559" i="2"/>
  <c r="BH559" i="2"/>
  <c r="BC559" i="2"/>
  <c r="B559" i="2"/>
  <c r="BM558" i="2"/>
  <c r="BL558" i="2"/>
  <c r="BK558" i="2"/>
  <c r="BJ558" i="2"/>
  <c r="BH558" i="2"/>
  <c r="BC558" i="2"/>
  <c r="B558" i="2"/>
  <c r="BM557" i="2"/>
  <c r="BL557" i="2"/>
  <c r="BK557" i="2"/>
  <c r="BJ557" i="2"/>
  <c r="BH557" i="2"/>
  <c r="BC557" i="2"/>
  <c r="B557" i="2"/>
  <c r="BM556" i="2"/>
  <c r="BL556" i="2"/>
  <c r="BK556" i="2"/>
  <c r="BJ556" i="2"/>
  <c r="BH556" i="2"/>
  <c r="BC556" i="2"/>
  <c r="B556" i="2"/>
  <c r="BM555" i="2"/>
  <c r="BL555" i="2"/>
  <c r="BK555" i="2"/>
  <c r="BJ555" i="2"/>
  <c r="BH555" i="2"/>
  <c r="BC555" i="2"/>
  <c r="B555" i="2"/>
  <c r="BM554" i="2"/>
  <c r="BL554" i="2"/>
  <c r="BK554" i="2"/>
  <c r="BJ554" i="2"/>
  <c r="BH554" i="2"/>
  <c r="BC554" i="2"/>
  <c r="B554" i="2"/>
  <c r="BM553" i="2"/>
  <c r="BL553" i="2"/>
  <c r="BK553" i="2"/>
  <c r="BJ553" i="2"/>
  <c r="BH553" i="2"/>
  <c r="BC553" i="2"/>
  <c r="B553" i="2"/>
  <c r="BM552" i="2"/>
  <c r="BL552" i="2"/>
  <c r="BK552" i="2"/>
  <c r="BJ552" i="2"/>
  <c r="BH552" i="2"/>
  <c r="BC552" i="2"/>
  <c r="B552" i="2"/>
  <c r="BM551" i="2"/>
  <c r="BL551" i="2"/>
  <c r="BK551" i="2"/>
  <c r="BJ551" i="2"/>
  <c r="BH551" i="2"/>
  <c r="BC551" i="2"/>
  <c r="B551" i="2"/>
  <c r="BM550" i="2"/>
  <c r="BL550" i="2"/>
  <c r="BK550" i="2"/>
  <c r="BJ550" i="2"/>
  <c r="BH550" i="2"/>
  <c r="BC550" i="2"/>
  <c r="B550" i="2"/>
  <c r="BM549" i="2"/>
  <c r="BL549" i="2"/>
  <c r="BK549" i="2"/>
  <c r="BJ549" i="2"/>
  <c r="BH549" i="2"/>
  <c r="BC549" i="2"/>
  <c r="B549" i="2"/>
  <c r="BM548" i="2"/>
  <c r="BL548" i="2"/>
  <c r="BK548" i="2"/>
  <c r="BJ548" i="2"/>
  <c r="BH548" i="2"/>
  <c r="BC548" i="2"/>
  <c r="B548" i="2"/>
  <c r="BM547" i="2"/>
  <c r="BL547" i="2"/>
  <c r="BK547" i="2"/>
  <c r="BJ547" i="2"/>
  <c r="BH547" i="2"/>
  <c r="BC547" i="2"/>
  <c r="B547" i="2"/>
  <c r="BM546" i="2"/>
  <c r="BL546" i="2"/>
  <c r="BK546" i="2"/>
  <c r="BJ546" i="2"/>
  <c r="BH546" i="2"/>
  <c r="BC546" i="2"/>
  <c r="B546" i="2"/>
  <c r="BM545" i="2"/>
  <c r="BL545" i="2"/>
  <c r="BK545" i="2"/>
  <c r="BJ545" i="2"/>
  <c r="BH545" i="2"/>
  <c r="BC545" i="2"/>
  <c r="B545" i="2"/>
  <c r="BM544" i="2"/>
  <c r="BL544" i="2"/>
  <c r="BK544" i="2"/>
  <c r="BJ544" i="2"/>
  <c r="BH544" i="2"/>
  <c r="BC544" i="2"/>
  <c r="B544" i="2"/>
  <c r="BM543" i="2"/>
  <c r="BL543" i="2"/>
  <c r="BK543" i="2"/>
  <c r="BJ543" i="2"/>
  <c r="BH543" i="2"/>
  <c r="BC543" i="2"/>
  <c r="B543" i="2"/>
  <c r="BM542" i="2"/>
  <c r="BL542" i="2"/>
  <c r="BK542" i="2"/>
  <c r="BJ542" i="2"/>
  <c r="BH542" i="2"/>
  <c r="BC542" i="2"/>
  <c r="B542" i="2"/>
  <c r="BM541" i="2"/>
  <c r="BL541" i="2"/>
  <c r="BK541" i="2"/>
  <c r="BJ541" i="2"/>
  <c r="BH541" i="2"/>
  <c r="BC541" i="2"/>
  <c r="B541" i="2"/>
  <c r="BM540" i="2"/>
  <c r="BL540" i="2"/>
  <c r="BK540" i="2"/>
  <c r="BJ540" i="2"/>
  <c r="BH540" i="2"/>
  <c r="BC540" i="2"/>
  <c r="B540" i="2"/>
  <c r="BM539" i="2"/>
  <c r="BL539" i="2"/>
  <c r="BK539" i="2"/>
  <c r="BJ539" i="2"/>
  <c r="BH539" i="2"/>
  <c r="BC539" i="2"/>
  <c r="B539" i="2"/>
  <c r="BM538" i="2"/>
  <c r="BL538" i="2"/>
  <c r="BK538" i="2"/>
  <c r="BJ538" i="2"/>
  <c r="BH538" i="2"/>
  <c r="BC538" i="2"/>
  <c r="B538" i="2"/>
  <c r="BM537" i="2"/>
  <c r="BL537" i="2"/>
  <c r="BK537" i="2"/>
  <c r="BJ537" i="2"/>
  <c r="BH537" i="2"/>
  <c r="BC537" i="2"/>
  <c r="B537" i="2"/>
  <c r="BM536" i="2"/>
  <c r="BL536" i="2"/>
  <c r="BK536" i="2"/>
  <c r="BJ536" i="2"/>
  <c r="BH536" i="2"/>
  <c r="BC536" i="2"/>
  <c r="B536" i="2"/>
  <c r="BM535" i="2"/>
  <c r="BL535" i="2"/>
  <c r="BK535" i="2"/>
  <c r="BJ535" i="2"/>
  <c r="BH535" i="2"/>
  <c r="BC535" i="2"/>
  <c r="B535" i="2"/>
  <c r="BM534" i="2"/>
  <c r="BL534" i="2"/>
  <c r="BK534" i="2"/>
  <c r="BJ534" i="2"/>
  <c r="BH534" i="2"/>
  <c r="BC534" i="2"/>
  <c r="B534" i="2"/>
  <c r="BM533" i="2"/>
  <c r="BL533" i="2"/>
  <c r="BK533" i="2"/>
  <c r="BJ533" i="2"/>
  <c r="BH533" i="2"/>
  <c r="BC533" i="2"/>
  <c r="B533" i="2"/>
  <c r="BM532" i="2"/>
  <c r="BL532" i="2"/>
  <c r="BK532" i="2"/>
  <c r="BJ532" i="2"/>
  <c r="BH532" i="2"/>
  <c r="BC532" i="2"/>
  <c r="B532" i="2"/>
  <c r="BM531" i="2"/>
  <c r="BL531" i="2"/>
  <c r="BK531" i="2"/>
  <c r="BJ531" i="2"/>
  <c r="BH531" i="2"/>
  <c r="BC531" i="2"/>
  <c r="B531" i="2"/>
  <c r="BM530" i="2"/>
  <c r="BL530" i="2"/>
  <c r="BK530" i="2"/>
  <c r="BJ530" i="2"/>
  <c r="BH530" i="2"/>
  <c r="BC530" i="2"/>
  <c r="B530" i="2"/>
  <c r="BM529" i="2"/>
  <c r="BL529" i="2"/>
  <c r="BK529" i="2"/>
  <c r="BJ529" i="2"/>
  <c r="BH529" i="2"/>
  <c r="BC529" i="2"/>
  <c r="B529" i="2"/>
  <c r="BM528" i="2"/>
  <c r="BL528" i="2"/>
  <c r="BK528" i="2"/>
  <c r="BJ528" i="2"/>
  <c r="BH528" i="2"/>
  <c r="BC528" i="2"/>
  <c r="B528" i="2"/>
  <c r="BM527" i="2"/>
  <c r="BL527" i="2"/>
  <c r="BK527" i="2"/>
  <c r="BJ527" i="2"/>
  <c r="BH527" i="2"/>
  <c r="BC527" i="2"/>
  <c r="B527" i="2"/>
  <c r="BM526" i="2"/>
  <c r="BL526" i="2"/>
  <c r="BK526" i="2"/>
  <c r="BJ526" i="2"/>
  <c r="BH526" i="2"/>
  <c r="BC526" i="2"/>
  <c r="B526" i="2"/>
  <c r="BM525" i="2"/>
  <c r="BL525" i="2"/>
  <c r="BK525" i="2"/>
  <c r="BJ525" i="2"/>
  <c r="BH525" i="2"/>
  <c r="BC525" i="2"/>
  <c r="B525" i="2"/>
  <c r="BM524" i="2"/>
  <c r="BL524" i="2"/>
  <c r="BK524" i="2"/>
  <c r="BJ524" i="2"/>
  <c r="BH524" i="2"/>
  <c r="BC524" i="2"/>
  <c r="B524" i="2"/>
  <c r="BM523" i="2"/>
  <c r="BL523" i="2"/>
  <c r="BK523" i="2"/>
  <c r="BJ523" i="2"/>
  <c r="BH523" i="2"/>
  <c r="BC523" i="2"/>
  <c r="B523" i="2"/>
  <c r="BM522" i="2"/>
  <c r="BL522" i="2"/>
  <c r="BK522" i="2"/>
  <c r="BJ522" i="2"/>
  <c r="BH522" i="2"/>
  <c r="BC522" i="2"/>
  <c r="B522" i="2"/>
  <c r="BM521" i="2"/>
  <c r="BL521" i="2"/>
  <c r="BK521" i="2"/>
  <c r="BJ521" i="2"/>
  <c r="BH521" i="2"/>
  <c r="BC521" i="2"/>
  <c r="B521" i="2"/>
  <c r="BM520" i="2"/>
  <c r="BL520" i="2"/>
  <c r="BK520" i="2"/>
  <c r="BJ520" i="2"/>
  <c r="BH520" i="2"/>
  <c r="BC520" i="2"/>
  <c r="B520" i="2"/>
  <c r="BM519" i="2"/>
  <c r="BL519" i="2"/>
  <c r="BK519" i="2"/>
  <c r="BJ519" i="2"/>
  <c r="BH519" i="2"/>
  <c r="BC519" i="2"/>
  <c r="B519" i="2"/>
  <c r="BM518" i="2"/>
  <c r="BL518" i="2"/>
  <c r="BK518" i="2"/>
  <c r="BJ518" i="2"/>
  <c r="BH518" i="2"/>
  <c r="BC518" i="2"/>
  <c r="B518" i="2"/>
  <c r="BM517" i="2"/>
  <c r="BL517" i="2"/>
  <c r="BK517" i="2"/>
  <c r="BJ517" i="2"/>
  <c r="BH517" i="2"/>
  <c r="BC517" i="2"/>
  <c r="B517" i="2"/>
  <c r="BM516" i="2"/>
  <c r="BL516" i="2"/>
  <c r="BK516" i="2"/>
  <c r="BJ516" i="2"/>
  <c r="BH516" i="2"/>
  <c r="BC516" i="2"/>
  <c r="B516" i="2"/>
  <c r="BM515" i="2"/>
  <c r="BL515" i="2"/>
  <c r="BK515" i="2"/>
  <c r="BJ515" i="2"/>
  <c r="BH515" i="2"/>
  <c r="BC515" i="2"/>
  <c r="B515" i="2"/>
  <c r="BM514" i="2"/>
  <c r="BL514" i="2"/>
  <c r="BK514" i="2"/>
  <c r="BJ514" i="2"/>
  <c r="BH514" i="2"/>
  <c r="BC514" i="2"/>
  <c r="B514" i="2"/>
  <c r="BM513" i="2"/>
  <c r="BL513" i="2"/>
  <c r="BK513" i="2"/>
  <c r="BJ513" i="2"/>
  <c r="BH513" i="2"/>
  <c r="BC513" i="2"/>
  <c r="B513" i="2"/>
  <c r="BM512" i="2"/>
  <c r="BL512" i="2"/>
  <c r="BK512" i="2"/>
  <c r="BJ512" i="2"/>
  <c r="BH512" i="2"/>
  <c r="BC512" i="2"/>
  <c r="B512" i="2"/>
  <c r="BM511" i="2"/>
  <c r="BL511" i="2"/>
  <c r="BK511" i="2"/>
  <c r="BJ511" i="2"/>
  <c r="BH511" i="2"/>
  <c r="BC511" i="2"/>
  <c r="B511" i="2"/>
  <c r="BM510" i="2"/>
  <c r="BL510" i="2"/>
  <c r="BK510" i="2"/>
  <c r="BJ510" i="2"/>
  <c r="BH510" i="2"/>
  <c r="BC510" i="2"/>
  <c r="B510" i="2"/>
  <c r="BM509" i="2"/>
  <c r="BL509" i="2"/>
  <c r="BK509" i="2"/>
  <c r="BJ509" i="2"/>
  <c r="BH509" i="2"/>
  <c r="BC509" i="2"/>
  <c r="B509" i="2"/>
  <c r="BM508" i="2"/>
  <c r="BL508" i="2"/>
  <c r="BK508" i="2"/>
  <c r="BJ508" i="2"/>
  <c r="BH508" i="2"/>
  <c r="BC508" i="2"/>
  <c r="B508" i="2"/>
  <c r="BM507" i="2"/>
  <c r="BL507" i="2"/>
  <c r="BK507" i="2"/>
  <c r="BJ507" i="2"/>
  <c r="BH507" i="2"/>
  <c r="BC507" i="2"/>
  <c r="B507" i="2"/>
  <c r="BM506" i="2"/>
  <c r="BL506" i="2"/>
  <c r="BK506" i="2"/>
  <c r="BJ506" i="2"/>
  <c r="BH506" i="2"/>
  <c r="BC506" i="2"/>
  <c r="B506" i="2"/>
  <c r="BM505" i="2"/>
  <c r="BL505" i="2"/>
  <c r="BK505" i="2"/>
  <c r="BJ505" i="2"/>
  <c r="BH505" i="2"/>
  <c r="BC505" i="2"/>
  <c r="B505" i="2"/>
  <c r="BM504" i="2"/>
  <c r="BL504" i="2"/>
  <c r="BK504" i="2"/>
  <c r="BJ504" i="2"/>
  <c r="BH504" i="2"/>
  <c r="BC504" i="2"/>
  <c r="B504" i="2"/>
  <c r="BM503" i="2"/>
  <c r="BL503" i="2"/>
  <c r="BK503" i="2"/>
  <c r="BJ503" i="2"/>
  <c r="BH503" i="2"/>
  <c r="BC503" i="2"/>
  <c r="B503" i="2"/>
  <c r="BM502" i="2"/>
  <c r="BL502" i="2"/>
  <c r="BK502" i="2"/>
  <c r="BJ502" i="2"/>
  <c r="BH502" i="2"/>
  <c r="BC502" i="2"/>
  <c r="B502" i="2"/>
  <c r="BM501" i="2"/>
  <c r="BL501" i="2"/>
  <c r="BK501" i="2"/>
  <c r="BJ501" i="2"/>
  <c r="BH501" i="2"/>
  <c r="BC501" i="2"/>
  <c r="B501" i="2"/>
  <c r="BM500" i="2"/>
  <c r="BL500" i="2"/>
  <c r="BK500" i="2"/>
  <c r="BJ500" i="2"/>
  <c r="BH500" i="2"/>
  <c r="BC500" i="2"/>
  <c r="B500" i="2"/>
  <c r="BM499" i="2"/>
  <c r="BL499" i="2"/>
  <c r="BK499" i="2"/>
  <c r="BJ499" i="2"/>
  <c r="BH499" i="2"/>
  <c r="BC499" i="2"/>
  <c r="B499" i="2"/>
  <c r="BM498" i="2"/>
  <c r="BL498" i="2"/>
  <c r="BK498" i="2"/>
  <c r="BJ498" i="2"/>
  <c r="BH498" i="2"/>
  <c r="BC498" i="2"/>
  <c r="B498" i="2"/>
  <c r="BM497" i="2"/>
  <c r="BL497" i="2"/>
  <c r="BK497" i="2"/>
  <c r="BJ497" i="2"/>
  <c r="BH497" i="2"/>
  <c r="BC497" i="2"/>
  <c r="B497" i="2"/>
  <c r="BM496" i="2"/>
  <c r="BL496" i="2"/>
  <c r="BK496" i="2"/>
  <c r="BJ496" i="2"/>
  <c r="BH496" i="2"/>
  <c r="BC496" i="2"/>
  <c r="B496" i="2"/>
  <c r="BM495" i="2"/>
  <c r="BL495" i="2"/>
  <c r="BK495" i="2"/>
  <c r="BJ495" i="2"/>
  <c r="BH495" i="2"/>
  <c r="BC495" i="2"/>
  <c r="B495" i="2"/>
  <c r="BM494" i="2"/>
  <c r="BL494" i="2"/>
  <c r="BK494" i="2"/>
  <c r="BJ494" i="2"/>
  <c r="BH494" i="2"/>
  <c r="BC494" i="2"/>
  <c r="B494" i="2"/>
  <c r="BM493" i="2"/>
  <c r="BL493" i="2"/>
  <c r="BK493" i="2"/>
  <c r="BJ493" i="2"/>
  <c r="BH493" i="2"/>
  <c r="BC493" i="2"/>
  <c r="B493" i="2"/>
  <c r="BM492" i="2"/>
  <c r="BL492" i="2"/>
  <c r="BK492" i="2"/>
  <c r="BJ492" i="2"/>
  <c r="BH492" i="2"/>
  <c r="BC492" i="2"/>
  <c r="B492" i="2"/>
  <c r="BM491" i="2"/>
  <c r="BL491" i="2"/>
  <c r="BK491" i="2"/>
  <c r="BJ491" i="2"/>
  <c r="BH491" i="2"/>
  <c r="BC491" i="2"/>
  <c r="B491" i="2"/>
  <c r="BM490" i="2"/>
  <c r="BL490" i="2"/>
  <c r="BK490" i="2"/>
  <c r="BJ490" i="2"/>
  <c r="BH490" i="2"/>
  <c r="BC490" i="2"/>
  <c r="B490" i="2"/>
  <c r="BM489" i="2"/>
  <c r="BL489" i="2"/>
  <c r="BK489" i="2"/>
  <c r="BJ489" i="2"/>
  <c r="BH489" i="2"/>
  <c r="BC489" i="2"/>
  <c r="B489" i="2"/>
  <c r="BM488" i="2"/>
  <c r="BL488" i="2"/>
  <c r="BK488" i="2"/>
  <c r="BJ488" i="2"/>
  <c r="BH488" i="2"/>
  <c r="BC488" i="2"/>
  <c r="B488" i="2"/>
  <c r="BM487" i="2"/>
  <c r="BL487" i="2"/>
  <c r="BK487" i="2"/>
  <c r="BJ487" i="2"/>
  <c r="BH487" i="2"/>
  <c r="BC487" i="2"/>
  <c r="B487" i="2"/>
  <c r="BM486" i="2"/>
  <c r="BL486" i="2"/>
  <c r="BK486" i="2"/>
  <c r="BJ486" i="2"/>
  <c r="BH486" i="2"/>
  <c r="BC486" i="2"/>
  <c r="B486" i="2"/>
  <c r="BM485" i="2"/>
  <c r="BL485" i="2"/>
  <c r="BK485" i="2"/>
  <c r="BJ485" i="2"/>
  <c r="BH485" i="2"/>
  <c r="BC485" i="2"/>
  <c r="B485" i="2"/>
  <c r="BM484" i="2"/>
  <c r="BL484" i="2"/>
  <c r="BK484" i="2"/>
  <c r="BJ484" i="2"/>
  <c r="BH484" i="2"/>
  <c r="BC484" i="2"/>
  <c r="B484" i="2"/>
  <c r="BM483" i="2"/>
  <c r="BL483" i="2"/>
  <c r="BK483" i="2"/>
  <c r="BJ483" i="2"/>
  <c r="BH483" i="2"/>
  <c r="BC483" i="2"/>
  <c r="B483" i="2"/>
  <c r="BM482" i="2"/>
  <c r="BL482" i="2"/>
  <c r="BK482" i="2"/>
  <c r="BJ482" i="2"/>
  <c r="BH482" i="2"/>
  <c r="BC482" i="2"/>
  <c r="B482" i="2"/>
  <c r="BM481" i="2"/>
  <c r="BL481" i="2"/>
  <c r="BK481" i="2"/>
  <c r="BJ481" i="2"/>
  <c r="BH481" i="2"/>
  <c r="BC481" i="2"/>
  <c r="B481" i="2"/>
  <c r="BM480" i="2"/>
  <c r="BL480" i="2"/>
  <c r="BK480" i="2"/>
  <c r="BJ480" i="2"/>
  <c r="BH480" i="2"/>
  <c r="BC480" i="2"/>
  <c r="B480" i="2"/>
  <c r="BM479" i="2"/>
  <c r="BL479" i="2"/>
  <c r="BK479" i="2"/>
  <c r="BJ479" i="2"/>
  <c r="BH479" i="2"/>
  <c r="BC479" i="2"/>
  <c r="B479" i="2"/>
  <c r="BM478" i="2"/>
  <c r="BL478" i="2"/>
  <c r="BK478" i="2"/>
  <c r="BJ478" i="2"/>
  <c r="BH478" i="2"/>
  <c r="BC478" i="2"/>
  <c r="B478" i="2"/>
  <c r="BM477" i="2"/>
  <c r="BL477" i="2"/>
  <c r="BK477" i="2"/>
  <c r="BJ477" i="2"/>
  <c r="BH477" i="2"/>
  <c r="BC477" i="2"/>
  <c r="B477" i="2"/>
  <c r="BM476" i="2"/>
  <c r="BL476" i="2"/>
  <c r="BK476" i="2"/>
  <c r="BJ476" i="2"/>
  <c r="BH476" i="2"/>
  <c r="BC476" i="2"/>
  <c r="B476" i="2"/>
  <c r="BM475" i="2"/>
  <c r="BL475" i="2"/>
  <c r="BK475" i="2"/>
  <c r="BJ475" i="2"/>
  <c r="BH475" i="2"/>
  <c r="BC475" i="2"/>
  <c r="B475" i="2"/>
  <c r="BM474" i="2"/>
  <c r="BL474" i="2"/>
  <c r="BK474" i="2"/>
  <c r="BJ474" i="2"/>
  <c r="BH474" i="2"/>
  <c r="BC474" i="2"/>
  <c r="B474" i="2"/>
  <c r="BM473" i="2"/>
  <c r="BL473" i="2"/>
  <c r="BK473" i="2"/>
  <c r="BJ473" i="2"/>
  <c r="BH473" i="2"/>
  <c r="BC473" i="2"/>
  <c r="B473" i="2"/>
  <c r="BM472" i="2"/>
  <c r="BL472" i="2"/>
  <c r="BK472" i="2"/>
  <c r="BJ472" i="2"/>
  <c r="BH472" i="2"/>
  <c r="BC472" i="2"/>
  <c r="B472" i="2"/>
  <c r="BM471" i="2"/>
  <c r="BL471" i="2"/>
  <c r="BK471" i="2"/>
  <c r="BJ471" i="2"/>
  <c r="BH471" i="2"/>
  <c r="BC471" i="2"/>
  <c r="B471" i="2"/>
  <c r="BM470" i="2"/>
  <c r="BL470" i="2"/>
  <c r="BK470" i="2"/>
  <c r="BJ470" i="2"/>
  <c r="BH470" i="2"/>
  <c r="BC470" i="2"/>
  <c r="B470" i="2"/>
  <c r="BM469" i="2"/>
  <c r="BL469" i="2"/>
  <c r="BK469" i="2"/>
  <c r="BJ469" i="2"/>
  <c r="BH469" i="2"/>
  <c r="BC469" i="2"/>
  <c r="B469" i="2"/>
  <c r="BM468" i="2"/>
  <c r="BL468" i="2"/>
  <c r="BK468" i="2"/>
  <c r="BJ468" i="2"/>
  <c r="BH468" i="2"/>
  <c r="BC468" i="2"/>
  <c r="B468" i="2"/>
  <c r="BM467" i="2"/>
  <c r="BL467" i="2"/>
  <c r="BK467" i="2"/>
  <c r="BJ467" i="2"/>
  <c r="BH467" i="2"/>
  <c r="BC467" i="2"/>
  <c r="B467" i="2"/>
  <c r="BM466" i="2"/>
  <c r="BL466" i="2"/>
  <c r="BK466" i="2"/>
  <c r="BJ466" i="2"/>
  <c r="BH466" i="2"/>
  <c r="BC466" i="2"/>
  <c r="B466" i="2"/>
  <c r="BM465" i="2"/>
  <c r="BL465" i="2"/>
  <c r="BK465" i="2"/>
  <c r="BJ465" i="2"/>
  <c r="BH465" i="2"/>
  <c r="BC465" i="2"/>
  <c r="B465" i="2"/>
  <c r="BM464" i="2"/>
  <c r="BL464" i="2"/>
  <c r="BK464" i="2"/>
  <c r="BJ464" i="2"/>
  <c r="BH464" i="2"/>
  <c r="BC464" i="2"/>
  <c r="B464" i="2"/>
  <c r="BM463" i="2"/>
  <c r="BL463" i="2"/>
  <c r="BK463" i="2"/>
  <c r="BJ463" i="2"/>
  <c r="BH463" i="2"/>
  <c r="BC463" i="2"/>
  <c r="B463" i="2"/>
  <c r="BM462" i="2"/>
  <c r="BL462" i="2"/>
  <c r="BK462" i="2"/>
  <c r="BJ462" i="2"/>
  <c r="BH462" i="2"/>
  <c r="BC462" i="2"/>
  <c r="B462" i="2"/>
  <c r="BM461" i="2"/>
  <c r="BL461" i="2"/>
  <c r="BK461" i="2"/>
  <c r="BJ461" i="2"/>
  <c r="BH461" i="2"/>
  <c r="BC461" i="2"/>
  <c r="B461" i="2"/>
  <c r="BM460" i="2"/>
  <c r="BL460" i="2"/>
  <c r="BK460" i="2"/>
  <c r="BJ460" i="2"/>
  <c r="BH460" i="2"/>
  <c r="BC460" i="2"/>
  <c r="B460" i="2"/>
  <c r="BM459" i="2"/>
  <c r="BL459" i="2"/>
  <c r="BK459" i="2"/>
  <c r="BJ459" i="2"/>
  <c r="BH459" i="2"/>
  <c r="BC459" i="2"/>
  <c r="B459" i="2"/>
  <c r="BM458" i="2"/>
  <c r="BL458" i="2"/>
  <c r="BK458" i="2"/>
  <c r="BJ458" i="2"/>
  <c r="BH458" i="2"/>
  <c r="BC458" i="2"/>
  <c r="B458" i="2"/>
  <c r="BM457" i="2"/>
  <c r="BL457" i="2"/>
  <c r="BK457" i="2"/>
  <c r="BJ457" i="2"/>
  <c r="BH457" i="2"/>
  <c r="BC457" i="2"/>
  <c r="B457" i="2"/>
  <c r="BM456" i="2"/>
  <c r="BL456" i="2"/>
  <c r="BK456" i="2"/>
  <c r="BJ456" i="2"/>
  <c r="BH456" i="2"/>
  <c r="BC456" i="2"/>
  <c r="B456" i="2"/>
  <c r="BM455" i="2"/>
  <c r="BL455" i="2"/>
  <c r="BK455" i="2"/>
  <c r="BJ455" i="2"/>
  <c r="BH455" i="2"/>
  <c r="BC455" i="2"/>
  <c r="B455" i="2"/>
  <c r="BM454" i="2"/>
  <c r="BL454" i="2"/>
  <c r="BK454" i="2"/>
  <c r="BJ454" i="2"/>
  <c r="BH454" i="2"/>
  <c r="BC454" i="2"/>
  <c r="B454" i="2"/>
  <c r="BM453" i="2"/>
  <c r="BL453" i="2"/>
  <c r="BK453" i="2"/>
  <c r="BJ453" i="2"/>
  <c r="BH453" i="2"/>
  <c r="BC453" i="2"/>
  <c r="B453" i="2"/>
  <c r="BM452" i="2"/>
  <c r="BL452" i="2"/>
  <c r="BK452" i="2"/>
  <c r="BJ452" i="2"/>
  <c r="BH452" i="2"/>
  <c r="BC452" i="2"/>
  <c r="B452" i="2"/>
  <c r="BM451" i="2"/>
  <c r="BL451" i="2"/>
  <c r="BK451" i="2"/>
  <c r="BJ451" i="2"/>
  <c r="BH451" i="2"/>
  <c r="BC451" i="2"/>
  <c r="B451" i="2"/>
  <c r="BM450" i="2"/>
  <c r="BL450" i="2"/>
  <c r="BK450" i="2"/>
  <c r="BJ450" i="2"/>
  <c r="BH450" i="2"/>
  <c r="BC450" i="2"/>
  <c r="B450" i="2"/>
  <c r="BM449" i="2"/>
  <c r="BL449" i="2"/>
  <c r="BK449" i="2"/>
  <c r="BJ449" i="2"/>
  <c r="BH449" i="2"/>
  <c r="BC449" i="2"/>
  <c r="B449" i="2"/>
  <c r="BM448" i="2"/>
  <c r="BL448" i="2"/>
  <c r="BK448" i="2"/>
  <c r="BJ448" i="2"/>
  <c r="BH448" i="2"/>
  <c r="BC448" i="2"/>
  <c r="B448" i="2"/>
  <c r="BM447" i="2"/>
  <c r="BL447" i="2"/>
  <c r="BK447" i="2"/>
  <c r="BJ447" i="2"/>
  <c r="BH447" i="2"/>
  <c r="BC447" i="2"/>
  <c r="B447" i="2"/>
  <c r="BM446" i="2"/>
  <c r="BL446" i="2"/>
  <c r="BK446" i="2"/>
  <c r="BJ446" i="2"/>
  <c r="BH446" i="2"/>
  <c r="BC446" i="2"/>
  <c r="B446" i="2"/>
  <c r="BM445" i="2"/>
  <c r="BL445" i="2"/>
  <c r="BK445" i="2"/>
  <c r="BJ445" i="2"/>
  <c r="BH445" i="2"/>
  <c r="BC445" i="2"/>
  <c r="B445" i="2"/>
  <c r="BM444" i="2"/>
  <c r="BL444" i="2"/>
  <c r="BK444" i="2"/>
  <c r="BJ444" i="2"/>
  <c r="BH444" i="2"/>
  <c r="BC444" i="2"/>
  <c r="B444" i="2"/>
  <c r="BM443" i="2"/>
  <c r="BL443" i="2"/>
  <c r="BK443" i="2"/>
  <c r="BJ443" i="2"/>
  <c r="BH443" i="2"/>
  <c r="BC443" i="2"/>
  <c r="B443" i="2"/>
  <c r="BM442" i="2"/>
  <c r="BL442" i="2"/>
  <c r="BK442" i="2"/>
  <c r="BJ442" i="2"/>
  <c r="BH442" i="2"/>
  <c r="BC442" i="2"/>
  <c r="B442" i="2"/>
  <c r="BM441" i="2"/>
  <c r="BL441" i="2"/>
  <c r="BK441" i="2"/>
  <c r="BJ441" i="2"/>
  <c r="BH441" i="2"/>
  <c r="BC441" i="2"/>
  <c r="B441" i="2"/>
  <c r="BM440" i="2"/>
  <c r="BL440" i="2"/>
  <c r="BK440" i="2"/>
  <c r="BJ440" i="2"/>
  <c r="BH440" i="2"/>
  <c r="BC440" i="2"/>
  <c r="B440" i="2"/>
  <c r="BM439" i="2"/>
  <c r="BL439" i="2"/>
  <c r="BK439" i="2"/>
  <c r="BJ439" i="2"/>
  <c r="BH439" i="2"/>
  <c r="BC439" i="2"/>
  <c r="B439" i="2"/>
  <c r="BM438" i="2"/>
  <c r="BL438" i="2"/>
  <c r="BK438" i="2"/>
  <c r="BJ438" i="2"/>
  <c r="BH438" i="2"/>
  <c r="BC438" i="2"/>
  <c r="B438" i="2"/>
  <c r="BM437" i="2"/>
  <c r="BL437" i="2"/>
  <c r="BK437" i="2"/>
  <c r="BJ437" i="2"/>
  <c r="BH437" i="2"/>
  <c r="BC437" i="2"/>
  <c r="B437" i="2"/>
  <c r="BM436" i="2"/>
  <c r="BL436" i="2"/>
  <c r="BK436" i="2"/>
  <c r="BJ436" i="2"/>
  <c r="BH436" i="2"/>
  <c r="BC436" i="2"/>
  <c r="B436" i="2"/>
  <c r="BM435" i="2"/>
  <c r="BL435" i="2"/>
  <c r="BK435" i="2"/>
  <c r="BJ435" i="2"/>
  <c r="BH435" i="2"/>
  <c r="BC435" i="2"/>
  <c r="B435" i="2"/>
  <c r="BM434" i="2"/>
  <c r="BL434" i="2"/>
  <c r="BK434" i="2"/>
  <c r="BJ434" i="2"/>
  <c r="BH434" i="2"/>
  <c r="BC434" i="2"/>
  <c r="B434" i="2"/>
  <c r="BM433" i="2"/>
  <c r="BL433" i="2"/>
  <c r="BK433" i="2"/>
  <c r="BJ433" i="2"/>
  <c r="BH433" i="2"/>
  <c r="BC433" i="2"/>
  <c r="B433" i="2"/>
  <c r="BM432" i="2"/>
  <c r="BL432" i="2"/>
  <c r="BK432" i="2"/>
  <c r="BJ432" i="2"/>
  <c r="BH432" i="2"/>
  <c r="BC432" i="2"/>
  <c r="B432" i="2"/>
  <c r="BM431" i="2"/>
  <c r="BL431" i="2"/>
  <c r="BK431" i="2"/>
  <c r="BJ431" i="2"/>
  <c r="BH431" i="2"/>
  <c r="BC431" i="2"/>
  <c r="B431" i="2"/>
  <c r="BM430" i="2"/>
  <c r="BL430" i="2"/>
  <c r="BK430" i="2"/>
  <c r="BJ430" i="2"/>
  <c r="BH430" i="2"/>
  <c r="BC430" i="2"/>
  <c r="B430" i="2"/>
  <c r="BM429" i="2"/>
  <c r="BL429" i="2"/>
  <c r="BK429" i="2"/>
  <c r="BJ429" i="2"/>
  <c r="BH429" i="2"/>
  <c r="BC429" i="2"/>
  <c r="B429" i="2"/>
  <c r="BM428" i="2"/>
  <c r="BL428" i="2"/>
  <c r="BK428" i="2"/>
  <c r="BJ428" i="2"/>
  <c r="BH428" i="2"/>
  <c r="BC428" i="2"/>
  <c r="B428" i="2"/>
  <c r="BM427" i="2"/>
  <c r="BL427" i="2"/>
  <c r="BK427" i="2"/>
  <c r="BJ427" i="2"/>
  <c r="BH427" i="2"/>
  <c r="BC427" i="2"/>
  <c r="B427" i="2"/>
  <c r="BM426" i="2"/>
  <c r="BL426" i="2"/>
  <c r="BK426" i="2"/>
  <c r="BJ426" i="2"/>
  <c r="BH426" i="2"/>
  <c r="BC426" i="2"/>
  <c r="B426" i="2"/>
  <c r="BM425" i="2"/>
  <c r="BL425" i="2"/>
  <c r="BK425" i="2"/>
  <c r="BJ425" i="2"/>
  <c r="BH425" i="2"/>
  <c r="BC425" i="2"/>
  <c r="B425" i="2"/>
  <c r="BM424" i="2"/>
  <c r="BL424" i="2"/>
  <c r="BK424" i="2"/>
  <c r="BJ424" i="2"/>
  <c r="BH424" i="2"/>
  <c r="BC424" i="2"/>
  <c r="B424" i="2"/>
  <c r="BM423" i="2"/>
  <c r="BL423" i="2"/>
  <c r="BK423" i="2"/>
  <c r="BJ423" i="2"/>
  <c r="BH423" i="2"/>
  <c r="BC423" i="2"/>
  <c r="B423" i="2"/>
  <c r="BM422" i="2"/>
  <c r="BL422" i="2"/>
  <c r="BK422" i="2"/>
  <c r="BJ422" i="2"/>
  <c r="BH422" i="2"/>
  <c r="BC422" i="2"/>
  <c r="B422" i="2"/>
  <c r="BM421" i="2"/>
  <c r="BL421" i="2"/>
  <c r="BK421" i="2"/>
  <c r="BJ421" i="2"/>
  <c r="BH421" i="2"/>
  <c r="BC421" i="2"/>
  <c r="B421" i="2"/>
  <c r="BM420" i="2"/>
  <c r="BL420" i="2"/>
  <c r="BK420" i="2"/>
  <c r="BJ420" i="2"/>
  <c r="BH420" i="2"/>
  <c r="BC420" i="2"/>
  <c r="B420" i="2"/>
  <c r="BM419" i="2"/>
  <c r="BL419" i="2"/>
  <c r="BK419" i="2"/>
  <c r="BJ419" i="2"/>
  <c r="BH419" i="2"/>
  <c r="BC419" i="2"/>
  <c r="B419" i="2"/>
  <c r="BM418" i="2"/>
  <c r="BL418" i="2"/>
  <c r="BK418" i="2"/>
  <c r="BJ418" i="2"/>
  <c r="BH418" i="2"/>
  <c r="BC418" i="2"/>
  <c r="B418" i="2"/>
  <c r="BM417" i="2"/>
  <c r="BL417" i="2"/>
  <c r="BK417" i="2"/>
  <c r="BJ417" i="2"/>
  <c r="BH417" i="2"/>
  <c r="BC417" i="2"/>
  <c r="B417" i="2"/>
  <c r="BM416" i="2"/>
  <c r="BL416" i="2"/>
  <c r="BK416" i="2"/>
  <c r="BJ416" i="2"/>
  <c r="BH416" i="2"/>
  <c r="BC416" i="2"/>
  <c r="B416" i="2"/>
  <c r="BM415" i="2"/>
  <c r="BL415" i="2"/>
  <c r="BK415" i="2"/>
  <c r="BJ415" i="2"/>
  <c r="BH415" i="2"/>
  <c r="BC415" i="2"/>
  <c r="B415" i="2"/>
  <c r="BM414" i="2"/>
  <c r="BL414" i="2"/>
  <c r="BK414" i="2"/>
  <c r="BJ414" i="2"/>
  <c r="BH414" i="2"/>
  <c r="BC414" i="2"/>
  <c r="B414" i="2"/>
  <c r="BM413" i="2"/>
  <c r="BL413" i="2"/>
  <c r="BK413" i="2"/>
  <c r="BJ413" i="2"/>
  <c r="BH413" i="2"/>
  <c r="BC413" i="2"/>
  <c r="B413" i="2"/>
  <c r="BM412" i="2"/>
  <c r="BL412" i="2"/>
  <c r="BK412" i="2"/>
  <c r="BJ412" i="2"/>
  <c r="BH412" i="2"/>
  <c r="BC412" i="2"/>
  <c r="B412" i="2"/>
  <c r="BM411" i="2"/>
  <c r="BL411" i="2"/>
  <c r="BK411" i="2"/>
  <c r="BJ411" i="2"/>
  <c r="BH411" i="2"/>
  <c r="BC411" i="2"/>
  <c r="B411" i="2"/>
  <c r="BM410" i="2"/>
  <c r="BL410" i="2"/>
  <c r="BK410" i="2"/>
  <c r="BJ410" i="2"/>
  <c r="BH410" i="2"/>
  <c r="BC410" i="2"/>
  <c r="B410" i="2"/>
  <c r="BM409" i="2"/>
  <c r="BL409" i="2"/>
  <c r="BK409" i="2"/>
  <c r="BJ409" i="2"/>
  <c r="BH409" i="2"/>
  <c r="BC409" i="2"/>
  <c r="B409" i="2"/>
  <c r="BM408" i="2"/>
  <c r="BL408" i="2"/>
  <c r="BK408" i="2"/>
  <c r="BJ408" i="2"/>
  <c r="BH408" i="2"/>
  <c r="BC408" i="2"/>
  <c r="B408" i="2"/>
  <c r="BM407" i="2"/>
  <c r="BL407" i="2"/>
  <c r="BK407" i="2"/>
  <c r="BJ407" i="2"/>
  <c r="BH407" i="2"/>
  <c r="BC407" i="2"/>
  <c r="B407" i="2"/>
  <c r="BM406" i="2"/>
  <c r="BL406" i="2"/>
  <c r="BK406" i="2"/>
  <c r="BJ406" i="2"/>
  <c r="BH406" i="2"/>
  <c r="BC406" i="2"/>
  <c r="B406" i="2"/>
  <c r="BM405" i="2"/>
  <c r="BL405" i="2"/>
  <c r="BK405" i="2"/>
  <c r="BJ405" i="2"/>
  <c r="BH405" i="2"/>
  <c r="BC405" i="2"/>
  <c r="B405" i="2"/>
  <c r="BM404" i="2"/>
  <c r="BL404" i="2"/>
  <c r="BK404" i="2"/>
  <c r="BJ404" i="2"/>
  <c r="BH404" i="2"/>
  <c r="BC404" i="2"/>
  <c r="B404" i="2"/>
  <c r="BM403" i="2"/>
  <c r="BL403" i="2"/>
  <c r="BK403" i="2"/>
  <c r="BJ403" i="2"/>
  <c r="BH403" i="2"/>
  <c r="BC403" i="2"/>
  <c r="B403" i="2"/>
  <c r="BM402" i="2"/>
  <c r="BL402" i="2"/>
  <c r="BK402" i="2"/>
  <c r="BJ402" i="2"/>
  <c r="BH402" i="2"/>
  <c r="BC402" i="2"/>
  <c r="B402" i="2"/>
  <c r="BM401" i="2"/>
  <c r="BL401" i="2"/>
  <c r="BK401" i="2"/>
  <c r="BJ401" i="2"/>
  <c r="BH401" i="2"/>
  <c r="BC401" i="2"/>
  <c r="B401" i="2"/>
  <c r="BM400" i="2"/>
  <c r="BL400" i="2"/>
  <c r="BK400" i="2"/>
  <c r="BJ400" i="2"/>
  <c r="BH400" i="2"/>
  <c r="BC400" i="2"/>
  <c r="B400" i="2"/>
  <c r="BM399" i="2"/>
  <c r="BL399" i="2"/>
  <c r="BK399" i="2"/>
  <c r="BJ399" i="2"/>
  <c r="BH399" i="2"/>
  <c r="BC399" i="2"/>
  <c r="B399" i="2"/>
  <c r="BM398" i="2"/>
  <c r="BL398" i="2"/>
  <c r="BK398" i="2"/>
  <c r="BJ398" i="2"/>
  <c r="BH398" i="2"/>
  <c r="BC398" i="2"/>
  <c r="B398" i="2"/>
  <c r="BM397" i="2"/>
  <c r="BL397" i="2"/>
  <c r="BK397" i="2"/>
  <c r="BJ397" i="2"/>
  <c r="BH397" i="2"/>
  <c r="BC397" i="2"/>
  <c r="B397" i="2"/>
  <c r="BM396" i="2"/>
  <c r="BL396" i="2"/>
  <c r="BK396" i="2"/>
  <c r="BJ396" i="2"/>
  <c r="BH396" i="2"/>
  <c r="BC396" i="2"/>
  <c r="B396" i="2"/>
  <c r="BM395" i="2"/>
  <c r="BL395" i="2"/>
  <c r="BK395" i="2"/>
  <c r="BJ395" i="2"/>
  <c r="BH395" i="2"/>
  <c r="BC395" i="2"/>
  <c r="B395" i="2"/>
  <c r="BM394" i="2"/>
  <c r="BL394" i="2"/>
  <c r="BK394" i="2"/>
  <c r="BJ394" i="2"/>
  <c r="BH394" i="2"/>
  <c r="BC394" i="2"/>
  <c r="B394" i="2"/>
  <c r="BM393" i="2"/>
  <c r="BL393" i="2"/>
  <c r="BK393" i="2"/>
  <c r="BJ393" i="2"/>
  <c r="BH393" i="2"/>
  <c r="BC393" i="2"/>
  <c r="B393" i="2"/>
  <c r="BM392" i="2"/>
  <c r="BL392" i="2"/>
  <c r="BK392" i="2"/>
  <c r="BJ392" i="2"/>
  <c r="BH392" i="2"/>
  <c r="BC392" i="2"/>
  <c r="B392" i="2"/>
  <c r="BM391" i="2"/>
  <c r="BL391" i="2"/>
  <c r="BK391" i="2"/>
  <c r="BJ391" i="2"/>
  <c r="BH391" i="2"/>
  <c r="BC391" i="2"/>
  <c r="B391" i="2"/>
  <c r="BM390" i="2"/>
  <c r="BL390" i="2"/>
  <c r="BK390" i="2"/>
  <c r="BJ390" i="2"/>
  <c r="BH390" i="2"/>
  <c r="BC390" i="2"/>
  <c r="B390" i="2"/>
  <c r="BM389" i="2"/>
  <c r="BL389" i="2"/>
  <c r="BK389" i="2"/>
  <c r="BJ389" i="2"/>
  <c r="BH389" i="2"/>
  <c r="BC389" i="2"/>
  <c r="B389" i="2"/>
  <c r="BM388" i="2"/>
  <c r="BL388" i="2"/>
  <c r="BK388" i="2"/>
  <c r="BJ388" i="2"/>
  <c r="BH388" i="2"/>
  <c r="BC388" i="2"/>
  <c r="B388" i="2"/>
  <c r="BM387" i="2"/>
  <c r="BL387" i="2"/>
  <c r="BK387" i="2"/>
  <c r="BJ387" i="2"/>
  <c r="BH387" i="2"/>
  <c r="BC387" i="2"/>
  <c r="B387" i="2"/>
  <c r="BM386" i="2"/>
  <c r="BL386" i="2"/>
  <c r="BK386" i="2"/>
  <c r="BJ386" i="2"/>
  <c r="BH386" i="2"/>
  <c r="BC386" i="2"/>
  <c r="B386" i="2"/>
  <c r="BM385" i="2"/>
  <c r="BL385" i="2"/>
  <c r="BK385" i="2"/>
  <c r="BJ385" i="2"/>
  <c r="BH385" i="2"/>
  <c r="BC385" i="2"/>
  <c r="B385" i="2"/>
  <c r="BM384" i="2"/>
  <c r="BL384" i="2"/>
  <c r="BK384" i="2"/>
  <c r="BJ384" i="2"/>
  <c r="BH384" i="2"/>
  <c r="BC384" i="2"/>
  <c r="B384" i="2"/>
  <c r="BM383" i="2"/>
  <c r="BL383" i="2"/>
  <c r="BK383" i="2"/>
  <c r="BJ383" i="2"/>
  <c r="BH383" i="2"/>
  <c r="BC383" i="2"/>
  <c r="B383" i="2"/>
  <c r="BM382" i="2"/>
  <c r="BL382" i="2"/>
  <c r="BK382" i="2"/>
  <c r="BJ382" i="2"/>
  <c r="BH382" i="2"/>
  <c r="BC382" i="2"/>
  <c r="B382" i="2"/>
  <c r="BM381" i="2"/>
  <c r="BL381" i="2"/>
  <c r="BK381" i="2"/>
  <c r="BJ381" i="2"/>
  <c r="BH381" i="2"/>
  <c r="BC381" i="2"/>
  <c r="B381" i="2"/>
  <c r="BM380" i="2"/>
  <c r="BL380" i="2"/>
  <c r="BK380" i="2"/>
  <c r="BJ380" i="2"/>
  <c r="BH380" i="2"/>
  <c r="BC380" i="2"/>
  <c r="B380" i="2"/>
  <c r="BM379" i="2"/>
  <c r="BL379" i="2"/>
  <c r="BK379" i="2"/>
  <c r="BJ379" i="2"/>
  <c r="BH379" i="2"/>
  <c r="BC379" i="2"/>
  <c r="B379" i="2"/>
  <c r="BM378" i="2"/>
  <c r="BL378" i="2"/>
  <c r="BK378" i="2"/>
  <c r="BJ378" i="2"/>
  <c r="BH378" i="2"/>
  <c r="BC378" i="2"/>
  <c r="B378" i="2"/>
  <c r="BM377" i="2"/>
  <c r="BL377" i="2"/>
  <c r="BK377" i="2"/>
  <c r="BJ377" i="2"/>
  <c r="BH377" i="2"/>
  <c r="BC377" i="2"/>
  <c r="B377" i="2"/>
  <c r="BM376" i="2"/>
  <c r="BL376" i="2"/>
  <c r="BK376" i="2"/>
  <c r="BJ376" i="2"/>
  <c r="BH376" i="2"/>
  <c r="BC376" i="2"/>
  <c r="B376" i="2"/>
  <c r="BM375" i="2"/>
  <c r="BL375" i="2"/>
  <c r="BK375" i="2"/>
  <c r="BJ375" i="2"/>
  <c r="BH375" i="2"/>
  <c r="BC375" i="2"/>
  <c r="B375" i="2"/>
  <c r="BM374" i="2"/>
  <c r="BL374" i="2"/>
  <c r="BK374" i="2"/>
  <c r="BJ374" i="2"/>
  <c r="BH374" i="2"/>
  <c r="BC374" i="2"/>
  <c r="B374" i="2"/>
  <c r="BM373" i="2"/>
  <c r="BL373" i="2"/>
  <c r="BK373" i="2"/>
  <c r="BJ373" i="2"/>
  <c r="BH373" i="2"/>
  <c r="BC373" i="2"/>
  <c r="B373" i="2"/>
  <c r="BM372" i="2"/>
  <c r="BL372" i="2"/>
  <c r="BK372" i="2"/>
  <c r="BJ372" i="2"/>
  <c r="BH372" i="2"/>
  <c r="BC372" i="2"/>
  <c r="B372" i="2"/>
  <c r="BM371" i="2"/>
  <c r="BL371" i="2"/>
  <c r="BK371" i="2"/>
  <c r="BJ371" i="2"/>
  <c r="BH371" i="2"/>
  <c r="BC371" i="2"/>
  <c r="B371" i="2"/>
  <c r="BM370" i="2"/>
  <c r="BL370" i="2"/>
  <c r="BK370" i="2"/>
  <c r="BJ370" i="2"/>
  <c r="BH370" i="2"/>
  <c r="BC370" i="2"/>
  <c r="B370" i="2"/>
  <c r="BM369" i="2"/>
  <c r="BL369" i="2"/>
  <c r="BK369" i="2"/>
  <c r="BJ369" i="2"/>
  <c r="BH369" i="2"/>
  <c r="BC369" i="2"/>
  <c r="B369" i="2"/>
  <c r="BM368" i="2"/>
  <c r="BL368" i="2"/>
  <c r="BK368" i="2"/>
  <c r="BJ368" i="2"/>
  <c r="BH368" i="2"/>
  <c r="BC368" i="2"/>
  <c r="B368" i="2"/>
  <c r="BM367" i="2"/>
  <c r="BL367" i="2"/>
  <c r="BK367" i="2"/>
  <c r="BJ367" i="2"/>
  <c r="BH367" i="2"/>
  <c r="BC367" i="2"/>
  <c r="B367" i="2"/>
  <c r="BM366" i="2"/>
  <c r="BL366" i="2"/>
  <c r="BK366" i="2"/>
  <c r="BJ366" i="2"/>
  <c r="BH366" i="2"/>
  <c r="BC366" i="2"/>
  <c r="B366" i="2"/>
  <c r="BM365" i="2"/>
  <c r="BL365" i="2"/>
  <c r="BK365" i="2"/>
  <c r="BJ365" i="2"/>
  <c r="BH365" i="2"/>
  <c r="BC365" i="2"/>
  <c r="B365" i="2"/>
  <c r="BM364" i="2"/>
  <c r="BL364" i="2"/>
  <c r="BK364" i="2"/>
  <c r="BJ364" i="2"/>
  <c r="BH364" i="2"/>
  <c r="BC364" i="2"/>
  <c r="B364" i="2"/>
  <c r="BM363" i="2"/>
  <c r="BL363" i="2"/>
  <c r="BK363" i="2"/>
  <c r="BJ363" i="2"/>
  <c r="BH363" i="2"/>
  <c r="BC363" i="2"/>
  <c r="B363" i="2"/>
  <c r="BM362" i="2"/>
  <c r="BL362" i="2"/>
  <c r="BK362" i="2"/>
  <c r="BJ362" i="2"/>
  <c r="BH362" i="2"/>
  <c r="BC362" i="2"/>
  <c r="B362" i="2"/>
  <c r="BM361" i="2"/>
  <c r="BL361" i="2"/>
  <c r="BK361" i="2"/>
  <c r="BJ361" i="2"/>
  <c r="BH361" i="2"/>
  <c r="BC361" i="2"/>
  <c r="B361" i="2"/>
  <c r="BM360" i="2"/>
  <c r="BL360" i="2"/>
  <c r="BK360" i="2"/>
  <c r="BJ360" i="2"/>
  <c r="BH360" i="2"/>
  <c r="BC360" i="2"/>
  <c r="B360" i="2"/>
  <c r="BM359" i="2"/>
  <c r="BL359" i="2"/>
  <c r="BK359" i="2"/>
  <c r="BJ359" i="2"/>
  <c r="BH359" i="2"/>
  <c r="BC359" i="2"/>
  <c r="B359" i="2"/>
  <c r="BM358" i="2"/>
  <c r="BL358" i="2"/>
  <c r="BK358" i="2"/>
  <c r="BJ358" i="2"/>
  <c r="BH358" i="2"/>
  <c r="BC358" i="2"/>
  <c r="B358" i="2"/>
  <c r="BM357" i="2"/>
  <c r="BL357" i="2"/>
  <c r="BK357" i="2"/>
  <c r="BJ357" i="2"/>
  <c r="BH357" i="2"/>
  <c r="BC357" i="2"/>
  <c r="B357" i="2"/>
  <c r="BM356" i="2"/>
  <c r="BL356" i="2"/>
  <c r="BK356" i="2"/>
  <c r="BJ356" i="2"/>
  <c r="BH356" i="2"/>
  <c r="BC356" i="2"/>
  <c r="B356" i="2"/>
  <c r="BM355" i="2"/>
  <c r="BL355" i="2"/>
  <c r="BK355" i="2"/>
  <c r="BJ355" i="2"/>
  <c r="BH355" i="2"/>
  <c r="BC355" i="2"/>
  <c r="B355" i="2"/>
  <c r="BM354" i="2"/>
  <c r="BL354" i="2"/>
  <c r="BK354" i="2"/>
  <c r="BJ354" i="2"/>
  <c r="BH354" i="2"/>
  <c r="BC354" i="2"/>
  <c r="B354" i="2"/>
  <c r="BM353" i="2"/>
  <c r="BL353" i="2"/>
  <c r="BK353" i="2"/>
  <c r="BJ353" i="2"/>
  <c r="BH353" i="2"/>
  <c r="BC353" i="2"/>
  <c r="B353" i="2"/>
  <c r="BM352" i="2"/>
  <c r="BL352" i="2"/>
  <c r="BK352" i="2"/>
  <c r="BJ352" i="2"/>
  <c r="BH352" i="2"/>
  <c r="BC352" i="2"/>
  <c r="B352" i="2"/>
  <c r="BM351" i="2"/>
  <c r="BL351" i="2"/>
  <c r="BK351" i="2"/>
  <c r="BJ351" i="2"/>
  <c r="BH351" i="2"/>
  <c r="BC351" i="2"/>
  <c r="B351" i="2"/>
  <c r="BM350" i="2"/>
  <c r="BL350" i="2"/>
  <c r="BK350" i="2"/>
  <c r="BJ350" i="2"/>
  <c r="BH350" i="2"/>
  <c r="BC350" i="2"/>
  <c r="B350" i="2"/>
  <c r="BM349" i="2"/>
  <c r="BL349" i="2"/>
  <c r="BK349" i="2"/>
  <c r="BJ349" i="2"/>
  <c r="BH349" i="2"/>
  <c r="BC349" i="2"/>
  <c r="B349" i="2"/>
  <c r="BM348" i="2"/>
  <c r="BL348" i="2"/>
  <c r="BK348" i="2"/>
  <c r="BJ348" i="2"/>
  <c r="BH348" i="2"/>
  <c r="BC348" i="2"/>
  <c r="B348" i="2"/>
  <c r="BM347" i="2"/>
  <c r="BL347" i="2"/>
  <c r="BK347" i="2"/>
  <c r="BJ347" i="2"/>
  <c r="BH347" i="2"/>
  <c r="BC347" i="2"/>
  <c r="B347" i="2"/>
  <c r="BM346" i="2"/>
  <c r="BL346" i="2"/>
  <c r="BK346" i="2"/>
  <c r="BJ346" i="2"/>
  <c r="BH346" i="2"/>
  <c r="BC346" i="2"/>
  <c r="B346" i="2"/>
  <c r="BM345" i="2"/>
  <c r="BL345" i="2"/>
  <c r="BK345" i="2"/>
  <c r="BJ345" i="2"/>
  <c r="BH345" i="2"/>
  <c r="BC345" i="2"/>
  <c r="B345" i="2"/>
  <c r="BM344" i="2"/>
  <c r="BL344" i="2"/>
  <c r="BK344" i="2"/>
  <c r="BJ344" i="2"/>
  <c r="BH344" i="2"/>
  <c r="BC344" i="2"/>
  <c r="B344" i="2"/>
  <c r="BM343" i="2"/>
  <c r="BL343" i="2"/>
  <c r="BK343" i="2"/>
  <c r="BJ343" i="2"/>
  <c r="BH343" i="2"/>
  <c r="BC343" i="2"/>
  <c r="B343" i="2"/>
  <c r="BM342" i="2"/>
  <c r="BL342" i="2"/>
  <c r="BK342" i="2"/>
  <c r="BJ342" i="2"/>
  <c r="BH342" i="2"/>
  <c r="BC342" i="2"/>
  <c r="B342" i="2"/>
  <c r="BM341" i="2"/>
  <c r="BL341" i="2"/>
  <c r="BK341" i="2"/>
  <c r="BJ341" i="2"/>
  <c r="BH341" i="2"/>
  <c r="BC341" i="2"/>
  <c r="B341" i="2"/>
  <c r="BM340" i="2"/>
  <c r="BL340" i="2"/>
  <c r="BK340" i="2"/>
  <c r="BJ340" i="2"/>
  <c r="BH340" i="2"/>
  <c r="BC340" i="2"/>
  <c r="B340" i="2"/>
  <c r="BM339" i="2"/>
  <c r="BL339" i="2"/>
  <c r="BK339" i="2"/>
  <c r="BJ339" i="2"/>
  <c r="BH339" i="2"/>
  <c r="BC339" i="2"/>
  <c r="B339" i="2"/>
  <c r="BM338" i="2"/>
  <c r="BL338" i="2"/>
  <c r="BK338" i="2"/>
  <c r="BJ338" i="2"/>
  <c r="BH338" i="2"/>
  <c r="BC338" i="2"/>
  <c r="B338" i="2"/>
  <c r="BM337" i="2"/>
  <c r="BL337" i="2"/>
  <c r="BK337" i="2"/>
  <c r="BJ337" i="2"/>
  <c r="BH337" i="2"/>
  <c r="BC337" i="2"/>
  <c r="B337" i="2"/>
  <c r="BM336" i="2"/>
  <c r="BL336" i="2"/>
  <c r="BK336" i="2"/>
  <c r="BJ336" i="2"/>
  <c r="BH336" i="2"/>
  <c r="BC336" i="2"/>
  <c r="B336" i="2"/>
  <c r="BM335" i="2"/>
  <c r="BL335" i="2"/>
  <c r="BK335" i="2"/>
  <c r="BJ335" i="2"/>
  <c r="BH335" i="2"/>
  <c r="BC335" i="2"/>
  <c r="B335" i="2"/>
  <c r="BM334" i="2"/>
  <c r="BL334" i="2"/>
  <c r="BK334" i="2"/>
  <c r="BJ334" i="2"/>
  <c r="BH334" i="2"/>
  <c r="BC334" i="2"/>
  <c r="B334" i="2"/>
  <c r="BM333" i="2"/>
  <c r="BL333" i="2"/>
  <c r="BK333" i="2"/>
  <c r="BJ333" i="2"/>
  <c r="BH333" i="2"/>
  <c r="BC333" i="2"/>
  <c r="B333" i="2"/>
  <c r="BM332" i="2"/>
  <c r="BL332" i="2"/>
  <c r="BK332" i="2"/>
  <c r="BJ332" i="2"/>
  <c r="BH332" i="2"/>
  <c r="BC332" i="2"/>
  <c r="B332" i="2"/>
  <c r="BM331" i="2"/>
  <c r="BL331" i="2"/>
  <c r="BK331" i="2"/>
  <c r="BJ331" i="2"/>
  <c r="BH331" i="2"/>
  <c r="BC331" i="2"/>
  <c r="B331" i="2"/>
  <c r="BM330" i="2"/>
  <c r="BL330" i="2"/>
  <c r="BK330" i="2"/>
  <c r="BJ330" i="2"/>
  <c r="BH330" i="2"/>
  <c r="BC330" i="2"/>
  <c r="B330" i="2"/>
  <c r="BM329" i="2"/>
  <c r="BL329" i="2"/>
  <c r="BK329" i="2"/>
  <c r="BJ329" i="2"/>
  <c r="BH329" i="2"/>
  <c r="BC329" i="2"/>
  <c r="B329" i="2"/>
  <c r="BM328" i="2"/>
  <c r="BL328" i="2"/>
  <c r="BK328" i="2"/>
  <c r="BJ328" i="2"/>
  <c r="BH328" i="2"/>
  <c r="BC328" i="2"/>
  <c r="B328" i="2"/>
  <c r="BM327" i="2"/>
  <c r="BL327" i="2"/>
  <c r="BK327" i="2"/>
  <c r="BJ327" i="2"/>
  <c r="BH327" i="2"/>
  <c r="BC327" i="2"/>
  <c r="B327" i="2"/>
  <c r="BM326" i="2"/>
  <c r="BL326" i="2"/>
  <c r="BK326" i="2"/>
  <c r="BJ326" i="2"/>
  <c r="BH326" i="2"/>
  <c r="BC326" i="2"/>
  <c r="B326" i="2"/>
  <c r="BM325" i="2"/>
  <c r="BL325" i="2"/>
  <c r="BK325" i="2"/>
  <c r="BJ325" i="2"/>
  <c r="BH325" i="2"/>
  <c r="BC325" i="2"/>
  <c r="B325" i="2"/>
  <c r="BM324" i="2"/>
  <c r="BL324" i="2"/>
  <c r="BK324" i="2"/>
  <c r="BJ324" i="2"/>
  <c r="BH324" i="2"/>
  <c r="BC324" i="2"/>
  <c r="B324" i="2"/>
  <c r="BM323" i="2"/>
  <c r="BL323" i="2"/>
  <c r="BK323" i="2"/>
  <c r="BJ323" i="2"/>
  <c r="BH323" i="2"/>
  <c r="BC323" i="2"/>
  <c r="B323" i="2"/>
  <c r="BM322" i="2"/>
  <c r="BL322" i="2"/>
  <c r="BK322" i="2"/>
  <c r="BJ322" i="2"/>
  <c r="BH322" i="2"/>
  <c r="BC322" i="2"/>
  <c r="B322" i="2"/>
  <c r="BM321" i="2"/>
  <c r="BL321" i="2"/>
  <c r="BK321" i="2"/>
  <c r="BJ321" i="2"/>
  <c r="BH321" i="2"/>
  <c r="BC321" i="2"/>
  <c r="B321" i="2"/>
  <c r="BM320" i="2"/>
  <c r="BL320" i="2"/>
  <c r="BK320" i="2"/>
  <c r="BJ320" i="2"/>
  <c r="BH320" i="2"/>
  <c r="BC320" i="2"/>
  <c r="B320" i="2"/>
  <c r="BM319" i="2"/>
  <c r="BL319" i="2"/>
  <c r="BK319" i="2"/>
  <c r="BJ319" i="2"/>
  <c r="BH319" i="2"/>
  <c r="BC319" i="2"/>
  <c r="B319" i="2"/>
  <c r="BM318" i="2"/>
  <c r="BL318" i="2"/>
  <c r="BK318" i="2"/>
  <c r="BJ318" i="2"/>
  <c r="BH318" i="2"/>
  <c r="BC318" i="2"/>
  <c r="B318" i="2"/>
  <c r="BM317" i="2"/>
  <c r="BL317" i="2"/>
  <c r="BK317" i="2"/>
  <c r="BJ317" i="2"/>
  <c r="BH317" i="2"/>
  <c r="BC317" i="2"/>
  <c r="B317" i="2"/>
  <c r="BM316" i="2"/>
  <c r="BL316" i="2"/>
  <c r="BK316" i="2"/>
  <c r="BJ316" i="2"/>
  <c r="BH316" i="2"/>
  <c r="BC316" i="2"/>
  <c r="B316" i="2"/>
  <c r="BM315" i="2"/>
  <c r="BL315" i="2"/>
  <c r="BK315" i="2"/>
  <c r="BJ315" i="2"/>
  <c r="BH315" i="2"/>
  <c r="BC315" i="2"/>
  <c r="B315" i="2"/>
  <c r="BM314" i="2"/>
  <c r="BL314" i="2"/>
  <c r="BK314" i="2"/>
  <c r="BJ314" i="2"/>
  <c r="BH314" i="2"/>
  <c r="BC314" i="2"/>
  <c r="B314" i="2"/>
  <c r="BM313" i="2"/>
  <c r="BL313" i="2"/>
  <c r="BK313" i="2"/>
  <c r="BJ313" i="2"/>
  <c r="BH313" i="2"/>
  <c r="BC313" i="2"/>
  <c r="B313" i="2"/>
  <c r="BM312" i="2"/>
  <c r="BL312" i="2"/>
  <c r="BK312" i="2"/>
  <c r="BJ312" i="2"/>
  <c r="BH312" i="2"/>
  <c r="BC312" i="2"/>
  <c r="B312" i="2"/>
  <c r="BM311" i="2"/>
  <c r="BL311" i="2"/>
  <c r="BK311" i="2"/>
  <c r="BJ311" i="2"/>
  <c r="BH311" i="2"/>
  <c r="BC311" i="2"/>
  <c r="B311" i="2"/>
  <c r="BM310" i="2"/>
  <c r="BL310" i="2"/>
  <c r="BK310" i="2"/>
  <c r="BJ310" i="2"/>
  <c r="BH310" i="2"/>
  <c r="BC310" i="2"/>
  <c r="B310" i="2"/>
  <c r="BM309" i="2"/>
  <c r="BL309" i="2"/>
  <c r="BK309" i="2"/>
  <c r="BJ309" i="2"/>
  <c r="BH309" i="2"/>
  <c r="BC309" i="2"/>
  <c r="B309" i="2"/>
  <c r="BM308" i="2"/>
  <c r="BL308" i="2"/>
  <c r="BK308" i="2"/>
  <c r="BJ308" i="2"/>
  <c r="BH308" i="2"/>
  <c r="BC308" i="2"/>
  <c r="B308" i="2"/>
  <c r="BM307" i="2"/>
  <c r="BL307" i="2"/>
  <c r="BK307" i="2"/>
  <c r="BJ307" i="2"/>
  <c r="BH307" i="2"/>
  <c r="BC307" i="2"/>
  <c r="B307" i="2"/>
  <c r="BM306" i="2"/>
  <c r="BL306" i="2"/>
  <c r="BK306" i="2"/>
  <c r="BJ306" i="2"/>
  <c r="BH306" i="2"/>
  <c r="BC306" i="2"/>
  <c r="B306" i="2"/>
  <c r="BM305" i="2"/>
  <c r="BL305" i="2"/>
  <c r="BK305" i="2"/>
  <c r="BJ305" i="2"/>
  <c r="BH305" i="2"/>
  <c r="BC305" i="2"/>
  <c r="B305" i="2"/>
  <c r="BM304" i="2"/>
  <c r="BL304" i="2"/>
  <c r="BK304" i="2"/>
  <c r="BJ304" i="2"/>
  <c r="BH304" i="2"/>
  <c r="BC304" i="2"/>
  <c r="B304" i="2"/>
  <c r="BM303" i="2"/>
  <c r="BL303" i="2"/>
  <c r="BK303" i="2"/>
  <c r="BJ303" i="2"/>
  <c r="BH303" i="2"/>
  <c r="BC303" i="2"/>
  <c r="B303" i="2"/>
  <c r="BM302" i="2"/>
  <c r="BL302" i="2"/>
  <c r="BK302" i="2"/>
  <c r="BJ302" i="2"/>
  <c r="BH302" i="2"/>
  <c r="BC302" i="2"/>
  <c r="B302" i="2"/>
  <c r="BM301" i="2"/>
  <c r="BL301" i="2"/>
  <c r="BK301" i="2"/>
  <c r="BJ301" i="2"/>
  <c r="BH301" i="2"/>
  <c r="BC301" i="2"/>
  <c r="B301" i="2"/>
  <c r="BM300" i="2"/>
  <c r="BL300" i="2"/>
  <c r="BK300" i="2"/>
  <c r="BJ300" i="2"/>
  <c r="BH300" i="2"/>
  <c r="BC300" i="2"/>
  <c r="B300" i="2"/>
  <c r="BM299" i="2"/>
  <c r="BL299" i="2"/>
  <c r="BK299" i="2"/>
  <c r="BJ299" i="2"/>
  <c r="BH299" i="2"/>
  <c r="BC299" i="2"/>
  <c r="B299" i="2"/>
  <c r="BM298" i="2"/>
  <c r="BL298" i="2"/>
  <c r="BK298" i="2"/>
  <c r="BJ298" i="2"/>
  <c r="BH298" i="2"/>
  <c r="BC298" i="2"/>
  <c r="B298" i="2"/>
  <c r="BM297" i="2"/>
  <c r="BL297" i="2"/>
  <c r="BK297" i="2"/>
  <c r="BJ297" i="2"/>
  <c r="BH297" i="2"/>
  <c r="BC297" i="2"/>
  <c r="B297" i="2"/>
  <c r="BM296" i="2"/>
  <c r="BL296" i="2"/>
  <c r="BK296" i="2"/>
  <c r="BJ296" i="2"/>
  <c r="BH296" i="2"/>
  <c r="BC296" i="2"/>
  <c r="B296" i="2"/>
  <c r="BM295" i="2"/>
  <c r="BL295" i="2"/>
  <c r="BK295" i="2"/>
  <c r="BJ295" i="2"/>
  <c r="BH295" i="2"/>
  <c r="BC295" i="2"/>
  <c r="B295" i="2"/>
  <c r="BM294" i="2"/>
  <c r="BL294" i="2"/>
  <c r="BK294" i="2"/>
  <c r="BJ294" i="2"/>
  <c r="BH294" i="2"/>
  <c r="BC294" i="2"/>
  <c r="B294" i="2"/>
  <c r="BM293" i="2"/>
  <c r="BL293" i="2"/>
  <c r="BK293" i="2"/>
  <c r="BJ293" i="2"/>
  <c r="BH293" i="2"/>
  <c r="BC293" i="2"/>
  <c r="B293" i="2"/>
  <c r="BM292" i="2"/>
  <c r="BL292" i="2"/>
  <c r="BK292" i="2"/>
  <c r="BJ292" i="2"/>
  <c r="BH292" i="2"/>
  <c r="BC292" i="2"/>
  <c r="B292" i="2"/>
  <c r="BM291" i="2"/>
  <c r="BL291" i="2"/>
  <c r="BK291" i="2"/>
  <c r="BJ291" i="2"/>
  <c r="BH291" i="2"/>
  <c r="BC291" i="2"/>
  <c r="B291" i="2"/>
  <c r="BM290" i="2"/>
  <c r="BL290" i="2"/>
  <c r="BK290" i="2"/>
  <c r="BJ290" i="2"/>
  <c r="BH290" i="2"/>
  <c r="BC290" i="2"/>
  <c r="B290" i="2"/>
  <c r="BM289" i="2"/>
  <c r="BL289" i="2"/>
  <c r="BK289" i="2"/>
  <c r="BJ289" i="2"/>
  <c r="BH289" i="2"/>
  <c r="BC289" i="2"/>
  <c r="B289" i="2"/>
  <c r="BM288" i="2"/>
  <c r="BL288" i="2"/>
  <c r="BK288" i="2"/>
  <c r="BJ288" i="2"/>
  <c r="BH288" i="2"/>
  <c r="BC288" i="2"/>
  <c r="B288" i="2"/>
  <c r="BM287" i="2"/>
  <c r="BL287" i="2"/>
  <c r="BK287" i="2"/>
  <c r="BJ287" i="2"/>
  <c r="BH287" i="2"/>
  <c r="BC287" i="2"/>
  <c r="B287" i="2"/>
  <c r="BM286" i="2"/>
  <c r="BL286" i="2"/>
  <c r="BK286" i="2"/>
  <c r="BJ286" i="2"/>
  <c r="BH286" i="2"/>
  <c r="BC286" i="2"/>
  <c r="B286" i="2"/>
  <c r="BM285" i="2"/>
  <c r="BL285" i="2"/>
  <c r="BK285" i="2"/>
  <c r="BJ285" i="2"/>
  <c r="BH285" i="2"/>
  <c r="BC285" i="2"/>
  <c r="B285" i="2"/>
  <c r="BM284" i="2"/>
  <c r="BL284" i="2"/>
  <c r="BK284" i="2"/>
  <c r="BJ284" i="2"/>
  <c r="BH284" i="2"/>
  <c r="BC284" i="2"/>
  <c r="B284" i="2"/>
  <c r="BM283" i="2"/>
  <c r="BL283" i="2"/>
  <c r="BK283" i="2"/>
  <c r="BJ283" i="2"/>
  <c r="BH283" i="2"/>
  <c r="BC283" i="2"/>
  <c r="B283" i="2"/>
  <c r="BM282" i="2"/>
  <c r="BL282" i="2"/>
  <c r="BK282" i="2"/>
  <c r="BJ282" i="2"/>
  <c r="BH282" i="2"/>
  <c r="BC282" i="2"/>
  <c r="B282" i="2"/>
  <c r="BM281" i="2"/>
  <c r="BL281" i="2"/>
  <c r="BK281" i="2"/>
  <c r="BJ281" i="2"/>
  <c r="BH281" i="2"/>
  <c r="BC281" i="2"/>
  <c r="B281" i="2"/>
  <c r="BM280" i="2"/>
  <c r="BL280" i="2"/>
  <c r="BK280" i="2"/>
  <c r="BJ280" i="2"/>
  <c r="BH280" i="2"/>
  <c r="BC280" i="2"/>
  <c r="B280" i="2"/>
  <c r="BM279" i="2"/>
  <c r="BL279" i="2"/>
  <c r="BK279" i="2"/>
  <c r="BJ279" i="2"/>
  <c r="BH279" i="2"/>
  <c r="BC279" i="2"/>
  <c r="B279" i="2"/>
  <c r="BM278" i="2"/>
  <c r="BL278" i="2"/>
  <c r="BK278" i="2"/>
  <c r="BJ278" i="2"/>
  <c r="BH278" i="2"/>
  <c r="BC278" i="2"/>
  <c r="B278" i="2"/>
  <c r="BM277" i="2"/>
  <c r="BL277" i="2"/>
  <c r="BK277" i="2"/>
  <c r="BJ277" i="2"/>
  <c r="BH277" i="2"/>
  <c r="BC277" i="2"/>
  <c r="B277" i="2"/>
  <c r="BM276" i="2"/>
  <c r="BL276" i="2"/>
  <c r="BK276" i="2"/>
  <c r="BJ276" i="2"/>
  <c r="BH276" i="2"/>
  <c r="BC276" i="2"/>
  <c r="B276" i="2"/>
  <c r="BM275" i="2"/>
  <c r="BL275" i="2"/>
  <c r="BK275" i="2"/>
  <c r="BJ275" i="2"/>
  <c r="BH275" i="2"/>
  <c r="BC275" i="2"/>
  <c r="B275" i="2"/>
  <c r="BM274" i="2"/>
  <c r="BL274" i="2"/>
  <c r="BK274" i="2"/>
  <c r="BJ274" i="2"/>
  <c r="BH274" i="2"/>
  <c r="BC274" i="2"/>
  <c r="B274" i="2"/>
  <c r="BM273" i="2"/>
  <c r="BL273" i="2"/>
  <c r="BK273" i="2"/>
  <c r="BJ273" i="2"/>
  <c r="BH273" i="2"/>
  <c r="BC273" i="2"/>
  <c r="B273" i="2"/>
  <c r="BM272" i="2"/>
  <c r="BL272" i="2"/>
  <c r="BK272" i="2"/>
  <c r="BJ272" i="2"/>
  <c r="BH272" i="2"/>
  <c r="BC272" i="2"/>
  <c r="B272" i="2"/>
  <c r="BM271" i="2"/>
  <c r="BL271" i="2"/>
  <c r="BK271" i="2"/>
  <c r="BJ271" i="2"/>
  <c r="BI271" i="2"/>
  <c r="BH271" i="2"/>
  <c r="BC271" i="2"/>
  <c r="B271" i="2"/>
  <c r="BM270" i="2"/>
  <c r="BL270" i="2"/>
  <c r="BK270" i="2"/>
  <c r="BJ270" i="2"/>
  <c r="BH270" i="2"/>
  <c r="BC270" i="2"/>
  <c r="B270" i="2"/>
  <c r="BM269" i="2"/>
  <c r="BL269" i="2"/>
  <c r="BK269" i="2"/>
  <c r="BJ269" i="2"/>
  <c r="BH269" i="2"/>
  <c r="BC269" i="2"/>
  <c r="B269" i="2"/>
  <c r="BM268" i="2"/>
  <c r="BL268" i="2"/>
  <c r="BK268" i="2"/>
  <c r="BJ268" i="2"/>
  <c r="BI268" i="2"/>
  <c r="BH268" i="2"/>
  <c r="BC268" i="2"/>
  <c r="B268" i="2"/>
  <c r="BM267" i="2"/>
  <c r="BL267" i="2"/>
  <c r="BK267" i="2"/>
  <c r="BJ267" i="2"/>
  <c r="BH267" i="2"/>
  <c r="BC267" i="2"/>
  <c r="B267" i="2"/>
  <c r="BM266" i="2"/>
  <c r="BL266" i="2"/>
  <c r="BK266" i="2"/>
  <c r="BJ266" i="2"/>
  <c r="BH266" i="2"/>
  <c r="BC266" i="2"/>
  <c r="B266" i="2"/>
  <c r="BM265" i="2"/>
  <c r="BL265" i="2"/>
  <c r="BK265" i="2"/>
  <c r="BJ265" i="2"/>
  <c r="BI265" i="2"/>
  <c r="BH265" i="2"/>
  <c r="BC265" i="2"/>
  <c r="B265" i="2"/>
  <c r="BM264" i="2"/>
  <c r="BL264" i="2"/>
  <c r="BK264" i="2"/>
  <c r="BJ264" i="2"/>
  <c r="BH264" i="2"/>
  <c r="BC264" i="2"/>
  <c r="B264" i="2"/>
  <c r="BM263" i="2"/>
  <c r="BL263" i="2"/>
  <c r="BK263" i="2"/>
  <c r="BJ263" i="2"/>
  <c r="BH263" i="2"/>
  <c r="BC263" i="2"/>
  <c r="B263" i="2"/>
  <c r="BM262" i="2"/>
  <c r="BL262" i="2"/>
  <c r="BK262" i="2"/>
  <c r="BJ262" i="2"/>
  <c r="BI262" i="2"/>
  <c r="BH262" i="2"/>
  <c r="BC262" i="2"/>
  <c r="B262" i="2"/>
  <c r="BM261" i="2"/>
  <c r="BL261" i="2"/>
  <c r="BK261" i="2"/>
  <c r="BJ261" i="2"/>
  <c r="BH261" i="2"/>
  <c r="BC261" i="2"/>
  <c r="B261" i="2"/>
  <c r="BM260" i="2"/>
  <c r="BL260" i="2"/>
  <c r="BK260" i="2"/>
  <c r="BJ260" i="2"/>
  <c r="BH260" i="2"/>
  <c r="BC260" i="2"/>
  <c r="B260" i="2"/>
  <c r="BM259" i="2"/>
  <c r="BL259" i="2"/>
  <c r="BK259" i="2"/>
  <c r="BJ259" i="2"/>
  <c r="BI259" i="2"/>
  <c r="BH259" i="2"/>
  <c r="BC259" i="2"/>
  <c r="B259" i="2"/>
  <c r="BM258" i="2"/>
  <c r="BL258" i="2"/>
  <c r="BK258" i="2"/>
  <c r="BJ258" i="2"/>
  <c r="BH258" i="2"/>
  <c r="BC258" i="2"/>
  <c r="B258" i="2"/>
  <c r="BM257" i="2"/>
  <c r="BL257" i="2"/>
  <c r="BK257" i="2"/>
  <c r="BJ257" i="2"/>
  <c r="BH257" i="2"/>
  <c r="BC257" i="2"/>
  <c r="B257" i="2"/>
  <c r="BM256" i="2"/>
  <c r="BL256" i="2"/>
  <c r="BK256" i="2"/>
  <c r="BJ256" i="2"/>
  <c r="BI256" i="2"/>
  <c r="BH256" i="2"/>
  <c r="BC256" i="2"/>
  <c r="B256" i="2"/>
  <c r="BM255" i="2"/>
  <c r="BL255" i="2"/>
  <c r="BK255" i="2"/>
  <c r="BJ255" i="2"/>
  <c r="BH255" i="2"/>
  <c r="BC255" i="2"/>
  <c r="B255" i="2"/>
  <c r="BM254" i="2"/>
  <c r="BL254" i="2"/>
  <c r="BK254" i="2"/>
  <c r="BJ254" i="2"/>
  <c r="BH254" i="2"/>
  <c r="BC254" i="2"/>
  <c r="B254" i="2"/>
  <c r="BM253" i="2"/>
  <c r="BL253" i="2"/>
  <c r="BK253" i="2"/>
  <c r="BJ253" i="2"/>
  <c r="BI253" i="2"/>
  <c r="BH253" i="2"/>
  <c r="BC253" i="2"/>
  <c r="B253" i="2"/>
  <c r="BM252" i="2"/>
  <c r="BL252" i="2"/>
  <c r="BK252" i="2"/>
  <c r="BJ252" i="2"/>
  <c r="BH252" i="2"/>
  <c r="BC252" i="2"/>
  <c r="B252" i="2"/>
  <c r="BM251" i="2"/>
  <c r="BL251" i="2"/>
  <c r="BK251" i="2"/>
  <c r="BJ251" i="2"/>
  <c r="BH251" i="2"/>
  <c r="BC251" i="2"/>
  <c r="B251" i="2"/>
  <c r="BM250" i="2"/>
  <c r="BL250" i="2"/>
  <c r="BK250" i="2"/>
  <c r="BJ250" i="2"/>
  <c r="BI250" i="2"/>
  <c r="BH250" i="2"/>
  <c r="BC250" i="2"/>
  <c r="B250" i="2"/>
  <c r="BM249" i="2"/>
  <c r="BL249" i="2"/>
  <c r="BK249" i="2"/>
  <c r="BJ249" i="2"/>
  <c r="BH249" i="2"/>
  <c r="BC249" i="2"/>
  <c r="B249" i="2"/>
  <c r="BM248" i="2"/>
  <c r="BL248" i="2"/>
  <c r="BK248" i="2"/>
  <c r="BJ248" i="2"/>
  <c r="BH248" i="2"/>
  <c r="BC248" i="2"/>
  <c r="B248" i="2"/>
  <c r="BM247" i="2"/>
  <c r="BL247" i="2"/>
  <c r="BK247" i="2"/>
  <c r="BJ247" i="2"/>
  <c r="BI247" i="2"/>
  <c r="BH247" i="2"/>
  <c r="BC247" i="2"/>
  <c r="B247" i="2"/>
  <c r="BM246" i="2"/>
  <c r="BL246" i="2"/>
  <c r="BK246" i="2"/>
  <c r="BJ246" i="2"/>
  <c r="BH246" i="2"/>
  <c r="BC246" i="2"/>
  <c r="B246" i="2"/>
  <c r="BM245" i="2"/>
  <c r="BL245" i="2"/>
  <c r="BK245" i="2"/>
  <c r="BJ245" i="2"/>
  <c r="BH245" i="2"/>
  <c r="BC245" i="2"/>
  <c r="B245" i="2"/>
  <c r="BM244" i="2"/>
  <c r="BL244" i="2"/>
  <c r="BK244" i="2"/>
  <c r="BJ244" i="2"/>
  <c r="BI244" i="2"/>
  <c r="BH244" i="2"/>
  <c r="BC244" i="2"/>
  <c r="B244" i="2"/>
  <c r="BM243" i="2"/>
  <c r="BL243" i="2"/>
  <c r="BK243" i="2"/>
  <c r="BJ243" i="2"/>
  <c r="BH243" i="2"/>
  <c r="BC243" i="2"/>
  <c r="B243" i="2"/>
  <c r="BM242" i="2"/>
  <c r="BL242" i="2"/>
  <c r="BK242" i="2"/>
  <c r="BJ242" i="2"/>
  <c r="BH242" i="2"/>
  <c r="BC242" i="2"/>
  <c r="B242" i="2"/>
  <c r="BM241" i="2"/>
  <c r="BL241" i="2"/>
  <c r="BK241" i="2"/>
  <c r="BJ241" i="2"/>
  <c r="BI241" i="2"/>
  <c r="BH241" i="2"/>
  <c r="BC241" i="2"/>
  <c r="B241" i="2"/>
  <c r="BM240" i="2"/>
  <c r="BL240" i="2"/>
  <c r="BK240" i="2"/>
  <c r="BJ240" i="2"/>
  <c r="BH240" i="2"/>
  <c r="BC240" i="2"/>
  <c r="B240" i="2"/>
  <c r="BM239" i="2"/>
  <c r="BL239" i="2"/>
  <c r="BK239" i="2"/>
  <c r="BJ239" i="2"/>
  <c r="BH239" i="2"/>
  <c r="BC239" i="2"/>
  <c r="B239" i="2"/>
  <c r="BM238" i="2"/>
  <c r="BL238" i="2"/>
  <c r="BK238" i="2"/>
  <c r="BJ238" i="2"/>
  <c r="BI238" i="2"/>
  <c r="BH238" i="2"/>
  <c r="BC238" i="2"/>
  <c r="B238" i="2"/>
  <c r="BM237" i="2"/>
  <c r="BL237" i="2"/>
  <c r="BK237" i="2"/>
  <c r="BJ237" i="2"/>
  <c r="BH237" i="2"/>
  <c r="BC237" i="2"/>
  <c r="B237" i="2"/>
  <c r="BM236" i="2"/>
  <c r="BL236" i="2"/>
  <c r="BK236" i="2"/>
  <c r="BJ236" i="2"/>
  <c r="BH236" i="2"/>
  <c r="BC236" i="2"/>
  <c r="B236" i="2"/>
  <c r="BM235" i="2"/>
  <c r="BL235" i="2"/>
  <c r="BK235" i="2"/>
  <c r="BJ235" i="2"/>
  <c r="BI235" i="2"/>
  <c r="BH235" i="2"/>
  <c r="BC235" i="2"/>
  <c r="B235" i="2"/>
  <c r="BM234" i="2"/>
  <c r="BL234" i="2"/>
  <c r="BK234" i="2"/>
  <c r="BJ234" i="2"/>
  <c r="BH234" i="2"/>
  <c r="BC234" i="2"/>
  <c r="B234" i="2"/>
  <c r="BM233" i="2"/>
  <c r="BL233" i="2"/>
  <c r="BK233" i="2"/>
  <c r="BJ233" i="2"/>
  <c r="BH233" i="2"/>
  <c r="BC233" i="2"/>
  <c r="B233" i="2"/>
  <c r="BM232" i="2"/>
  <c r="BL232" i="2"/>
  <c r="BK232" i="2"/>
  <c r="BJ232" i="2"/>
  <c r="BI232" i="2"/>
  <c r="BH232" i="2"/>
  <c r="BC232" i="2"/>
  <c r="B232" i="2"/>
  <c r="BM231" i="2"/>
  <c r="BL231" i="2"/>
  <c r="BK231" i="2"/>
  <c r="BJ231" i="2"/>
  <c r="BH231" i="2"/>
  <c r="BC231" i="2"/>
  <c r="B231" i="2"/>
  <c r="BM230" i="2"/>
  <c r="BL230" i="2"/>
  <c r="BK230" i="2"/>
  <c r="BJ230" i="2"/>
  <c r="BH230" i="2"/>
  <c r="BC230" i="2"/>
  <c r="B230" i="2"/>
  <c r="BM229" i="2"/>
  <c r="BL229" i="2"/>
  <c r="BK229" i="2"/>
  <c r="BJ229" i="2"/>
  <c r="BI229" i="2"/>
  <c r="BH229" i="2"/>
  <c r="BC229" i="2"/>
  <c r="B229" i="2"/>
  <c r="BM228" i="2"/>
  <c r="BL228" i="2"/>
  <c r="BK228" i="2"/>
  <c r="BJ228" i="2"/>
  <c r="BH228" i="2"/>
  <c r="BC228" i="2"/>
  <c r="B228" i="2"/>
  <c r="BM227" i="2"/>
  <c r="BL227" i="2"/>
  <c r="BK227" i="2"/>
  <c r="BJ227" i="2"/>
  <c r="BH227" i="2"/>
  <c r="BC227" i="2"/>
  <c r="B227" i="2"/>
  <c r="BM226" i="2"/>
  <c r="BL226" i="2"/>
  <c r="BK226" i="2"/>
  <c r="BJ226" i="2"/>
  <c r="BI226" i="2"/>
  <c r="BH226" i="2"/>
  <c r="BC226" i="2"/>
  <c r="B226" i="2"/>
  <c r="BM225" i="2"/>
  <c r="BL225" i="2"/>
  <c r="BK225" i="2"/>
  <c r="BJ225" i="2"/>
  <c r="BH225" i="2"/>
  <c r="BC225" i="2"/>
  <c r="B225" i="2"/>
  <c r="BM224" i="2"/>
  <c r="BL224" i="2"/>
  <c r="BK224" i="2"/>
  <c r="BJ224" i="2"/>
  <c r="BH224" i="2"/>
  <c r="BC224" i="2"/>
  <c r="B224" i="2"/>
  <c r="BM223" i="2"/>
  <c r="BL223" i="2"/>
  <c r="BK223" i="2"/>
  <c r="BJ223" i="2"/>
  <c r="BI223" i="2"/>
  <c r="BH223" i="2"/>
  <c r="BC223" i="2"/>
  <c r="B223" i="2"/>
  <c r="BM222" i="2"/>
  <c r="BL222" i="2"/>
  <c r="BK222" i="2"/>
  <c r="BJ222" i="2"/>
  <c r="BH222" i="2"/>
  <c r="BC222" i="2"/>
  <c r="B222" i="2"/>
  <c r="BM221" i="2"/>
  <c r="BL221" i="2"/>
  <c r="BK221" i="2"/>
  <c r="BJ221" i="2"/>
  <c r="BH221" i="2"/>
  <c r="BC221" i="2"/>
  <c r="B221" i="2"/>
  <c r="BM220" i="2"/>
  <c r="BL220" i="2"/>
  <c r="BK220" i="2"/>
  <c r="BJ220" i="2"/>
  <c r="BI220" i="2"/>
  <c r="BH220" i="2"/>
  <c r="BC220" i="2"/>
  <c r="B220" i="2"/>
  <c r="BM219" i="2"/>
  <c r="BL219" i="2"/>
  <c r="BK219" i="2"/>
  <c r="BJ219" i="2"/>
  <c r="BH219" i="2"/>
  <c r="BC219" i="2"/>
  <c r="B219" i="2"/>
  <c r="BM218" i="2"/>
  <c r="BL218" i="2"/>
  <c r="BK218" i="2"/>
  <c r="BJ218" i="2"/>
  <c r="BH218" i="2"/>
  <c r="BC218" i="2"/>
  <c r="B218" i="2"/>
  <c r="BM217" i="2"/>
  <c r="BL217" i="2"/>
  <c r="BK217" i="2"/>
  <c r="BJ217" i="2"/>
  <c r="BI217" i="2"/>
  <c r="BH217" i="2"/>
  <c r="BC217" i="2"/>
  <c r="B217" i="2"/>
  <c r="BM216" i="2"/>
  <c r="BL216" i="2"/>
  <c r="BK216" i="2"/>
  <c r="BJ216" i="2"/>
  <c r="BH216" i="2"/>
  <c r="BC216" i="2"/>
  <c r="B216" i="2"/>
  <c r="BM215" i="2"/>
  <c r="BL215" i="2"/>
  <c r="BK215" i="2"/>
  <c r="BJ215" i="2"/>
  <c r="BH215" i="2"/>
  <c r="BC215" i="2"/>
  <c r="B215" i="2"/>
  <c r="BM214" i="2"/>
  <c r="BL214" i="2"/>
  <c r="BK214" i="2"/>
  <c r="BJ214" i="2"/>
  <c r="BI214" i="2"/>
  <c r="BH214" i="2"/>
  <c r="BC214" i="2"/>
  <c r="B214" i="2"/>
  <c r="BM213" i="2"/>
  <c r="BL213" i="2"/>
  <c r="BK213" i="2"/>
  <c r="BJ213" i="2"/>
  <c r="BH213" i="2"/>
  <c r="BC213" i="2"/>
  <c r="B213" i="2"/>
  <c r="BM212" i="2"/>
  <c r="BL212" i="2"/>
  <c r="BK212" i="2"/>
  <c r="BJ212" i="2"/>
  <c r="BH212" i="2"/>
  <c r="BC212" i="2"/>
  <c r="B212" i="2"/>
  <c r="BM211" i="2"/>
  <c r="BL211" i="2"/>
  <c r="BK211" i="2"/>
  <c r="BJ211" i="2"/>
  <c r="BI211" i="2"/>
  <c r="BH211" i="2"/>
  <c r="BC211" i="2"/>
  <c r="B211" i="2"/>
  <c r="BM210" i="2"/>
  <c r="BL210" i="2"/>
  <c r="BK210" i="2"/>
  <c r="BJ210" i="2"/>
  <c r="BH210" i="2"/>
  <c r="BC210" i="2"/>
  <c r="B210" i="2"/>
  <c r="BM209" i="2"/>
  <c r="BL209" i="2"/>
  <c r="BK209" i="2"/>
  <c r="BJ209" i="2"/>
  <c r="BH209" i="2"/>
  <c r="BC209" i="2"/>
  <c r="B209" i="2"/>
  <c r="BM208" i="2"/>
  <c r="BL208" i="2"/>
  <c r="BK208" i="2"/>
  <c r="BJ208" i="2"/>
  <c r="BI208" i="2"/>
  <c r="BH208" i="2"/>
  <c r="BC208" i="2"/>
  <c r="B208" i="2"/>
  <c r="BM207" i="2"/>
  <c r="BL207" i="2"/>
  <c r="BK207" i="2"/>
  <c r="BJ207" i="2"/>
  <c r="BH207" i="2"/>
  <c r="BC207" i="2"/>
  <c r="B207" i="2"/>
  <c r="BM206" i="2"/>
  <c r="BL206" i="2"/>
  <c r="BK206" i="2"/>
  <c r="BJ206" i="2"/>
  <c r="BH206" i="2"/>
  <c r="BC206" i="2"/>
  <c r="B206" i="2"/>
  <c r="BM205" i="2"/>
  <c r="BL205" i="2"/>
  <c r="BK205" i="2"/>
  <c r="BJ205" i="2"/>
  <c r="BI205" i="2"/>
  <c r="BH205" i="2"/>
  <c r="BC205" i="2"/>
  <c r="B205" i="2"/>
  <c r="BM204" i="2"/>
  <c r="BL204" i="2"/>
  <c r="BK204" i="2"/>
  <c r="BJ204" i="2"/>
  <c r="BH204" i="2"/>
  <c r="BC204" i="2"/>
  <c r="B204" i="2"/>
  <c r="BM203" i="2"/>
  <c r="BL203" i="2"/>
  <c r="BK203" i="2"/>
  <c r="BJ203" i="2"/>
  <c r="BH203" i="2"/>
  <c r="BC203" i="2"/>
  <c r="B203" i="2"/>
  <c r="BM202" i="2"/>
  <c r="BL202" i="2"/>
  <c r="BK202" i="2"/>
  <c r="BJ202" i="2"/>
  <c r="BI202" i="2"/>
  <c r="BH202" i="2"/>
  <c r="BC202" i="2"/>
  <c r="B202" i="2"/>
  <c r="BM201" i="2"/>
  <c r="BL201" i="2"/>
  <c r="BK201" i="2"/>
  <c r="BJ201" i="2"/>
  <c r="BH201" i="2"/>
  <c r="BC201" i="2"/>
  <c r="B201" i="2"/>
  <c r="BM200" i="2"/>
  <c r="BL200" i="2"/>
  <c r="BK200" i="2"/>
  <c r="BJ200" i="2"/>
  <c r="BH200" i="2"/>
  <c r="BC200" i="2"/>
  <c r="B200" i="2"/>
  <c r="BM199" i="2"/>
  <c r="BL199" i="2"/>
  <c r="BK199" i="2"/>
  <c r="BJ199" i="2"/>
  <c r="BI199" i="2"/>
  <c r="BH199" i="2"/>
  <c r="BC199" i="2"/>
  <c r="B199" i="2"/>
  <c r="BM198" i="2"/>
  <c r="BL198" i="2"/>
  <c r="BK198" i="2"/>
  <c r="BJ198" i="2"/>
  <c r="BH198" i="2"/>
  <c r="BC198" i="2"/>
  <c r="B198" i="2"/>
  <c r="BM197" i="2"/>
  <c r="BL197" i="2"/>
  <c r="BK197" i="2"/>
  <c r="BJ197" i="2"/>
  <c r="BH197" i="2"/>
  <c r="BC197" i="2"/>
  <c r="B197" i="2"/>
  <c r="BM196" i="2"/>
  <c r="BL196" i="2"/>
  <c r="BK196" i="2"/>
  <c r="BJ196" i="2"/>
  <c r="BI196" i="2"/>
  <c r="BH196" i="2"/>
  <c r="BC196" i="2"/>
  <c r="B196" i="2"/>
  <c r="BM195" i="2"/>
  <c r="BL195" i="2"/>
  <c r="BK195" i="2"/>
  <c r="BJ195" i="2"/>
  <c r="BH195" i="2"/>
  <c r="BC195" i="2"/>
  <c r="B195" i="2"/>
  <c r="BM194" i="2"/>
  <c r="BL194" i="2"/>
  <c r="BK194" i="2"/>
  <c r="BJ194" i="2"/>
  <c r="BH194" i="2"/>
  <c r="BC194" i="2"/>
  <c r="B194" i="2"/>
  <c r="BM193" i="2"/>
  <c r="BL193" i="2"/>
  <c r="BK193" i="2"/>
  <c r="BJ193" i="2"/>
  <c r="BI193" i="2"/>
  <c r="BH193" i="2"/>
  <c r="BC193" i="2"/>
  <c r="B193" i="2"/>
  <c r="BM192" i="2"/>
  <c r="BL192" i="2"/>
  <c r="BK192" i="2"/>
  <c r="BJ192" i="2"/>
  <c r="BH192" i="2"/>
  <c r="BC192" i="2"/>
  <c r="B192" i="2"/>
  <c r="BM191" i="2"/>
  <c r="BL191" i="2"/>
  <c r="BK191" i="2"/>
  <c r="BJ191" i="2"/>
  <c r="BH191" i="2"/>
  <c r="BC191" i="2"/>
  <c r="B191" i="2"/>
  <c r="BM190" i="2"/>
  <c r="BL190" i="2"/>
  <c r="BK190" i="2"/>
  <c r="BJ190" i="2"/>
  <c r="BI190" i="2"/>
  <c r="BH190" i="2"/>
  <c r="BC190" i="2"/>
  <c r="B190" i="2"/>
  <c r="BM189" i="2"/>
  <c r="BL189" i="2"/>
  <c r="BK189" i="2"/>
  <c r="BJ189" i="2"/>
  <c r="BH189" i="2"/>
  <c r="BC189" i="2"/>
  <c r="B189" i="2"/>
  <c r="BM188" i="2"/>
  <c r="BL188" i="2"/>
  <c r="BK188" i="2"/>
  <c r="BJ188" i="2"/>
  <c r="BH188" i="2"/>
  <c r="BC188" i="2"/>
  <c r="B188" i="2"/>
  <c r="BM187" i="2"/>
  <c r="BL187" i="2"/>
  <c r="BK187" i="2"/>
  <c r="BJ187" i="2"/>
  <c r="BI187" i="2"/>
  <c r="BH187" i="2"/>
  <c r="BC187" i="2"/>
  <c r="B187" i="2"/>
  <c r="BM186" i="2"/>
  <c r="BL186" i="2"/>
  <c r="BK186" i="2"/>
  <c r="BJ186" i="2"/>
  <c r="BH186" i="2"/>
  <c r="BC186" i="2"/>
  <c r="B186" i="2"/>
  <c r="BM185" i="2"/>
  <c r="BL185" i="2"/>
  <c r="BK185" i="2"/>
  <c r="BJ185" i="2"/>
  <c r="BH185" i="2"/>
  <c r="BC185" i="2"/>
  <c r="B185" i="2"/>
  <c r="BM184" i="2"/>
  <c r="BL184" i="2"/>
  <c r="BK184" i="2"/>
  <c r="BJ184" i="2"/>
  <c r="BI184" i="2"/>
  <c r="BH184" i="2"/>
  <c r="BC184" i="2"/>
  <c r="B184" i="2"/>
  <c r="BM183" i="2"/>
  <c r="BL183" i="2"/>
  <c r="BK183" i="2"/>
  <c r="BJ183" i="2"/>
  <c r="BH183" i="2"/>
  <c r="BC183" i="2"/>
  <c r="B183" i="2"/>
  <c r="BM182" i="2"/>
  <c r="BL182" i="2"/>
  <c r="BK182" i="2"/>
  <c r="BJ182" i="2"/>
  <c r="BH182" i="2"/>
  <c r="BC182" i="2"/>
  <c r="B182" i="2"/>
  <c r="BM181" i="2"/>
  <c r="BL181" i="2"/>
  <c r="BK181" i="2"/>
  <c r="BJ181" i="2"/>
  <c r="BI181" i="2"/>
  <c r="BH181" i="2"/>
  <c r="BC181" i="2"/>
  <c r="B181" i="2"/>
  <c r="BM180" i="2"/>
  <c r="BL180" i="2"/>
  <c r="BK180" i="2"/>
  <c r="BJ180" i="2"/>
  <c r="BH180" i="2"/>
  <c r="BC180" i="2"/>
  <c r="B180" i="2"/>
  <c r="BM179" i="2"/>
  <c r="BL179" i="2"/>
  <c r="BK179" i="2"/>
  <c r="BJ179" i="2"/>
  <c r="BH179" i="2"/>
  <c r="BC179" i="2"/>
  <c r="B179" i="2"/>
  <c r="BM178" i="2"/>
  <c r="BL178" i="2"/>
  <c r="BK178" i="2"/>
  <c r="BJ178" i="2"/>
  <c r="BI178" i="2"/>
  <c r="BH178" i="2"/>
  <c r="BC178" i="2"/>
  <c r="B178" i="2"/>
  <c r="BM177" i="2"/>
  <c r="BL177" i="2"/>
  <c r="BK177" i="2"/>
  <c r="BJ177" i="2"/>
  <c r="BH177" i="2"/>
  <c r="BC177" i="2"/>
  <c r="B177" i="2"/>
  <c r="BM176" i="2"/>
  <c r="BL176" i="2"/>
  <c r="BK176" i="2"/>
  <c r="BJ176" i="2"/>
  <c r="BH176" i="2"/>
  <c r="BC176" i="2"/>
  <c r="B176" i="2"/>
  <c r="BM175" i="2"/>
  <c r="BL175" i="2"/>
  <c r="BK175" i="2"/>
  <c r="BJ175" i="2"/>
  <c r="BI175" i="2"/>
  <c r="BH175" i="2"/>
  <c r="BC175" i="2"/>
  <c r="B175" i="2"/>
  <c r="BM174" i="2"/>
  <c r="BL174" i="2"/>
  <c r="BK174" i="2"/>
  <c r="BJ174" i="2"/>
  <c r="BH174" i="2"/>
  <c r="BC174" i="2"/>
  <c r="B174" i="2"/>
  <c r="BM173" i="2"/>
  <c r="BL173" i="2"/>
  <c r="BK173" i="2"/>
  <c r="BJ173" i="2"/>
  <c r="BH173" i="2"/>
  <c r="BC173" i="2"/>
  <c r="B173" i="2"/>
  <c r="BM172" i="2"/>
  <c r="BL172" i="2"/>
  <c r="BK172" i="2"/>
  <c r="BJ172" i="2"/>
  <c r="BI172" i="2"/>
  <c r="BH172" i="2"/>
  <c r="BC172" i="2"/>
  <c r="B172" i="2"/>
  <c r="BM171" i="2"/>
  <c r="BL171" i="2"/>
  <c r="BK171" i="2"/>
  <c r="BJ171" i="2"/>
  <c r="BH171" i="2"/>
  <c r="BC171" i="2"/>
  <c r="B171" i="2"/>
  <c r="BM170" i="2"/>
  <c r="BL170" i="2"/>
  <c r="BK170" i="2"/>
  <c r="BJ170" i="2"/>
  <c r="BH170" i="2"/>
  <c r="BC170" i="2"/>
  <c r="B170" i="2"/>
  <c r="BM169" i="2"/>
  <c r="BL169" i="2"/>
  <c r="BK169" i="2"/>
  <c r="BJ169" i="2"/>
  <c r="BI169" i="2"/>
  <c r="BH169" i="2"/>
  <c r="BC169" i="2"/>
  <c r="B169" i="2"/>
  <c r="BM168" i="2"/>
  <c r="BL168" i="2"/>
  <c r="BK168" i="2"/>
  <c r="BJ168" i="2"/>
  <c r="BH168" i="2"/>
  <c r="BC168" i="2"/>
  <c r="B168" i="2"/>
  <c r="BM167" i="2"/>
  <c r="BL167" i="2"/>
  <c r="BK167" i="2"/>
  <c r="BJ167" i="2"/>
  <c r="BH167" i="2"/>
  <c r="BC167" i="2"/>
  <c r="B167" i="2"/>
  <c r="BM166" i="2"/>
  <c r="BL166" i="2"/>
  <c r="BK166" i="2"/>
  <c r="BJ166" i="2"/>
  <c r="BI166" i="2"/>
  <c r="BH166" i="2"/>
  <c r="BC166" i="2"/>
  <c r="B166" i="2"/>
  <c r="BM165" i="2"/>
  <c r="BL165" i="2"/>
  <c r="BK165" i="2"/>
  <c r="BJ165" i="2"/>
  <c r="BH165" i="2"/>
  <c r="BC165" i="2"/>
  <c r="B165" i="2"/>
  <c r="BM164" i="2"/>
  <c r="BL164" i="2"/>
  <c r="BK164" i="2"/>
  <c r="BJ164" i="2"/>
  <c r="BH164" i="2"/>
  <c r="BC164" i="2"/>
  <c r="B164" i="2"/>
  <c r="BM163" i="2"/>
  <c r="BL163" i="2"/>
  <c r="BK163" i="2"/>
  <c r="BJ163" i="2"/>
  <c r="BI163" i="2"/>
  <c r="BH163" i="2"/>
  <c r="BC163" i="2"/>
  <c r="B163" i="2"/>
  <c r="BM162" i="2"/>
  <c r="BL162" i="2"/>
  <c r="BK162" i="2"/>
  <c r="BJ162" i="2"/>
  <c r="BH162" i="2"/>
  <c r="BC162" i="2"/>
  <c r="B162" i="2"/>
  <c r="BM161" i="2"/>
  <c r="BL161" i="2"/>
  <c r="BK161" i="2"/>
  <c r="BJ161" i="2"/>
  <c r="BH161" i="2"/>
  <c r="BC161" i="2"/>
  <c r="B161" i="2"/>
  <c r="BM160" i="2"/>
  <c r="BL160" i="2"/>
  <c r="BK160" i="2"/>
  <c r="BJ160" i="2"/>
  <c r="BI160" i="2"/>
  <c r="BH160" i="2"/>
  <c r="BC160" i="2"/>
  <c r="B160" i="2"/>
  <c r="BM159" i="2"/>
  <c r="BL159" i="2"/>
  <c r="BK159" i="2"/>
  <c r="BJ159" i="2"/>
  <c r="BH159" i="2"/>
  <c r="BC159" i="2"/>
  <c r="B159" i="2"/>
  <c r="BM158" i="2"/>
  <c r="BL158" i="2"/>
  <c r="BK158" i="2"/>
  <c r="BJ158" i="2"/>
  <c r="BH158" i="2"/>
  <c r="BC158" i="2"/>
  <c r="B158" i="2"/>
  <c r="BM157" i="2"/>
  <c r="BL157" i="2"/>
  <c r="BK157" i="2"/>
  <c r="BJ157" i="2"/>
  <c r="BI157" i="2"/>
  <c r="BH157" i="2"/>
  <c r="BC157" i="2"/>
  <c r="B157" i="2"/>
  <c r="BM156" i="2"/>
  <c r="BL156" i="2"/>
  <c r="BK156" i="2"/>
  <c r="BJ156" i="2"/>
  <c r="BH156" i="2"/>
  <c r="BC156" i="2"/>
  <c r="B156" i="2"/>
  <c r="BM155" i="2"/>
  <c r="BL155" i="2"/>
  <c r="BK155" i="2"/>
  <c r="BJ155" i="2"/>
  <c r="BH155" i="2"/>
  <c r="BC155" i="2"/>
  <c r="B155" i="2"/>
  <c r="BM154" i="2"/>
  <c r="BL154" i="2"/>
  <c r="BK154" i="2"/>
  <c r="BJ154" i="2"/>
  <c r="BI154" i="2"/>
  <c r="BH154" i="2"/>
  <c r="BC154" i="2"/>
  <c r="B154" i="2"/>
  <c r="BM153" i="2"/>
  <c r="BL153" i="2"/>
  <c r="BK153" i="2"/>
  <c r="BJ153" i="2"/>
  <c r="BH153" i="2"/>
  <c r="BC153" i="2"/>
  <c r="B153" i="2"/>
  <c r="BM152" i="2"/>
  <c r="BL152" i="2"/>
  <c r="BK152" i="2"/>
  <c r="BJ152" i="2"/>
  <c r="BH152" i="2"/>
  <c r="BC152" i="2"/>
  <c r="B152" i="2"/>
  <c r="BM151" i="2"/>
  <c r="BL151" i="2"/>
  <c r="BK151" i="2"/>
  <c r="BJ151" i="2"/>
  <c r="BI151" i="2"/>
  <c r="BH151" i="2"/>
  <c r="BC151" i="2"/>
  <c r="B151" i="2"/>
  <c r="BM150" i="2"/>
  <c r="BL150" i="2"/>
  <c r="BK150" i="2"/>
  <c r="BJ150" i="2"/>
  <c r="BH150" i="2"/>
  <c r="BC150" i="2"/>
  <c r="B150" i="2"/>
  <c r="BM149" i="2"/>
  <c r="BL149" i="2"/>
  <c r="BK149" i="2"/>
  <c r="BJ149" i="2"/>
  <c r="BH149" i="2"/>
  <c r="BC149" i="2"/>
  <c r="B149" i="2"/>
  <c r="BM148" i="2"/>
  <c r="BL148" i="2"/>
  <c r="BK148" i="2"/>
  <c r="BJ148" i="2"/>
  <c r="BI148" i="2"/>
  <c r="BH148" i="2"/>
  <c r="BC148" i="2"/>
  <c r="B148" i="2"/>
  <c r="BM147" i="2"/>
  <c r="BL147" i="2"/>
  <c r="BK147" i="2"/>
  <c r="BJ147" i="2"/>
  <c r="BH147" i="2"/>
  <c r="BC147" i="2"/>
  <c r="B147" i="2"/>
  <c r="BM146" i="2"/>
  <c r="BL146" i="2"/>
  <c r="BK146" i="2"/>
  <c r="BJ146" i="2"/>
  <c r="BH146" i="2"/>
  <c r="BC146" i="2"/>
  <c r="B146" i="2"/>
  <c r="BM145" i="2"/>
  <c r="BL145" i="2"/>
  <c r="BK145" i="2"/>
  <c r="BJ145" i="2"/>
  <c r="BI145" i="2"/>
  <c r="BH145" i="2"/>
  <c r="BC145" i="2"/>
  <c r="B145" i="2"/>
  <c r="BM144" i="2"/>
  <c r="BL144" i="2"/>
  <c r="BK144" i="2"/>
  <c r="BJ144" i="2"/>
  <c r="BH144" i="2"/>
  <c r="BC144" i="2"/>
  <c r="B144" i="2"/>
  <c r="BM143" i="2"/>
  <c r="BL143" i="2"/>
  <c r="BK143" i="2"/>
  <c r="BJ143" i="2"/>
  <c r="BH143" i="2"/>
  <c r="BC143" i="2"/>
  <c r="B143" i="2"/>
  <c r="BM142" i="2"/>
  <c r="BL142" i="2"/>
  <c r="BK142" i="2"/>
  <c r="BJ142" i="2"/>
  <c r="BI142" i="2"/>
  <c r="BH142" i="2"/>
  <c r="BC142" i="2"/>
  <c r="B142" i="2"/>
  <c r="BM141" i="2"/>
  <c r="BL141" i="2"/>
  <c r="BK141" i="2"/>
  <c r="BJ141" i="2"/>
  <c r="BH141" i="2"/>
  <c r="BC141" i="2"/>
  <c r="B141" i="2"/>
  <c r="BM140" i="2"/>
  <c r="BL140" i="2"/>
  <c r="BK140" i="2"/>
  <c r="BJ140" i="2"/>
  <c r="BH140" i="2"/>
  <c r="BC140" i="2"/>
  <c r="B140" i="2"/>
  <c r="BM139" i="2"/>
  <c r="BL139" i="2"/>
  <c r="BK139" i="2"/>
  <c r="BJ139" i="2"/>
  <c r="BI139" i="2"/>
  <c r="BH139" i="2"/>
  <c r="BC139" i="2"/>
  <c r="B139" i="2"/>
  <c r="BM138" i="2"/>
  <c r="BL138" i="2"/>
  <c r="BK138" i="2"/>
  <c r="BJ138" i="2"/>
  <c r="BH138" i="2"/>
  <c r="BC138" i="2"/>
  <c r="B138" i="2"/>
  <c r="BM137" i="2"/>
  <c r="BL137" i="2"/>
  <c r="BK137" i="2"/>
  <c r="BJ137" i="2"/>
  <c r="BH137" i="2"/>
  <c r="BC137" i="2"/>
  <c r="B137" i="2"/>
  <c r="BM136" i="2"/>
  <c r="BL136" i="2"/>
  <c r="BK136" i="2"/>
  <c r="BJ136" i="2"/>
  <c r="BI136" i="2"/>
  <c r="BH136" i="2"/>
  <c r="BC136" i="2"/>
  <c r="B136" i="2"/>
  <c r="BM135" i="2"/>
  <c r="BL135" i="2"/>
  <c r="BK135" i="2"/>
  <c r="BJ135" i="2"/>
  <c r="BH135" i="2"/>
  <c r="BC135" i="2"/>
  <c r="AY135" i="2"/>
  <c r="AX135" i="2"/>
  <c r="AL135" i="2"/>
  <c r="AQ135" i="2" s="1"/>
  <c r="AJ135" i="2"/>
  <c r="B135" i="2"/>
  <c r="BM134" i="2"/>
  <c r="BL134" i="2"/>
  <c r="BK134" i="2"/>
  <c r="BJ134" i="2"/>
  <c r="BH134" i="2"/>
  <c r="BC134" i="2"/>
  <c r="AY134" i="2"/>
  <c r="AX134" i="2"/>
  <c r="AQ134" i="2"/>
  <c r="AL134" i="2"/>
  <c r="AJ134" i="2"/>
  <c r="B134" i="2"/>
  <c r="BM133" i="2"/>
  <c r="BL133" i="2"/>
  <c r="BK133" i="2"/>
  <c r="BJ133" i="2"/>
  <c r="BH133" i="2"/>
  <c r="BC133" i="2"/>
  <c r="AY133" i="2"/>
  <c r="AX133" i="2"/>
  <c r="AL133" i="2"/>
  <c r="AQ133" i="2" s="1"/>
  <c r="AJ133" i="2"/>
  <c r="B133" i="2"/>
  <c r="BM132" i="2"/>
  <c r="BL132" i="2"/>
  <c r="BK132" i="2"/>
  <c r="BJ132" i="2"/>
  <c r="BH132" i="2"/>
  <c r="BC132" i="2"/>
  <c r="AY132" i="2"/>
  <c r="AX132" i="2"/>
  <c r="AQ132" i="2"/>
  <c r="AL132" i="2"/>
  <c r="AJ132" i="2"/>
  <c r="B132" i="2"/>
  <c r="BM131" i="2"/>
  <c r="BL131" i="2"/>
  <c r="BK131" i="2"/>
  <c r="BJ131" i="2"/>
  <c r="BH131" i="2"/>
  <c r="BC131" i="2"/>
  <c r="AY131" i="2"/>
  <c r="AX131" i="2"/>
  <c r="AL131" i="2"/>
  <c r="AQ131" i="2" s="1"/>
  <c r="AJ131" i="2"/>
  <c r="B131" i="2"/>
  <c r="BM130" i="2"/>
  <c r="BL130" i="2"/>
  <c r="BK130" i="2"/>
  <c r="BJ130" i="2"/>
  <c r="BH130" i="2"/>
  <c r="BC130" i="2"/>
  <c r="AY130" i="2"/>
  <c r="AX130" i="2"/>
  <c r="AQ130" i="2"/>
  <c r="AL130" i="2"/>
  <c r="AJ130" i="2"/>
  <c r="B130" i="2"/>
  <c r="BM129" i="2"/>
  <c r="BL129" i="2"/>
  <c r="BK129" i="2"/>
  <c r="BJ129" i="2"/>
  <c r="BH129" i="2"/>
  <c r="BC129" i="2"/>
  <c r="AY129" i="2"/>
  <c r="AX129" i="2"/>
  <c r="AL129" i="2"/>
  <c r="AQ129" i="2" s="1"/>
  <c r="AJ129" i="2"/>
  <c r="B129" i="2"/>
  <c r="BM128" i="2"/>
  <c r="BL128" i="2"/>
  <c r="BK128" i="2"/>
  <c r="BJ128" i="2"/>
  <c r="BH128" i="2"/>
  <c r="BC128" i="2"/>
  <c r="AY128" i="2"/>
  <c r="AX128" i="2"/>
  <c r="AQ128" i="2"/>
  <c r="AL128" i="2"/>
  <c r="AJ128" i="2"/>
  <c r="B128" i="2"/>
  <c r="BM127" i="2"/>
  <c r="BL127" i="2"/>
  <c r="BK127" i="2"/>
  <c r="BJ127" i="2"/>
  <c r="BH127" i="2"/>
  <c r="BC127" i="2"/>
  <c r="AY127" i="2"/>
  <c r="AX127" i="2"/>
  <c r="AL127" i="2"/>
  <c r="AQ127" i="2" s="1"/>
  <c r="AJ127" i="2"/>
  <c r="B127" i="2"/>
  <c r="BM126" i="2"/>
  <c r="BL126" i="2"/>
  <c r="BK126" i="2"/>
  <c r="BJ126" i="2"/>
  <c r="BH126" i="2"/>
  <c r="BC126" i="2"/>
  <c r="AY126" i="2"/>
  <c r="AX126" i="2"/>
  <c r="AQ126" i="2"/>
  <c r="AL126" i="2"/>
  <c r="AJ126" i="2"/>
  <c r="B126" i="2"/>
  <c r="BM125" i="2"/>
  <c r="BL125" i="2"/>
  <c r="BK125" i="2"/>
  <c r="BJ125" i="2"/>
  <c r="BH125" i="2"/>
  <c r="BC125" i="2"/>
  <c r="AY125" i="2"/>
  <c r="AX125" i="2"/>
  <c r="AL125" i="2"/>
  <c r="AQ125" i="2" s="1"/>
  <c r="AJ125" i="2"/>
  <c r="B125" i="2"/>
  <c r="BM124" i="2"/>
  <c r="BL124" i="2"/>
  <c r="BK124" i="2"/>
  <c r="BJ124" i="2"/>
  <c r="BH124" i="2"/>
  <c r="BC124" i="2"/>
  <c r="AY124" i="2"/>
  <c r="AX124" i="2"/>
  <c r="AQ124" i="2"/>
  <c r="AL124" i="2"/>
  <c r="AJ124" i="2"/>
  <c r="B124" i="2"/>
  <c r="BM123" i="2"/>
  <c r="BL123" i="2"/>
  <c r="BK123" i="2"/>
  <c r="BJ123" i="2"/>
  <c r="BH123" i="2"/>
  <c r="BC123" i="2"/>
  <c r="AY123" i="2"/>
  <c r="AX123" i="2"/>
  <c r="AL123" i="2"/>
  <c r="AQ123" i="2" s="1"/>
  <c r="AJ123" i="2"/>
  <c r="B123" i="2"/>
  <c r="BM122" i="2"/>
  <c r="BL122" i="2"/>
  <c r="BK122" i="2"/>
  <c r="BJ122" i="2"/>
  <c r="BH122" i="2"/>
  <c r="BC122" i="2"/>
  <c r="AY122" i="2"/>
  <c r="AX122" i="2"/>
  <c r="AQ122" i="2"/>
  <c r="AL122" i="2"/>
  <c r="AJ122" i="2"/>
  <c r="B122" i="2"/>
  <c r="BM121" i="2"/>
  <c r="BL121" i="2"/>
  <c r="BK121" i="2"/>
  <c r="BJ121" i="2"/>
  <c r="BH121" i="2"/>
  <c r="BC121" i="2"/>
  <c r="AY121" i="2"/>
  <c r="AX121" i="2"/>
  <c r="AL121" i="2"/>
  <c r="AQ121" i="2" s="1"/>
  <c r="AJ121" i="2"/>
  <c r="B121" i="2"/>
  <c r="BM120" i="2"/>
  <c r="BL120" i="2"/>
  <c r="BK120" i="2"/>
  <c r="BJ120" i="2"/>
  <c r="BH120" i="2"/>
  <c r="BC120" i="2"/>
  <c r="AY120" i="2"/>
  <c r="AX120" i="2"/>
  <c r="AQ120" i="2"/>
  <c r="AL120" i="2"/>
  <c r="AJ120" i="2"/>
  <c r="B120" i="2"/>
  <c r="BM119" i="2"/>
  <c r="BL119" i="2"/>
  <c r="BK119" i="2"/>
  <c r="BJ119" i="2"/>
  <c r="BH119" i="2"/>
  <c r="BC119" i="2"/>
  <c r="AY119" i="2"/>
  <c r="AX119" i="2"/>
  <c r="AL119" i="2"/>
  <c r="AQ119" i="2" s="1"/>
  <c r="AJ119" i="2"/>
  <c r="B119" i="2"/>
  <c r="BM118" i="2"/>
  <c r="BL118" i="2"/>
  <c r="BK118" i="2"/>
  <c r="BJ118" i="2"/>
  <c r="BH118" i="2"/>
  <c r="BC118" i="2"/>
  <c r="AY118" i="2"/>
  <c r="AX118" i="2"/>
  <c r="AQ118" i="2"/>
  <c r="AL118" i="2"/>
  <c r="AJ118" i="2"/>
  <c r="B118" i="2"/>
  <c r="BM117" i="2"/>
  <c r="BL117" i="2"/>
  <c r="BK117" i="2"/>
  <c r="BJ117" i="2"/>
  <c r="BH117" i="2"/>
  <c r="BC117" i="2"/>
  <c r="AY117" i="2"/>
  <c r="AX117" i="2"/>
  <c r="AL117" i="2"/>
  <c r="AQ117" i="2" s="1"/>
  <c r="AJ117" i="2"/>
  <c r="B117" i="2"/>
  <c r="BM116" i="2"/>
  <c r="BL116" i="2"/>
  <c r="BK116" i="2"/>
  <c r="BJ116" i="2"/>
  <c r="BH116" i="2"/>
  <c r="BC116" i="2"/>
  <c r="AY116" i="2"/>
  <c r="AX116" i="2"/>
  <c r="AQ116" i="2"/>
  <c r="AL116" i="2"/>
  <c r="AJ116" i="2"/>
  <c r="B116" i="2"/>
  <c r="BM115" i="2"/>
  <c r="BL115" i="2"/>
  <c r="BK115" i="2"/>
  <c r="BJ115" i="2"/>
  <c r="BH115" i="2"/>
  <c r="BC115" i="2"/>
  <c r="AY115" i="2"/>
  <c r="AX115" i="2"/>
  <c r="AL115" i="2"/>
  <c r="AQ115" i="2" s="1"/>
  <c r="AJ115" i="2"/>
  <c r="B115" i="2"/>
  <c r="BM114" i="2"/>
  <c r="BL114" i="2"/>
  <c r="BK114" i="2"/>
  <c r="BJ114" i="2"/>
  <c r="BH114" i="2"/>
  <c r="BC114" i="2"/>
  <c r="AY114" i="2"/>
  <c r="AX114" i="2"/>
  <c r="AQ114" i="2"/>
  <c r="AL114" i="2"/>
  <c r="AJ114" i="2"/>
  <c r="B114" i="2"/>
  <c r="BM113" i="2"/>
  <c r="BL113" i="2"/>
  <c r="BK113" i="2"/>
  <c r="BJ113" i="2"/>
  <c r="BH113" i="2"/>
  <c r="BC113" i="2"/>
  <c r="AY113" i="2"/>
  <c r="AX113" i="2"/>
  <c r="AL113" i="2"/>
  <c r="AQ113" i="2" s="1"/>
  <c r="AJ113" i="2"/>
  <c r="B113" i="2"/>
  <c r="BM112" i="2"/>
  <c r="BL112" i="2"/>
  <c r="BK112" i="2"/>
  <c r="BJ112" i="2"/>
  <c r="BH112" i="2"/>
  <c r="BC112" i="2"/>
  <c r="AY112" i="2"/>
  <c r="AX112" i="2"/>
  <c r="AQ112" i="2"/>
  <c r="AL112" i="2"/>
  <c r="AJ112" i="2"/>
  <c r="B112" i="2"/>
  <c r="BM111" i="2"/>
  <c r="BL111" i="2"/>
  <c r="BK111" i="2"/>
  <c r="BJ111" i="2"/>
  <c r="BH111" i="2"/>
  <c r="BC111" i="2"/>
  <c r="AY111" i="2"/>
  <c r="AX111" i="2"/>
  <c r="AL111" i="2"/>
  <c r="AQ111" i="2" s="1"/>
  <c r="AJ111" i="2"/>
  <c r="B111" i="2"/>
  <c r="BM110" i="2"/>
  <c r="BL110" i="2"/>
  <c r="BK110" i="2"/>
  <c r="BJ110" i="2"/>
  <c r="BH110" i="2"/>
  <c r="BC110" i="2"/>
  <c r="AY110" i="2"/>
  <c r="AX110" i="2"/>
  <c r="AQ110" i="2"/>
  <c r="AL110" i="2"/>
  <c r="AJ110" i="2"/>
  <c r="B110" i="2"/>
  <c r="BM109" i="2"/>
  <c r="BL109" i="2"/>
  <c r="BK109" i="2"/>
  <c r="BJ109" i="2"/>
  <c r="BH109" i="2"/>
  <c r="BC109" i="2"/>
  <c r="AY109" i="2"/>
  <c r="AX109" i="2"/>
  <c r="AL109" i="2"/>
  <c r="AQ109" i="2" s="1"/>
  <c r="AJ109" i="2"/>
  <c r="B109" i="2"/>
  <c r="BM108" i="2"/>
  <c r="BL108" i="2"/>
  <c r="BK108" i="2"/>
  <c r="BJ108" i="2"/>
  <c r="BH108" i="2"/>
  <c r="BC108" i="2"/>
  <c r="AY108" i="2"/>
  <c r="AX108" i="2"/>
  <c r="AQ108" i="2"/>
  <c r="AL108" i="2"/>
  <c r="AJ108" i="2"/>
  <c r="B108" i="2"/>
  <c r="BM107" i="2"/>
  <c r="BL107" i="2"/>
  <c r="BK107" i="2"/>
  <c r="BJ107" i="2"/>
  <c r="BH107" i="2"/>
  <c r="BC107" i="2"/>
  <c r="AY107" i="2"/>
  <c r="AX107" i="2"/>
  <c r="AL107" i="2"/>
  <c r="AQ107" i="2" s="1"/>
  <c r="AJ107" i="2"/>
  <c r="B107" i="2"/>
  <c r="BM106" i="2"/>
  <c r="BL106" i="2"/>
  <c r="BK106" i="2"/>
  <c r="BJ106" i="2"/>
  <c r="BH106" i="2"/>
  <c r="BC106" i="2"/>
  <c r="AY106" i="2"/>
  <c r="AX106" i="2"/>
  <c r="AQ106" i="2"/>
  <c r="AL106" i="2"/>
  <c r="AJ106" i="2"/>
  <c r="B106" i="2"/>
  <c r="BM105" i="2"/>
  <c r="BL105" i="2"/>
  <c r="BK105" i="2"/>
  <c r="BJ105" i="2"/>
  <c r="BH105" i="2"/>
  <c r="BC105" i="2"/>
  <c r="AY105" i="2"/>
  <c r="AX105" i="2"/>
  <c r="AL105" i="2"/>
  <c r="AQ105" i="2" s="1"/>
  <c r="AJ105" i="2"/>
  <c r="B105" i="2"/>
  <c r="BM104" i="2"/>
  <c r="BL104" i="2"/>
  <c r="BK104" i="2"/>
  <c r="BJ104" i="2"/>
  <c r="BH104" i="2"/>
  <c r="BC104" i="2"/>
  <c r="AY104" i="2"/>
  <c r="AX104" i="2"/>
  <c r="AQ104" i="2"/>
  <c r="AL104" i="2"/>
  <c r="AJ104" i="2"/>
  <c r="B104" i="2"/>
  <c r="BM103" i="2"/>
  <c r="BL103" i="2"/>
  <c r="BK103" i="2"/>
  <c r="BJ103" i="2"/>
  <c r="BH103" i="2"/>
  <c r="BC103" i="2"/>
  <c r="AY103" i="2"/>
  <c r="AX103" i="2"/>
  <c r="AL103" i="2"/>
  <c r="AQ103" i="2" s="1"/>
  <c r="AJ103" i="2"/>
  <c r="B103" i="2"/>
  <c r="BM102" i="2"/>
  <c r="BL102" i="2"/>
  <c r="BK102" i="2"/>
  <c r="BJ102" i="2"/>
  <c r="BH102" i="2"/>
  <c r="BC102" i="2"/>
  <c r="AY102" i="2"/>
  <c r="AX102" i="2"/>
  <c r="AQ102" i="2"/>
  <c r="AL102" i="2"/>
  <c r="AJ102" i="2"/>
  <c r="B102" i="2"/>
  <c r="BM101" i="2"/>
  <c r="BL101" i="2"/>
  <c r="BK101" i="2"/>
  <c r="BJ101" i="2"/>
  <c r="BH101" i="2"/>
  <c r="BC101" i="2"/>
  <c r="AY101" i="2"/>
  <c r="AX101" i="2"/>
  <c r="AL101" i="2"/>
  <c r="AQ101" i="2" s="1"/>
  <c r="AJ101" i="2"/>
  <c r="B101" i="2"/>
  <c r="BM100" i="2"/>
  <c r="BL100" i="2"/>
  <c r="BK100" i="2"/>
  <c r="BJ100" i="2"/>
  <c r="BH100" i="2"/>
  <c r="BC100" i="2"/>
  <c r="AY100" i="2"/>
  <c r="AX100" i="2"/>
  <c r="AL100" i="2"/>
  <c r="AQ100" i="2" s="1"/>
  <c r="AJ100" i="2"/>
  <c r="B100" i="2"/>
  <c r="BM99" i="2"/>
  <c r="BL99" i="2"/>
  <c r="BK99" i="2"/>
  <c r="BJ99" i="2"/>
  <c r="BH99" i="2"/>
  <c r="BC99" i="2"/>
  <c r="AY99" i="2"/>
  <c r="AX99" i="2"/>
  <c r="AQ99" i="2"/>
  <c r="AL99" i="2"/>
  <c r="AJ99" i="2"/>
  <c r="B99" i="2"/>
  <c r="BM98" i="2"/>
  <c r="BL98" i="2"/>
  <c r="BK98" i="2"/>
  <c r="BJ98" i="2"/>
  <c r="BH98" i="2"/>
  <c r="BC98" i="2"/>
  <c r="AY98" i="2"/>
  <c r="AX98" i="2"/>
  <c r="AQ98" i="2"/>
  <c r="AL98" i="2"/>
  <c r="AJ98" i="2"/>
  <c r="B98" i="2"/>
  <c r="BM97" i="2"/>
  <c r="BL97" i="2"/>
  <c r="BK97" i="2"/>
  <c r="BJ97" i="2"/>
  <c r="BI97" i="2"/>
  <c r="BH97" i="2"/>
  <c r="BC97" i="2"/>
  <c r="AY97" i="2"/>
  <c r="AX97" i="2"/>
  <c r="AL97" i="2"/>
  <c r="AQ97" i="2" s="1"/>
  <c r="AJ97" i="2"/>
  <c r="B97" i="2"/>
  <c r="BM96" i="2"/>
  <c r="BL96" i="2"/>
  <c r="BK96" i="2"/>
  <c r="BJ96" i="2"/>
  <c r="BI96" i="2"/>
  <c r="BH96" i="2"/>
  <c r="BC96" i="2"/>
  <c r="AY96" i="2"/>
  <c r="AX96" i="2"/>
  <c r="AQ96" i="2"/>
  <c r="AL96" i="2"/>
  <c r="AJ96" i="2"/>
  <c r="B96" i="2"/>
  <c r="BM95" i="2"/>
  <c r="BL95" i="2"/>
  <c r="BK95" i="2"/>
  <c r="BJ95" i="2"/>
  <c r="BH95" i="2"/>
  <c r="BC95" i="2"/>
  <c r="AY95" i="2"/>
  <c r="AX95" i="2"/>
  <c r="AL95" i="2"/>
  <c r="AQ95" i="2" s="1"/>
  <c r="AJ95" i="2"/>
  <c r="B95" i="2"/>
  <c r="BM94" i="2"/>
  <c r="BL94" i="2"/>
  <c r="BK94" i="2"/>
  <c r="BJ94" i="2"/>
  <c r="BH94" i="2"/>
  <c r="BC94" i="2"/>
  <c r="AY94" i="2"/>
  <c r="AX94" i="2"/>
  <c r="AQ94" i="2"/>
  <c r="AL94" i="2"/>
  <c r="AJ94" i="2"/>
  <c r="B94" i="2"/>
  <c r="BM93" i="2"/>
  <c r="BL93" i="2"/>
  <c r="BK93" i="2"/>
  <c r="BJ93" i="2"/>
  <c r="BH93" i="2"/>
  <c r="BC93" i="2"/>
  <c r="AY93" i="2"/>
  <c r="AX93" i="2"/>
  <c r="AL93" i="2"/>
  <c r="AQ93" i="2" s="1"/>
  <c r="AJ93" i="2"/>
  <c r="B93" i="2"/>
  <c r="BM92" i="2"/>
  <c r="BL92" i="2"/>
  <c r="BK92" i="2"/>
  <c r="BJ92" i="2"/>
  <c r="BH92" i="2"/>
  <c r="BC92" i="2"/>
  <c r="AY92" i="2"/>
  <c r="AX92" i="2"/>
  <c r="AQ92" i="2"/>
  <c r="AL92" i="2"/>
  <c r="AJ92" i="2"/>
  <c r="B92" i="2"/>
  <c r="BM91" i="2"/>
  <c r="BL91" i="2"/>
  <c r="BK91" i="2"/>
  <c r="BJ91" i="2"/>
  <c r="BH91" i="2"/>
  <c r="BC91" i="2"/>
  <c r="AY91" i="2"/>
  <c r="AX91" i="2"/>
  <c r="AL91" i="2"/>
  <c r="AQ91" i="2" s="1"/>
  <c r="AJ91" i="2"/>
  <c r="B91" i="2"/>
  <c r="BM90" i="2"/>
  <c r="BL90" i="2"/>
  <c r="BK90" i="2"/>
  <c r="BJ90" i="2"/>
  <c r="BH90" i="2"/>
  <c r="BC90" i="2"/>
  <c r="AY90" i="2"/>
  <c r="AX90" i="2"/>
  <c r="AL90" i="2"/>
  <c r="AQ90" i="2" s="1"/>
  <c r="AJ90" i="2"/>
  <c r="B90" i="2"/>
  <c r="BM89" i="2"/>
  <c r="BL89" i="2"/>
  <c r="BK89" i="2"/>
  <c r="BJ89" i="2"/>
  <c r="BH89" i="2"/>
  <c r="BC89" i="2"/>
  <c r="AY89" i="2"/>
  <c r="AX89" i="2"/>
  <c r="AQ89" i="2"/>
  <c r="AL89" i="2"/>
  <c r="AJ89" i="2"/>
  <c r="B89" i="2"/>
  <c r="BM88" i="2"/>
  <c r="BL88" i="2"/>
  <c r="BK88" i="2"/>
  <c r="BJ88" i="2"/>
  <c r="BH88" i="2"/>
  <c r="BC88" i="2"/>
  <c r="AY88" i="2"/>
  <c r="AX88" i="2"/>
  <c r="AL88" i="2"/>
  <c r="AQ88" i="2" s="1"/>
  <c r="AJ88" i="2"/>
  <c r="B88" i="2"/>
  <c r="BM87" i="2"/>
  <c r="BL87" i="2"/>
  <c r="BK87" i="2"/>
  <c r="BJ87" i="2"/>
  <c r="BH87" i="2"/>
  <c r="BC87" i="2"/>
  <c r="AY87" i="2"/>
  <c r="AX87" i="2"/>
  <c r="AQ87" i="2"/>
  <c r="AL87" i="2"/>
  <c r="AJ87" i="2"/>
  <c r="B87" i="2"/>
  <c r="BM86" i="2"/>
  <c r="BL86" i="2"/>
  <c r="BK86" i="2"/>
  <c r="BJ86" i="2"/>
  <c r="BH86" i="2"/>
  <c r="BC86" i="2"/>
  <c r="AY86" i="2"/>
  <c r="AX86" i="2"/>
  <c r="AQ86" i="2"/>
  <c r="AL86" i="2"/>
  <c r="AJ86" i="2"/>
  <c r="B86" i="2"/>
  <c r="BM85" i="2"/>
  <c r="BL85" i="2"/>
  <c r="BK85" i="2"/>
  <c r="BJ85" i="2"/>
  <c r="BH85" i="2"/>
  <c r="BC85" i="2"/>
  <c r="AY85" i="2"/>
  <c r="AX85" i="2"/>
  <c r="AL85" i="2"/>
  <c r="AQ85" i="2" s="1"/>
  <c r="AJ85" i="2"/>
  <c r="B85" i="2"/>
  <c r="BM84" i="2"/>
  <c r="BL84" i="2"/>
  <c r="BK84" i="2"/>
  <c r="BJ84" i="2"/>
  <c r="BH84" i="2"/>
  <c r="BC84" i="2"/>
  <c r="AY84" i="2"/>
  <c r="AX84" i="2"/>
  <c r="AQ84" i="2"/>
  <c r="AL84" i="2"/>
  <c r="AJ84" i="2"/>
  <c r="B84" i="2"/>
  <c r="BM83" i="2"/>
  <c r="BL83" i="2"/>
  <c r="BK83" i="2"/>
  <c r="BJ83" i="2"/>
  <c r="BH83" i="2"/>
  <c r="BC83" i="2"/>
  <c r="AY83" i="2"/>
  <c r="AX83" i="2"/>
  <c r="AL83" i="2"/>
  <c r="AQ83" i="2" s="1"/>
  <c r="AJ83" i="2"/>
  <c r="B83" i="2"/>
  <c r="BM82" i="2"/>
  <c r="BL82" i="2"/>
  <c r="BK82" i="2"/>
  <c r="BJ82" i="2"/>
  <c r="BH82" i="2"/>
  <c r="BC82" i="2"/>
  <c r="AY82" i="2"/>
  <c r="AX82" i="2"/>
  <c r="AQ82" i="2"/>
  <c r="AL82" i="2"/>
  <c r="AJ82" i="2"/>
  <c r="B82" i="2"/>
  <c r="BM81" i="2"/>
  <c r="BL81" i="2"/>
  <c r="BK81" i="2"/>
  <c r="BJ81" i="2"/>
  <c r="BH81" i="2"/>
  <c r="BC81" i="2"/>
  <c r="AY81" i="2"/>
  <c r="AX81" i="2"/>
  <c r="AL81" i="2"/>
  <c r="AQ81" i="2" s="1"/>
  <c r="AJ81" i="2"/>
  <c r="B81" i="2"/>
  <c r="BM80" i="2"/>
  <c r="BL80" i="2"/>
  <c r="BK80" i="2"/>
  <c r="BJ80" i="2"/>
  <c r="BH80" i="2"/>
  <c r="BC80" i="2"/>
  <c r="AY80" i="2"/>
  <c r="AX80" i="2"/>
  <c r="AQ80" i="2"/>
  <c r="AL80" i="2"/>
  <c r="AJ80" i="2"/>
  <c r="B80" i="2"/>
  <c r="BM79" i="2"/>
  <c r="BL79" i="2"/>
  <c r="BK79" i="2"/>
  <c r="BJ79" i="2"/>
  <c r="BH79" i="2"/>
  <c r="BC79" i="2"/>
  <c r="AY79" i="2"/>
  <c r="AX79" i="2"/>
  <c r="AL79" i="2"/>
  <c r="AQ79" i="2" s="1"/>
  <c r="AJ79" i="2"/>
  <c r="B79" i="2"/>
  <c r="BM78" i="2"/>
  <c r="BL78" i="2"/>
  <c r="BK78" i="2"/>
  <c r="BJ78" i="2"/>
  <c r="BH78" i="2"/>
  <c r="BC78" i="2"/>
  <c r="AY78" i="2"/>
  <c r="AX78" i="2"/>
  <c r="AL78" i="2"/>
  <c r="AQ78" i="2" s="1"/>
  <c r="AJ78" i="2"/>
  <c r="B78" i="2"/>
  <c r="BM77" i="2"/>
  <c r="BL77" i="2"/>
  <c r="BK77" i="2"/>
  <c r="BJ77" i="2"/>
  <c r="BH77" i="2"/>
  <c r="BC77" i="2"/>
  <c r="AY77" i="2"/>
  <c r="AX77" i="2"/>
  <c r="AQ77" i="2"/>
  <c r="AL77" i="2"/>
  <c r="AJ77" i="2"/>
  <c r="B77" i="2"/>
  <c r="BM76" i="2"/>
  <c r="BL76" i="2"/>
  <c r="BK76" i="2"/>
  <c r="BJ76" i="2"/>
  <c r="BH76" i="2"/>
  <c r="BC76" i="2"/>
  <c r="AY76" i="2"/>
  <c r="AX76" i="2"/>
  <c r="AL76" i="2"/>
  <c r="AQ76" i="2" s="1"/>
  <c r="AJ76" i="2"/>
  <c r="B76" i="2"/>
  <c r="BM75" i="2"/>
  <c r="BL75" i="2"/>
  <c r="BK75" i="2"/>
  <c r="BJ75" i="2"/>
  <c r="BH75" i="2"/>
  <c r="BC75" i="2"/>
  <c r="AY75" i="2"/>
  <c r="AX75" i="2"/>
  <c r="AQ75" i="2"/>
  <c r="AL75" i="2"/>
  <c r="AJ75" i="2"/>
  <c r="B75" i="2"/>
  <c r="BM74" i="2"/>
  <c r="BL74" i="2"/>
  <c r="BK74" i="2"/>
  <c r="BJ74" i="2"/>
  <c r="BH74" i="2"/>
  <c r="BC74" i="2"/>
  <c r="AY74" i="2"/>
  <c r="AX74" i="2"/>
  <c r="AQ74" i="2"/>
  <c r="AL74" i="2"/>
  <c r="AJ74" i="2"/>
  <c r="B74" i="2"/>
  <c r="BM73" i="2"/>
  <c r="BL73" i="2"/>
  <c r="BK73" i="2"/>
  <c r="BJ73" i="2"/>
  <c r="BI73" i="2"/>
  <c r="BH73" i="2"/>
  <c r="BC73" i="2"/>
  <c r="AY73" i="2"/>
  <c r="AX73" i="2"/>
  <c r="AL73" i="2"/>
  <c r="AQ73" i="2" s="1"/>
  <c r="AJ73" i="2"/>
  <c r="B73" i="2"/>
  <c r="BM72" i="2"/>
  <c r="BL72" i="2"/>
  <c r="BK72" i="2"/>
  <c r="BJ72" i="2"/>
  <c r="BI72" i="2"/>
  <c r="BH72" i="2"/>
  <c r="BC72" i="2"/>
  <c r="AY72" i="2"/>
  <c r="AX72" i="2"/>
  <c r="AQ72" i="2"/>
  <c r="AL72" i="2"/>
  <c r="AJ72" i="2"/>
  <c r="B72" i="2"/>
  <c r="BM71" i="2"/>
  <c r="BL71" i="2"/>
  <c r="BK71" i="2"/>
  <c r="BJ71" i="2"/>
  <c r="BH71" i="2"/>
  <c r="BC71" i="2"/>
  <c r="AY71" i="2"/>
  <c r="AX71" i="2"/>
  <c r="AL71" i="2"/>
  <c r="AQ71" i="2" s="1"/>
  <c r="AJ71" i="2"/>
  <c r="B71" i="2"/>
  <c r="BM70" i="2"/>
  <c r="BL70" i="2"/>
  <c r="BK70" i="2"/>
  <c r="BJ70" i="2"/>
  <c r="BH70" i="2"/>
  <c r="BC70" i="2"/>
  <c r="AY70" i="2"/>
  <c r="AX70" i="2"/>
  <c r="AQ70" i="2"/>
  <c r="AL70" i="2"/>
  <c r="AJ70" i="2"/>
  <c r="B70" i="2"/>
  <c r="BM69" i="2"/>
  <c r="BL69" i="2"/>
  <c r="BK69" i="2"/>
  <c r="BJ69" i="2"/>
  <c r="BH69" i="2"/>
  <c r="BC69" i="2"/>
  <c r="AY69" i="2"/>
  <c r="AX69" i="2"/>
  <c r="AL69" i="2"/>
  <c r="AQ69" i="2" s="1"/>
  <c r="AJ69" i="2"/>
  <c r="B69" i="2"/>
  <c r="BM68" i="2"/>
  <c r="BL68" i="2"/>
  <c r="BK68" i="2"/>
  <c r="BJ68" i="2"/>
  <c r="BH68" i="2"/>
  <c r="BC68" i="2"/>
  <c r="AY68" i="2"/>
  <c r="AX68" i="2"/>
  <c r="AQ68" i="2"/>
  <c r="AL68" i="2"/>
  <c r="AJ68" i="2"/>
  <c r="B68" i="2"/>
  <c r="BM67" i="2"/>
  <c r="BL67" i="2"/>
  <c r="BK67" i="2"/>
  <c r="BJ67" i="2"/>
  <c r="BH67" i="2"/>
  <c r="BC67" i="2"/>
  <c r="AY67" i="2"/>
  <c r="AX67" i="2"/>
  <c r="AL67" i="2"/>
  <c r="AQ67" i="2" s="1"/>
  <c r="AJ67" i="2"/>
  <c r="B67" i="2"/>
  <c r="BM66" i="2"/>
  <c r="BL66" i="2"/>
  <c r="BK66" i="2"/>
  <c r="BJ66" i="2"/>
  <c r="BH66" i="2"/>
  <c r="BC66" i="2"/>
  <c r="AY66" i="2"/>
  <c r="AX66" i="2"/>
  <c r="AL66" i="2"/>
  <c r="AQ66" i="2" s="1"/>
  <c r="AJ66" i="2"/>
  <c r="B66" i="2"/>
  <c r="BM65" i="2"/>
  <c r="BL65" i="2"/>
  <c r="BK65" i="2"/>
  <c r="BJ65" i="2"/>
  <c r="BH65" i="2"/>
  <c r="BC65" i="2"/>
  <c r="AY65" i="2"/>
  <c r="AX65" i="2"/>
  <c r="AQ65" i="2"/>
  <c r="AL65" i="2"/>
  <c r="AJ65" i="2"/>
  <c r="B65" i="2"/>
  <c r="BM64" i="2"/>
  <c r="BL64" i="2"/>
  <c r="BK64" i="2"/>
  <c r="BJ64" i="2"/>
  <c r="BH64" i="2"/>
  <c r="BC64" i="2"/>
  <c r="AY64" i="2"/>
  <c r="AX64" i="2"/>
  <c r="AL64" i="2"/>
  <c r="AQ64" i="2" s="1"/>
  <c r="AJ64" i="2"/>
  <c r="B64" i="2"/>
  <c r="BM63" i="2"/>
  <c r="BL63" i="2"/>
  <c r="BK63" i="2"/>
  <c r="BJ63" i="2"/>
  <c r="BH63" i="2"/>
  <c r="BC63" i="2"/>
  <c r="AY63" i="2"/>
  <c r="AX63" i="2"/>
  <c r="AQ63" i="2"/>
  <c r="AL63" i="2"/>
  <c r="AJ63" i="2"/>
  <c r="B63" i="2"/>
  <c r="BM62" i="2"/>
  <c r="BL62" i="2"/>
  <c r="BK62" i="2"/>
  <c r="BJ62" i="2"/>
  <c r="BH62" i="2"/>
  <c r="BC62" i="2"/>
  <c r="AY62" i="2"/>
  <c r="AX62" i="2"/>
  <c r="AQ62" i="2"/>
  <c r="AL62" i="2"/>
  <c r="AJ62" i="2"/>
  <c r="B62" i="2"/>
  <c r="BM61" i="2"/>
  <c r="BL61" i="2"/>
  <c r="BK61" i="2"/>
  <c r="BJ61" i="2"/>
  <c r="BH61" i="2"/>
  <c r="BC61" i="2"/>
  <c r="AY61" i="2"/>
  <c r="AX61" i="2"/>
  <c r="AL61" i="2"/>
  <c r="AQ61" i="2" s="1"/>
  <c r="AJ61" i="2"/>
  <c r="B61" i="2"/>
  <c r="BM60" i="2"/>
  <c r="BL60" i="2"/>
  <c r="BK60" i="2"/>
  <c r="BJ60" i="2"/>
  <c r="BH60" i="2"/>
  <c r="BC60" i="2"/>
  <c r="AY60" i="2"/>
  <c r="AX60" i="2"/>
  <c r="AQ60" i="2"/>
  <c r="AL60" i="2"/>
  <c r="AJ60" i="2"/>
  <c r="B60" i="2"/>
  <c r="BM59" i="2"/>
  <c r="BL59" i="2"/>
  <c r="BK59" i="2"/>
  <c r="BJ59" i="2"/>
  <c r="BH59" i="2"/>
  <c r="BC59" i="2"/>
  <c r="AY59" i="2"/>
  <c r="AX59" i="2"/>
  <c r="AL59" i="2"/>
  <c r="AQ59" i="2" s="1"/>
  <c r="AJ59" i="2"/>
  <c r="B59" i="2"/>
  <c r="BM58" i="2"/>
  <c r="BL58" i="2"/>
  <c r="BK58" i="2"/>
  <c r="BJ58" i="2"/>
  <c r="BH58" i="2"/>
  <c r="BC58" i="2"/>
  <c r="AY58" i="2"/>
  <c r="AX58" i="2"/>
  <c r="AQ58" i="2"/>
  <c r="AL58" i="2"/>
  <c r="AJ58" i="2"/>
  <c r="B58" i="2"/>
  <c r="BM57" i="2"/>
  <c r="BL57" i="2"/>
  <c r="BK57" i="2"/>
  <c r="BJ57" i="2"/>
  <c r="BH57" i="2"/>
  <c r="BC57" i="2"/>
  <c r="AY57" i="2"/>
  <c r="AX57" i="2"/>
  <c r="AL57" i="2"/>
  <c r="AQ57" i="2" s="1"/>
  <c r="AJ57" i="2"/>
  <c r="B57" i="2"/>
  <c r="BM56" i="2"/>
  <c r="BL56" i="2"/>
  <c r="BK56" i="2"/>
  <c r="BJ56" i="2"/>
  <c r="BH56" i="2"/>
  <c r="BC56" i="2"/>
  <c r="AY56" i="2"/>
  <c r="AX56" i="2"/>
  <c r="AQ56" i="2"/>
  <c r="AL56" i="2"/>
  <c r="AJ56" i="2"/>
  <c r="B56" i="2"/>
  <c r="BM55" i="2"/>
  <c r="BL55" i="2"/>
  <c r="BK55" i="2"/>
  <c r="BJ55" i="2"/>
  <c r="BH55" i="2"/>
  <c r="BC55" i="2"/>
  <c r="AY55" i="2"/>
  <c r="AX55" i="2"/>
  <c r="AL55" i="2"/>
  <c r="AQ55" i="2" s="1"/>
  <c r="AJ55" i="2"/>
  <c r="B55" i="2"/>
  <c r="BM54" i="2"/>
  <c r="BL54" i="2"/>
  <c r="BK54" i="2"/>
  <c r="BJ54" i="2"/>
  <c r="BH54" i="2"/>
  <c r="BC54" i="2"/>
  <c r="AY54" i="2"/>
  <c r="AX54" i="2"/>
  <c r="AL54" i="2"/>
  <c r="AQ54" i="2" s="1"/>
  <c r="AJ54" i="2"/>
  <c r="B54" i="2"/>
  <c r="BM53" i="2"/>
  <c r="BL53" i="2"/>
  <c r="BK53" i="2"/>
  <c r="BJ53" i="2"/>
  <c r="BH53" i="2"/>
  <c r="BC53" i="2"/>
  <c r="AY53" i="2"/>
  <c r="AX53" i="2"/>
  <c r="AQ53" i="2"/>
  <c r="AL53" i="2"/>
  <c r="AJ53" i="2"/>
  <c r="B53" i="2"/>
  <c r="BM52" i="2"/>
  <c r="BL52" i="2"/>
  <c r="BK52" i="2"/>
  <c r="BJ52" i="2"/>
  <c r="BI52" i="2"/>
  <c r="BH52" i="2"/>
  <c r="BC52" i="2"/>
  <c r="AY52" i="2"/>
  <c r="AX52" i="2"/>
  <c r="AL52" i="2"/>
  <c r="AQ52" i="2" s="1"/>
  <c r="AJ52" i="2"/>
  <c r="B52" i="2"/>
  <c r="BY51" i="2"/>
  <c r="BM51" i="2"/>
  <c r="BL51" i="2"/>
  <c r="BK51" i="2"/>
  <c r="BJ51" i="2"/>
  <c r="BH51" i="2"/>
  <c r="BC51" i="2"/>
  <c r="AY51" i="2"/>
  <c r="AX51" i="2"/>
  <c r="AQ51" i="2"/>
  <c r="AL51" i="2"/>
  <c r="AJ51" i="2"/>
  <c r="B51" i="2"/>
  <c r="BY50" i="2"/>
  <c r="BM50" i="2"/>
  <c r="BL50" i="2"/>
  <c r="BK50" i="2"/>
  <c r="BJ50" i="2"/>
  <c r="BH50" i="2"/>
  <c r="BC50" i="2"/>
  <c r="AY50" i="2"/>
  <c r="AX50" i="2"/>
  <c r="AQ50" i="2"/>
  <c r="AL50" i="2"/>
  <c r="AJ50" i="2"/>
  <c r="B50" i="2"/>
  <c r="BY49" i="2"/>
  <c r="BM49" i="2"/>
  <c r="BL49" i="2"/>
  <c r="BK49" i="2"/>
  <c r="BJ49" i="2"/>
  <c r="BH49" i="2"/>
  <c r="BC49" i="2"/>
  <c r="AY49" i="2"/>
  <c r="AX49" i="2"/>
  <c r="AQ49" i="2"/>
  <c r="AL49" i="2"/>
  <c r="AJ49" i="2"/>
  <c r="B49" i="2"/>
  <c r="BY48" i="2"/>
  <c r="BM48" i="2"/>
  <c r="BL48" i="2"/>
  <c r="BK48" i="2"/>
  <c r="BJ48" i="2"/>
  <c r="BH48" i="2"/>
  <c r="BC48" i="2"/>
  <c r="AY48" i="2"/>
  <c r="AX48" i="2"/>
  <c r="AQ48" i="2"/>
  <c r="AL48" i="2"/>
  <c r="AJ48" i="2"/>
  <c r="B48" i="2"/>
  <c r="BY47" i="2"/>
  <c r="BM47" i="2"/>
  <c r="BL47" i="2"/>
  <c r="BK47" i="2"/>
  <c r="BJ47" i="2"/>
  <c r="BH47" i="2"/>
  <c r="BC47" i="2"/>
  <c r="AY47" i="2"/>
  <c r="AX47" i="2"/>
  <c r="AL47" i="2"/>
  <c r="AQ47" i="2" s="1"/>
  <c r="AJ47" i="2"/>
  <c r="B47" i="2"/>
  <c r="BY46" i="2"/>
  <c r="BM46" i="2"/>
  <c r="BL46" i="2"/>
  <c r="BK46" i="2"/>
  <c r="BJ46" i="2"/>
  <c r="BH46" i="2"/>
  <c r="BC46" i="2"/>
  <c r="AY46" i="2"/>
  <c r="AX46" i="2"/>
  <c r="AL46" i="2"/>
  <c r="AQ46" i="2" s="1"/>
  <c r="AJ46" i="2"/>
  <c r="B46" i="2"/>
  <c r="BY45" i="2"/>
  <c r="BM45" i="2"/>
  <c r="BL45" i="2"/>
  <c r="BK45" i="2"/>
  <c r="BJ45" i="2"/>
  <c r="BH45" i="2"/>
  <c r="BC45" i="2"/>
  <c r="AY45" i="2"/>
  <c r="AX45" i="2"/>
  <c r="AQ45" i="2"/>
  <c r="AL45" i="2"/>
  <c r="AJ45" i="2"/>
  <c r="B45" i="2"/>
  <c r="BY44" i="2"/>
  <c r="BM44" i="2"/>
  <c r="BL44" i="2"/>
  <c r="BK44" i="2"/>
  <c r="BJ44" i="2"/>
  <c r="BH44" i="2"/>
  <c r="BC44" i="2"/>
  <c r="AY44" i="2"/>
  <c r="AX44" i="2"/>
  <c r="AQ44" i="2"/>
  <c r="AL44" i="2"/>
  <c r="AJ44" i="2"/>
  <c r="B44" i="2"/>
  <c r="BY43" i="2"/>
  <c r="BM43" i="2"/>
  <c r="BL43" i="2"/>
  <c r="BK43" i="2"/>
  <c r="BJ43" i="2"/>
  <c r="BH43" i="2"/>
  <c r="BC43" i="2"/>
  <c r="AY43" i="2"/>
  <c r="AX43" i="2"/>
  <c r="AQ43" i="2"/>
  <c r="AL43" i="2"/>
  <c r="AJ43" i="2"/>
  <c r="B43" i="2"/>
  <c r="BY42" i="2"/>
  <c r="BM42" i="2"/>
  <c r="BL42" i="2"/>
  <c r="BK42" i="2"/>
  <c r="BJ42" i="2"/>
  <c r="BH42" i="2"/>
  <c r="BC42" i="2"/>
  <c r="AY42" i="2"/>
  <c r="AX42" i="2"/>
  <c r="AQ42" i="2"/>
  <c r="AL42" i="2"/>
  <c r="AJ42" i="2"/>
  <c r="B42" i="2"/>
  <c r="BY41" i="2"/>
  <c r="BM41" i="2"/>
  <c r="BL41" i="2"/>
  <c r="BK41" i="2"/>
  <c r="BJ41" i="2"/>
  <c r="BH41" i="2"/>
  <c r="BC41" i="2"/>
  <c r="AY41" i="2"/>
  <c r="AX41" i="2"/>
  <c r="AQ41" i="2"/>
  <c r="AL41" i="2"/>
  <c r="AJ41" i="2"/>
  <c r="B41" i="2"/>
  <c r="BY40" i="2"/>
  <c r="BM40" i="2"/>
  <c r="BL40" i="2"/>
  <c r="BK40" i="2"/>
  <c r="BJ40" i="2"/>
  <c r="BH40" i="2"/>
  <c r="BC40" i="2"/>
  <c r="AY40" i="2"/>
  <c r="AX40" i="2"/>
  <c r="AQ40" i="2"/>
  <c r="AL40" i="2"/>
  <c r="AJ40" i="2"/>
  <c r="B40" i="2"/>
  <c r="BY39" i="2"/>
  <c r="BM39" i="2"/>
  <c r="BL39" i="2"/>
  <c r="BK39" i="2"/>
  <c r="BJ39" i="2"/>
  <c r="BH39" i="2"/>
  <c r="BC39" i="2"/>
  <c r="AY39" i="2"/>
  <c r="AX39" i="2"/>
  <c r="AQ39" i="2"/>
  <c r="AL39" i="2"/>
  <c r="AJ39" i="2"/>
  <c r="B39" i="2"/>
  <c r="BY38" i="2"/>
  <c r="BM38" i="2"/>
  <c r="BL38" i="2"/>
  <c r="BK38" i="2"/>
  <c r="BJ38" i="2"/>
  <c r="BH38" i="2"/>
  <c r="BC38" i="2"/>
  <c r="AY38" i="2"/>
  <c r="AX38" i="2"/>
  <c r="AQ38" i="2"/>
  <c r="AL38" i="2"/>
  <c r="AJ38" i="2"/>
  <c r="B38" i="2"/>
  <c r="BY37" i="2"/>
  <c r="BM37" i="2"/>
  <c r="BL37" i="2"/>
  <c r="BK37" i="2"/>
  <c r="BJ37" i="2"/>
  <c r="BH37" i="2"/>
  <c r="BC37" i="2"/>
  <c r="AY37" i="2"/>
  <c r="AX37" i="2"/>
  <c r="AQ37" i="2"/>
  <c r="AL37" i="2"/>
  <c r="AJ37" i="2"/>
  <c r="B37" i="2"/>
  <c r="BY36" i="2"/>
  <c r="BM36" i="2"/>
  <c r="BL36" i="2"/>
  <c r="BK36" i="2"/>
  <c r="BJ36" i="2"/>
  <c r="BH36" i="2"/>
  <c r="BC36" i="2"/>
  <c r="AY36" i="2"/>
  <c r="AX36" i="2"/>
  <c r="AQ36" i="2"/>
  <c r="AL36" i="2"/>
  <c r="AJ36" i="2"/>
  <c r="B36" i="2"/>
  <c r="BY35" i="2"/>
  <c r="BM35" i="2"/>
  <c r="BL35" i="2"/>
  <c r="BK35" i="2"/>
  <c r="BJ35" i="2"/>
  <c r="BH35" i="2"/>
  <c r="BC35" i="2"/>
  <c r="AY35" i="2"/>
  <c r="AX35" i="2"/>
  <c r="AQ35" i="2"/>
  <c r="AL35" i="2"/>
  <c r="AJ35" i="2"/>
  <c r="B35" i="2"/>
  <c r="BY34" i="2"/>
  <c r="BM34" i="2"/>
  <c r="BL34" i="2"/>
  <c r="BK34" i="2"/>
  <c r="BJ34" i="2"/>
  <c r="BH34" i="2"/>
  <c r="BC34" i="2"/>
  <c r="AY34" i="2"/>
  <c r="AX34" i="2"/>
  <c r="AQ34" i="2"/>
  <c r="AL34" i="2"/>
  <c r="AJ34" i="2"/>
  <c r="B34" i="2"/>
  <c r="BY33" i="2"/>
  <c r="BM33" i="2"/>
  <c r="BL33" i="2"/>
  <c r="BK33" i="2"/>
  <c r="BJ33" i="2"/>
  <c r="BH33" i="2"/>
  <c r="BC33" i="2"/>
  <c r="AY33" i="2"/>
  <c r="AX33" i="2"/>
  <c r="AQ33" i="2"/>
  <c r="AL33" i="2"/>
  <c r="AJ33" i="2"/>
  <c r="B33" i="2"/>
  <c r="BY32" i="2"/>
  <c r="BM32" i="2"/>
  <c r="BL32" i="2"/>
  <c r="BK32" i="2"/>
  <c r="BJ32" i="2"/>
  <c r="BH32" i="2"/>
  <c r="BC32" i="2"/>
  <c r="AY32" i="2"/>
  <c r="AX32" i="2"/>
  <c r="AQ32" i="2"/>
  <c r="AL32" i="2"/>
  <c r="AJ32" i="2"/>
  <c r="B32" i="2"/>
  <c r="BY31" i="2"/>
  <c r="BM31" i="2"/>
  <c r="BL31" i="2"/>
  <c r="BK31" i="2"/>
  <c r="BJ31" i="2"/>
  <c r="BH31" i="2"/>
  <c r="BC31" i="2"/>
  <c r="AY31" i="2"/>
  <c r="AX31" i="2"/>
  <c r="AQ31" i="2"/>
  <c r="AL31" i="2"/>
  <c r="AJ31" i="2"/>
  <c r="B31" i="2"/>
  <c r="BY30" i="2"/>
  <c r="BM30" i="2"/>
  <c r="BL30" i="2"/>
  <c r="BK30" i="2"/>
  <c r="BJ30" i="2"/>
  <c r="BH30" i="2"/>
  <c r="BC30" i="2"/>
  <c r="AY30" i="2"/>
  <c r="AX30" i="2"/>
  <c r="AQ30" i="2"/>
  <c r="AL30" i="2"/>
  <c r="AJ30" i="2"/>
  <c r="B30" i="2"/>
  <c r="BY29" i="2"/>
  <c r="BM29" i="2"/>
  <c r="BL29" i="2"/>
  <c r="BK29" i="2"/>
  <c r="BJ29" i="2"/>
  <c r="BH29" i="2"/>
  <c r="BC29" i="2"/>
  <c r="AY29" i="2"/>
  <c r="AX29" i="2"/>
  <c r="AQ29" i="2"/>
  <c r="AL29" i="2"/>
  <c r="AJ29" i="2"/>
  <c r="B29" i="2"/>
  <c r="BY28" i="2"/>
  <c r="BM28" i="2"/>
  <c r="BL28" i="2"/>
  <c r="BK28" i="2"/>
  <c r="BJ28" i="2"/>
  <c r="BH28" i="2"/>
  <c r="BC28" i="2"/>
  <c r="AY28" i="2"/>
  <c r="AX28" i="2"/>
  <c r="AQ28" i="2"/>
  <c r="AL28" i="2"/>
  <c r="AJ28" i="2"/>
  <c r="B28" i="2"/>
  <c r="BY27" i="2"/>
  <c r="BM27" i="2"/>
  <c r="BL27" i="2"/>
  <c r="BK27" i="2"/>
  <c r="BJ27" i="2"/>
  <c r="BH27" i="2"/>
  <c r="BC27" i="2"/>
  <c r="AY27" i="2"/>
  <c r="AX27" i="2"/>
  <c r="AQ27" i="2"/>
  <c r="AL27" i="2"/>
  <c r="AJ27" i="2"/>
  <c r="B27" i="2"/>
  <c r="BY26" i="2"/>
  <c r="BM26" i="2"/>
  <c r="BL26" i="2"/>
  <c r="BK26" i="2"/>
  <c r="BJ26" i="2"/>
  <c r="BH26" i="2"/>
  <c r="BC26" i="2"/>
  <c r="AY26" i="2"/>
  <c r="AX26" i="2"/>
  <c r="AQ26" i="2"/>
  <c r="AL26" i="2"/>
  <c r="AJ26" i="2"/>
  <c r="B26" i="2"/>
  <c r="BY25" i="2"/>
  <c r="BM25" i="2"/>
  <c r="BL25" i="2"/>
  <c r="BK25" i="2"/>
  <c r="BJ25" i="2"/>
  <c r="BH25" i="2"/>
  <c r="BC25" i="2"/>
  <c r="AY25" i="2"/>
  <c r="AX25" i="2"/>
  <c r="AQ25" i="2"/>
  <c r="AL25" i="2"/>
  <c r="AJ25" i="2"/>
  <c r="B25" i="2"/>
  <c r="BY24" i="2"/>
  <c r="BM24" i="2"/>
  <c r="BL24" i="2"/>
  <c r="BK24" i="2"/>
  <c r="BJ24" i="2"/>
  <c r="BH24" i="2"/>
  <c r="BC24" i="2"/>
  <c r="AY24" i="2"/>
  <c r="AX24" i="2"/>
  <c r="AQ24" i="2"/>
  <c r="AL24" i="2"/>
  <c r="AJ24" i="2"/>
  <c r="B24" i="2"/>
  <c r="BY23" i="2"/>
  <c r="BM23" i="2"/>
  <c r="BL23" i="2"/>
  <c r="BK23" i="2"/>
  <c r="BJ23" i="2"/>
  <c r="BH23" i="2"/>
  <c r="BC23" i="2"/>
  <c r="AY23" i="2"/>
  <c r="AX23" i="2"/>
  <c r="AQ23" i="2"/>
  <c r="AL23" i="2"/>
  <c r="AJ23" i="2"/>
  <c r="B23" i="2"/>
  <c r="BY22" i="2"/>
  <c r="BM22" i="2"/>
  <c r="BL22" i="2"/>
  <c r="BK22" i="2"/>
  <c r="BJ22" i="2"/>
  <c r="BH22" i="2"/>
  <c r="BC22" i="2"/>
  <c r="AY22" i="2"/>
  <c r="AX22" i="2"/>
  <c r="AQ22" i="2"/>
  <c r="AL22" i="2"/>
  <c r="AJ22" i="2"/>
  <c r="B22" i="2"/>
  <c r="BY21" i="2"/>
  <c r="BM21" i="2"/>
  <c r="BL21" i="2"/>
  <c r="BK21" i="2"/>
  <c r="BJ21" i="2"/>
  <c r="BH21" i="2"/>
  <c r="BC21" i="2"/>
  <c r="AY21" i="2"/>
  <c r="AX21" i="2"/>
  <c r="AQ21" i="2"/>
  <c r="AL21" i="2"/>
  <c r="AJ21" i="2"/>
  <c r="B21" i="2"/>
  <c r="BY20" i="2"/>
  <c r="BM20" i="2"/>
  <c r="BL20" i="2"/>
  <c r="BK20" i="2"/>
  <c r="BJ20" i="2"/>
  <c r="BH20" i="2"/>
  <c r="BC20" i="2"/>
  <c r="AY20" i="2"/>
  <c r="AX20" i="2"/>
  <c r="AQ20" i="2"/>
  <c r="AL20" i="2"/>
  <c r="AJ20" i="2"/>
  <c r="B20" i="2"/>
  <c r="BY19" i="2"/>
  <c r="BM19" i="2"/>
  <c r="BL19" i="2"/>
  <c r="BK19" i="2"/>
  <c r="BJ19" i="2"/>
  <c r="BH19" i="2"/>
  <c r="BC19" i="2"/>
  <c r="AY19" i="2"/>
  <c r="AX19" i="2"/>
  <c r="AQ19" i="2"/>
  <c r="AL19" i="2"/>
  <c r="AJ19" i="2"/>
  <c r="B19" i="2"/>
  <c r="BY18" i="2"/>
  <c r="BM18" i="2"/>
  <c r="BL18" i="2"/>
  <c r="BK18" i="2"/>
  <c r="BJ18" i="2"/>
  <c r="BH18" i="2"/>
  <c r="BC18" i="2"/>
  <c r="AY18" i="2"/>
  <c r="AX18" i="2"/>
  <c r="AQ18" i="2"/>
  <c r="AL18" i="2"/>
  <c r="AJ18" i="2"/>
  <c r="B18" i="2"/>
  <c r="BY17" i="2"/>
  <c r="BM17" i="2"/>
  <c r="BL17" i="2"/>
  <c r="BK17" i="2"/>
  <c r="BJ17" i="2"/>
  <c r="BH17" i="2"/>
  <c r="BC17" i="2"/>
  <c r="AY17" i="2"/>
  <c r="AX17" i="2"/>
  <c r="AQ17" i="2"/>
  <c r="AL17" i="2"/>
  <c r="AJ17" i="2"/>
  <c r="B17" i="2"/>
  <c r="BY16" i="2"/>
  <c r="BM16" i="2"/>
  <c r="BL16" i="2"/>
  <c r="BK16" i="2"/>
  <c r="BJ16" i="2"/>
  <c r="BH16" i="2"/>
  <c r="BC16" i="2"/>
  <c r="AY16" i="2"/>
  <c r="AX16" i="2"/>
  <c r="AQ16" i="2"/>
  <c r="AL16" i="2"/>
  <c r="AJ16" i="2"/>
  <c r="B16" i="2"/>
  <c r="BY15" i="2"/>
  <c r="BM15" i="2"/>
  <c r="BL15" i="2"/>
  <c r="BK15" i="2"/>
  <c r="BJ15" i="2"/>
  <c r="BH15" i="2"/>
  <c r="BC15" i="2"/>
  <c r="AY15" i="2"/>
  <c r="AX15" i="2"/>
  <c r="AQ15" i="2"/>
  <c r="AL15" i="2"/>
  <c r="AJ15" i="2"/>
  <c r="B15" i="2"/>
  <c r="BY14" i="2"/>
  <c r="BM14" i="2"/>
  <c r="BL14" i="2"/>
  <c r="BK14" i="2"/>
  <c r="BJ14" i="2"/>
  <c r="BH14" i="2"/>
  <c r="BC14" i="2"/>
  <c r="AY14" i="2"/>
  <c r="AX14" i="2"/>
  <c r="AQ14" i="2"/>
  <c r="AL14" i="2"/>
  <c r="AJ14" i="2"/>
  <c r="B14" i="2"/>
  <c r="BY13" i="2"/>
  <c r="BM13" i="2"/>
  <c r="BL13" i="2"/>
  <c r="BK13" i="2"/>
  <c r="BJ13" i="2"/>
  <c r="BH13" i="2"/>
  <c r="BC13" i="2"/>
  <c r="AY13" i="2"/>
  <c r="AX13" i="2"/>
  <c r="AQ13" i="2"/>
  <c r="AL13" i="2"/>
  <c r="AJ13" i="2"/>
  <c r="B13" i="2"/>
  <c r="BY12" i="2"/>
  <c r="BM12" i="2"/>
  <c r="BL12" i="2"/>
  <c r="BK12" i="2"/>
  <c r="BJ12" i="2"/>
  <c r="BH12" i="2"/>
  <c r="BC12" i="2"/>
  <c r="AY12" i="2"/>
  <c r="AX12" i="2"/>
  <c r="AQ12" i="2"/>
  <c r="AL12" i="2"/>
  <c r="AJ12" i="2"/>
  <c r="B12" i="2"/>
  <c r="BY11" i="2"/>
  <c r="BM11" i="2"/>
  <c r="BL11" i="2"/>
  <c r="BK11" i="2"/>
  <c r="BJ11" i="2"/>
  <c r="BH11" i="2"/>
  <c r="BC11" i="2"/>
  <c r="AY11" i="2"/>
  <c r="AX11" i="2"/>
  <c r="AQ11" i="2"/>
  <c r="AL11" i="2"/>
  <c r="AJ11" i="2"/>
  <c r="B11" i="2"/>
  <c r="BY10" i="2"/>
  <c r="BM10" i="2"/>
  <c r="BL10" i="2"/>
  <c r="BK10" i="2"/>
  <c r="BJ10" i="2"/>
  <c r="BH10" i="2"/>
  <c r="BC10" i="2"/>
  <c r="AY10" i="2"/>
  <c r="AX10" i="2"/>
  <c r="AQ10" i="2"/>
  <c r="AL10" i="2"/>
  <c r="AJ10" i="2"/>
  <c r="B10" i="2"/>
  <c r="BY9" i="2"/>
  <c r="BM9" i="2"/>
  <c r="BL9" i="2"/>
  <c r="BK9" i="2"/>
  <c r="BJ9" i="2"/>
  <c r="BH9" i="2"/>
  <c r="BC9" i="2"/>
  <c r="AY9" i="2"/>
  <c r="AX9" i="2"/>
  <c r="AQ9" i="2"/>
  <c r="AL9" i="2"/>
  <c r="AJ9" i="2"/>
  <c r="B9" i="2"/>
  <c r="BY8" i="2"/>
  <c r="BM8" i="2"/>
  <c r="BL8" i="2"/>
  <c r="BK8" i="2"/>
  <c r="BJ8" i="2"/>
  <c r="BH8" i="2"/>
  <c r="BC8" i="2"/>
  <c r="AY8" i="2"/>
  <c r="AX8" i="2"/>
  <c r="AQ8" i="2"/>
  <c r="AL8" i="2"/>
  <c r="AJ8" i="2"/>
  <c r="B8" i="2"/>
  <c r="BY7" i="2"/>
  <c r="BM7" i="2"/>
  <c r="BL7" i="2"/>
  <c r="BK7" i="2"/>
  <c r="BJ7" i="2"/>
  <c r="BH7" i="2"/>
  <c r="BC7" i="2"/>
  <c r="AY7" i="2"/>
  <c r="AX7" i="2"/>
  <c r="AQ7" i="2"/>
  <c r="AL7" i="2"/>
  <c r="AJ7" i="2"/>
  <c r="B7" i="2"/>
  <c r="BY6" i="2"/>
  <c r="BM6" i="2"/>
  <c r="BL6" i="2"/>
  <c r="BK6" i="2"/>
  <c r="BJ6" i="2"/>
  <c r="BH6" i="2"/>
  <c r="BC6" i="2"/>
  <c r="AY6" i="2"/>
  <c r="AX6" i="2"/>
  <c r="AQ6" i="2"/>
  <c r="AL6" i="2"/>
  <c r="AJ6" i="2"/>
  <c r="B6" i="2"/>
  <c r="BY5" i="2"/>
  <c r="BM5" i="2"/>
  <c r="BL5" i="2"/>
  <c r="BK5" i="2"/>
  <c r="BJ5" i="2"/>
  <c r="BH5" i="2"/>
  <c r="BC5" i="2"/>
  <c r="AY5" i="2"/>
  <c r="AX5" i="2"/>
  <c r="AQ5" i="2"/>
  <c r="AL5" i="2"/>
  <c r="AJ5" i="2"/>
  <c r="B5" i="2"/>
  <c r="BY4" i="2"/>
  <c r="BM4" i="2"/>
  <c r="BL4" i="2"/>
  <c r="BJ4" i="2"/>
  <c r="BH4" i="2"/>
  <c r="BI308" i="2" s="1"/>
  <c r="AY4" i="2"/>
  <c r="AX4" i="2"/>
  <c r="AL4" i="2"/>
  <c r="AQ4" i="2" s="1"/>
  <c r="AJ4" i="2"/>
  <c r="B4" i="2"/>
  <c r="BC9" i="1"/>
  <c r="AQ9" i="1"/>
  <c r="AP9" i="1"/>
  <c r="AM9" i="1"/>
  <c r="AO9" i="1" s="1"/>
  <c r="AI9" i="1"/>
  <c r="AJ9" i="1" s="1"/>
  <c r="AH9" i="1"/>
  <c r="AN9" i="1" s="1"/>
  <c r="AR9" i="1" s="1"/>
  <c r="S9" i="1"/>
  <c r="V9" i="1" s="1"/>
  <c r="R9" i="1"/>
  <c r="P9" i="1"/>
  <c r="Q9" i="1" s="1"/>
  <c r="J9" i="1"/>
  <c r="BC8" i="1"/>
  <c r="AQ8" i="1"/>
  <c r="AP8" i="1"/>
  <c r="AM8" i="1"/>
  <c r="AO8" i="1" s="1"/>
  <c r="AI8" i="1"/>
  <c r="O8" i="1" s="1"/>
  <c r="AH8" i="1"/>
  <c r="N8" i="1" s="1"/>
  <c r="S8" i="1"/>
  <c r="U8" i="1" s="1"/>
  <c r="R8" i="1"/>
  <c r="P8" i="1"/>
  <c r="Q8" i="1" s="1"/>
  <c r="J8" i="1"/>
  <c r="BC7" i="1"/>
  <c r="AQ7" i="1"/>
  <c r="AP7" i="1"/>
  <c r="AM7" i="1"/>
  <c r="AO7" i="1" s="1"/>
  <c r="AI7" i="1"/>
  <c r="AJ7" i="1" s="1"/>
  <c r="AH7" i="1"/>
  <c r="AN7" i="1" s="1"/>
  <c r="AR7" i="1" s="1"/>
  <c r="S7" i="1"/>
  <c r="AB7" i="1" s="1"/>
  <c r="R7" i="1"/>
  <c r="P7" i="1"/>
  <c r="Q7" i="1" s="1"/>
  <c r="J7" i="1"/>
  <c r="BC6" i="1"/>
  <c r="AQ6" i="1"/>
  <c r="AP6" i="1"/>
  <c r="AM6" i="1"/>
  <c r="AO6" i="1" s="1"/>
  <c r="AI6" i="1"/>
  <c r="AJ6" i="1" s="1"/>
  <c r="AT6" i="1" s="1"/>
  <c r="AH6" i="1"/>
  <c r="AN6" i="1" s="1"/>
  <c r="AR6" i="1" s="1"/>
  <c r="S6" i="1"/>
  <c r="U6" i="1" s="1"/>
  <c r="R6" i="1"/>
  <c r="P6" i="1"/>
  <c r="Q6" i="1" s="1"/>
  <c r="O9" i="1" l="1"/>
  <c r="AB6" i="1"/>
  <c r="AG6" i="1" s="1"/>
  <c r="V6" i="1"/>
  <c r="AA6" i="1" s="1"/>
  <c r="AN8" i="1"/>
  <c r="AR8" i="1" s="1"/>
  <c r="AJ8" i="1"/>
  <c r="AL8" i="1" s="1"/>
  <c r="T8" i="1"/>
  <c r="V8" i="1"/>
  <c r="AA8" i="1" s="1"/>
  <c r="AB8" i="1"/>
  <c r="AG8" i="1" s="1"/>
  <c r="T6" i="1"/>
  <c r="AD7" i="1"/>
  <c r="AC7" i="1"/>
  <c r="AG7" i="1"/>
  <c r="AE7" i="1"/>
  <c r="AF7" i="1"/>
  <c r="X9" i="1"/>
  <c r="W9" i="1"/>
  <c r="AA9" i="1"/>
  <c r="Y9" i="1"/>
  <c r="Z9" i="1"/>
  <c r="AL7" i="1"/>
  <c r="AK7" i="1"/>
  <c r="L7" i="1" s="1"/>
  <c r="K7" i="1" s="1"/>
  <c r="M7" i="1" s="1"/>
  <c r="AT7" i="1"/>
  <c r="AT9" i="1"/>
  <c r="AK9" i="1"/>
  <c r="L9" i="1" s="1"/>
  <c r="K9" i="1" s="1"/>
  <c r="AL9" i="1"/>
  <c r="BI274" i="2"/>
  <c r="BI277" i="2"/>
  <c r="BI280" i="2"/>
  <c r="BI283" i="2"/>
  <c r="BI286" i="2"/>
  <c r="BI289" i="2"/>
  <c r="BI292" i="2"/>
  <c r="BI295" i="2"/>
  <c r="BI298" i="2"/>
  <c r="BI301" i="2"/>
  <c r="BI304" i="2"/>
  <c r="BI307" i="2"/>
  <c r="BI310" i="2"/>
  <c r="W6" i="1"/>
  <c r="T7" i="1"/>
  <c r="N9" i="1"/>
  <c r="BI8" i="2"/>
  <c r="BI14" i="2"/>
  <c r="BI20" i="2"/>
  <c r="BI26" i="2"/>
  <c r="BI32" i="2"/>
  <c r="BI38" i="2"/>
  <c r="BI44" i="2"/>
  <c r="BI75" i="2"/>
  <c r="BI99" i="2"/>
  <c r="BI315" i="2"/>
  <c r="BI76" i="2"/>
  <c r="X6" i="1"/>
  <c r="Y6" i="1"/>
  <c r="AK6" i="1"/>
  <c r="L6" i="1" s="1"/>
  <c r="K6" i="1" s="1"/>
  <c r="M6" i="1" s="1"/>
  <c r="V7" i="1"/>
  <c r="AB9" i="1"/>
  <c r="BI9" i="2"/>
  <c r="BI15" i="2"/>
  <c r="BI21" i="2"/>
  <c r="BI27" i="2"/>
  <c r="BI33" i="2"/>
  <c r="BI39" i="2"/>
  <c r="BI53" i="2"/>
  <c r="BI55" i="2"/>
  <c r="BI77" i="2"/>
  <c r="BI79" i="2"/>
  <c r="BI106" i="2"/>
  <c r="BI107" i="2"/>
  <c r="BI109" i="2"/>
  <c r="BI312" i="2"/>
  <c r="BI101" i="2"/>
  <c r="BI103" i="2"/>
  <c r="N6" i="1"/>
  <c r="Z6" i="1"/>
  <c r="BI57" i="2"/>
  <c r="BI117" i="2"/>
  <c r="BI138" i="2"/>
  <c r="BI144" i="2"/>
  <c r="BI150" i="2"/>
  <c r="BI156" i="2"/>
  <c r="BI162" i="2"/>
  <c r="BI168" i="2"/>
  <c r="BI174" i="2"/>
  <c r="BI180" i="2"/>
  <c r="BI183" i="2"/>
  <c r="BI186" i="2"/>
  <c r="BI189" i="2"/>
  <c r="BI192" i="2"/>
  <c r="BI195" i="2"/>
  <c r="BI198" i="2"/>
  <c r="BI201" i="2"/>
  <c r="BI204" i="2"/>
  <c r="BI207" i="2"/>
  <c r="BI210" i="2"/>
  <c r="BI213" i="2"/>
  <c r="BI216" i="2"/>
  <c r="BI219" i="2"/>
  <c r="BI222" i="2"/>
  <c r="BI225" i="2"/>
  <c r="BI228" i="2"/>
  <c r="BI231" i="2"/>
  <c r="BI234" i="2"/>
  <c r="BI237" i="2"/>
  <c r="BI240" i="2"/>
  <c r="BI243" i="2"/>
  <c r="BI246" i="2"/>
  <c r="BI249" i="2"/>
  <c r="BI252" i="2"/>
  <c r="BI255" i="2"/>
  <c r="BI258" i="2"/>
  <c r="BI261" i="2"/>
  <c r="BI264" i="2"/>
  <c r="BI267" i="2"/>
  <c r="BI270" i="2"/>
  <c r="BI273" i="2"/>
  <c r="BI276" i="2"/>
  <c r="BI279" i="2"/>
  <c r="BI282" i="2"/>
  <c r="BI285" i="2"/>
  <c r="BI288" i="2"/>
  <c r="BI291" i="2"/>
  <c r="BI294" i="2"/>
  <c r="BI297" i="2"/>
  <c r="BI300" i="2"/>
  <c r="BI303" i="2"/>
  <c r="BI306" i="2"/>
  <c r="BI309" i="2"/>
  <c r="U7" i="1"/>
  <c r="BI105" i="2"/>
  <c r="AL6" i="1"/>
  <c r="AU6" i="1" s="1"/>
  <c r="BI46" i="2"/>
  <c r="BI81" i="2"/>
  <c r="BI111" i="2"/>
  <c r="BI113" i="2"/>
  <c r="BI115" i="2"/>
  <c r="BI119" i="2"/>
  <c r="BI121" i="2"/>
  <c r="BI123" i="2"/>
  <c r="BI125" i="2"/>
  <c r="BI127" i="2"/>
  <c r="BI129" i="2"/>
  <c r="BI131" i="2"/>
  <c r="BI133" i="2"/>
  <c r="BI135" i="2"/>
  <c r="BI141" i="2"/>
  <c r="BI147" i="2"/>
  <c r="BI153" i="2"/>
  <c r="BI159" i="2"/>
  <c r="BI165" i="2"/>
  <c r="BI171" i="2"/>
  <c r="BI177" i="2"/>
  <c r="O6" i="1"/>
  <c r="BI10" i="2"/>
  <c r="BI16" i="2"/>
  <c r="BI22" i="2"/>
  <c r="BI28" i="2"/>
  <c r="BI34" i="2"/>
  <c r="BI40" i="2"/>
  <c r="BI58" i="2"/>
  <c r="BI59" i="2"/>
  <c r="BI82" i="2"/>
  <c r="BI83" i="2"/>
  <c r="BI61" i="2"/>
  <c r="BI84" i="2"/>
  <c r="BI85" i="2"/>
  <c r="BI60" i="2"/>
  <c r="AC6" i="1"/>
  <c r="N7" i="1"/>
  <c r="W8" i="1"/>
  <c r="T9" i="1"/>
  <c r="BI5" i="2"/>
  <c r="BI11" i="2"/>
  <c r="BI17" i="2"/>
  <c r="BI23" i="2"/>
  <c r="BI29" i="2"/>
  <c r="BI35" i="2"/>
  <c r="BI41" i="2"/>
  <c r="BI48" i="2"/>
  <c r="BI63" i="2"/>
  <c r="BI87" i="2"/>
  <c r="BI140" i="2"/>
  <c r="BI146" i="2"/>
  <c r="BI149" i="2"/>
  <c r="BI152" i="2"/>
  <c r="BI155" i="2"/>
  <c r="BI158" i="2"/>
  <c r="BI161" i="2"/>
  <c r="BI164" i="2"/>
  <c r="BI167" i="2"/>
  <c r="BI170" i="2"/>
  <c r="BI173" i="2"/>
  <c r="BI176" i="2"/>
  <c r="BI179" i="2"/>
  <c r="BI182" i="2"/>
  <c r="BI185" i="2"/>
  <c r="BI188" i="2"/>
  <c r="BI191" i="2"/>
  <c r="BI194" i="2"/>
  <c r="BI197" i="2"/>
  <c r="BI200" i="2"/>
  <c r="BI203" i="2"/>
  <c r="BI206" i="2"/>
  <c r="BI209" i="2"/>
  <c r="BI212" i="2"/>
  <c r="BI215" i="2"/>
  <c r="BI218" i="2"/>
  <c r="BI221" i="2"/>
  <c r="BI224" i="2"/>
  <c r="BI227" i="2"/>
  <c r="BI230" i="2"/>
  <c r="BI233" i="2"/>
  <c r="BI236" i="2"/>
  <c r="BI239" i="2"/>
  <c r="BI242" i="2"/>
  <c r="BI245" i="2"/>
  <c r="BI248" i="2"/>
  <c r="BI251" i="2"/>
  <c r="BI254" i="2"/>
  <c r="BI257" i="2"/>
  <c r="BI260" i="2"/>
  <c r="BI263" i="2"/>
  <c r="BI266" i="2"/>
  <c r="BI269" i="2"/>
  <c r="BI272" i="2"/>
  <c r="BI275" i="2"/>
  <c r="BI278" i="2"/>
  <c r="BI281" i="2"/>
  <c r="BI284" i="2"/>
  <c r="BI287" i="2"/>
  <c r="BI290" i="2"/>
  <c r="BI293" i="2"/>
  <c r="BI296" i="2"/>
  <c r="BI299" i="2"/>
  <c r="BI302" i="2"/>
  <c r="BI305" i="2"/>
  <c r="BI128" i="2"/>
  <c r="BI116" i="2"/>
  <c r="BI104" i="2"/>
  <c r="BI92" i="2"/>
  <c r="BI80" i="2"/>
  <c r="BI68" i="2"/>
  <c r="BI56" i="2"/>
  <c r="BI563" i="2"/>
  <c r="BI560" i="2"/>
  <c r="BI557" i="2"/>
  <c r="BI554" i="2"/>
  <c r="BI551" i="2"/>
  <c r="BI548" i="2"/>
  <c r="BI545" i="2"/>
  <c r="BI542" i="2"/>
  <c r="BI539" i="2"/>
  <c r="BI536" i="2"/>
  <c r="BI533" i="2"/>
  <c r="BI530" i="2"/>
  <c r="BI527" i="2"/>
  <c r="BI524" i="2"/>
  <c r="BI521" i="2"/>
  <c r="BI518" i="2"/>
  <c r="BI515" i="2"/>
  <c r="BI512" i="2"/>
  <c r="BI509" i="2"/>
  <c r="BI506" i="2"/>
  <c r="BI503" i="2"/>
  <c r="BI500" i="2"/>
  <c r="BI497" i="2"/>
  <c r="BI494" i="2"/>
  <c r="BI491" i="2"/>
  <c r="BI488" i="2"/>
  <c r="BI485" i="2"/>
  <c r="BI482" i="2"/>
  <c r="BI479" i="2"/>
  <c r="BI476" i="2"/>
  <c r="BI473" i="2"/>
  <c r="BI470" i="2"/>
  <c r="BI467" i="2"/>
  <c r="BI464" i="2"/>
  <c r="BI461" i="2"/>
  <c r="BI458" i="2"/>
  <c r="BI455" i="2"/>
  <c r="BI452" i="2"/>
  <c r="BI449" i="2"/>
  <c r="BI446" i="2"/>
  <c r="BI443" i="2"/>
  <c r="BI440" i="2"/>
  <c r="BI437" i="2"/>
  <c r="BI434" i="2"/>
  <c r="BI431" i="2"/>
  <c r="BI428" i="2"/>
  <c r="BI425" i="2"/>
  <c r="BI422" i="2"/>
  <c r="BI419" i="2"/>
  <c r="BI416" i="2"/>
  <c r="BI413" i="2"/>
  <c r="BI410" i="2"/>
  <c r="BI407" i="2"/>
  <c r="BI404" i="2"/>
  <c r="BI401" i="2"/>
  <c r="BI398" i="2"/>
  <c r="BI395" i="2"/>
  <c r="BI392" i="2"/>
  <c r="BI389" i="2"/>
  <c r="BI386" i="2"/>
  <c r="BI383" i="2"/>
  <c r="BI380" i="2"/>
  <c r="BI377" i="2"/>
  <c r="BI374" i="2"/>
  <c r="BI371" i="2"/>
  <c r="BI368" i="2"/>
  <c r="BI365" i="2"/>
  <c r="BI362" i="2"/>
  <c r="BI359" i="2"/>
  <c r="BI356" i="2"/>
  <c r="BI353" i="2"/>
  <c r="BI350" i="2"/>
  <c r="BI347" i="2"/>
  <c r="BI344" i="2"/>
  <c r="BI341" i="2"/>
  <c r="BI338" i="2"/>
  <c r="BI335" i="2"/>
  <c r="BI332" i="2"/>
  <c r="BI329" i="2"/>
  <c r="BI326" i="2"/>
  <c r="BI323" i="2"/>
  <c r="BI320" i="2"/>
  <c r="BI317" i="2"/>
  <c r="BI314" i="2"/>
  <c r="BI311" i="2"/>
  <c r="BI126" i="2"/>
  <c r="BI114" i="2"/>
  <c r="BI102" i="2"/>
  <c r="BI90" i="2"/>
  <c r="BI78" i="2"/>
  <c r="BI66" i="2"/>
  <c r="BI54" i="2"/>
  <c r="BI47" i="2"/>
  <c r="BI124" i="2"/>
  <c r="BI112" i="2"/>
  <c r="BI100" i="2"/>
  <c r="BI561" i="2"/>
  <c r="BI558" i="2"/>
  <c r="BI555" i="2"/>
  <c r="BI552" i="2"/>
  <c r="BI549" i="2"/>
  <c r="BI546" i="2"/>
  <c r="BI543" i="2"/>
  <c r="BI540" i="2"/>
  <c r="BI537" i="2"/>
  <c r="BI534" i="2"/>
  <c r="BI531" i="2"/>
  <c r="BI528" i="2"/>
  <c r="BI525" i="2"/>
  <c r="BI522" i="2"/>
  <c r="BI519" i="2"/>
  <c r="BI516" i="2"/>
  <c r="BI513" i="2"/>
  <c r="BI510" i="2"/>
  <c r="BI507" i="2"/>
  <c r="BI504" i="2"/>
  <c r="BI501" i="2"/>
  <c r="BI498" i="2"/>
  <c r="BI495" i="2"/>
  <c r="BI492" i="2"/>
  <c r="BI489" i="2"/>
  <c r="BI486" i="2"/>
  <c r="BI483" i="2"/>
  <c r="BI480" i="2"/>
  <c r="BI477" i="2"/>
  <c r="BI474" i="2"/>
  <c r="BI471" i="2"/>
  <c r="BI468" i="2"/>
  <c r="BI465" i="2"/>
  <c r="BI462" i="2"/>
  <c r="BI459" i="2"/>
  <c r="BI456" i="2"/>
  <c r="BI453" i="2"/>
  <c r="BI450" i="2"/>
  <c r="BI447" i="2"/>
  <c r="BI444" i="2"/>
  <c r="BI441" i="2"/>
  <c r="BI438" i="2"/>
  <c r="BI435" i="2"/>
  <c r="BI432" i="2"/>
  <c r="BI429" i="2"/>
  <c r="BI426" i="2"/>
  <c r="BI423" i="2"/>
  <c r="BI420" i="2"/>
  <c r="BI417" i="2"/>
  <c r="BI414" i="2"/>
  <c r="BI411" i="2"/>
  <c r="BI408" i="2"/>
  <c r="BI405" i="2"/>
  <c r="BI402" i="2"/>
  <c r="BI399" i="2"/>
  <c r="BI396" i="2"/>
  <c r="BI393" i="2"/>
  <c r="BI390" i="2"/>
  <c r="BI387" i="2"/>
  <c r="BI384" i="2"/>
  <c r="BI381" i="2"/>
  <c r="BI378" i="2"/>
  <c r="BI375" i="2"/>
  <c r="BI372" i="2"/>
  <c r="BI369" i="2"/>
  <c r="BI366" i="2"/>
  <c r="BI363" i="2"/>
  <c r="BI360" i="2"/>
  <c r="BI357" i="2"/>
  <c r="BI354" i="2"/>
  <c r="BI351" i="2"/>
  <c r="BI348" i="2"/>
  <c r="BI345" i="2"/>
  <c r="BI342" i="2"/>
  <c r="BI339" i="2"/>
  <c r="BI336" i="2"/>
  <c r="BI333" i="2"/>
  <c r="BI330" i="2"/>
  <c r="BI327" i="2"/>
  <c r="BI324" i="2"/>
  <c r="BI321" i="2"/>
  <c r="BI134" i="2"/>
  <c r="BI122" i="2"/>
  <c r="BI110" i="2"/>
  <c r="BI98" i="2"/>
  <c r="BI86" i="2"/>
  <c r="BI74" i="2"/>
  <c r="BI62" i="2"/>
  <c r="BI51" i="2"/>
  <c r="BI45" i="2"/>
  <c r="BI132" i="2"/>
  <c r="BI120" i="2"/>
  <c r="BI108" i="2"/>
  <c r="BI562" i="2"/>
  <c r="BI559" i="2"/>
  <c r="BI556" i="2"/>
  <c r="BI553" i="2"/>
  <c r="BI550" i="2"/>
  <c r="BI547" i="2"/>
  <c r="BI544" i="2"/>
  <c r="BI541" i="2"/>
  <c r="BI538" i="2"/>
  <c r="BI535" i="2"/>
  <c r="BI532" i="2"/>
  <c r="BI529" i="2"/>
  <c r="BI526" i="2"/>
  <c r="BI523" i="2"/>
  <c r="BI520" i="2"/>
  <c r="BI517" i="2"/>
  <c r="BI514" i="2"/>
  <c r="BI511" i="2"/>
  <c r="BI508" i="2"/>
  <c r="BI505" i="2"/>
  <c r="BI502" i="2"/>
  <c r="BI499" i="2"/>
  <c r="BI496" i="2"/>
  <c r="BI493" i="2"/>
  <c r="BI490" i="2"/>
  <c r="BI487" i="2"/>
  <c r="BI484" i="2"/>
  <c r="BI481" i="2"/>
  <c r="BI478" i="2"/>
  <c r="BI475" i="2"/>
  <c r="BI472" i="2"/>
  <c r="BI469" i="2"/>
  <c r="BI466" i="2"/>
  <c r="BI463" i="2"/>
  <c r="BI460" i="2"/>
  <c r="BI457" i="2"/>
  <c r="BI454" i="2"/>
  <c r="BI451" i="2"/>
  <c r="BI448" i="2"/>
  <c r="BI445" i="2"/>
  <c r="BI442" i="2"/>
  <c r="BI439" i="2"/>
  <c r="BI436" i="2"/>
  <c r="BI433" i="2"/>
  <c r="BI430" i="2"/>
  <c r="BI427" i="2"/>
  <c r="BI424" i="2"/>
  <c r="BI421" i="2"/>
  <c r="BI418" i="2"/>
  <c r="BI415" i="2"/>
  <c r="BI412" i="2"/>
  <c r="BI409" i="2"/>
  <c r="BI406" i="2"/>
  <c r="BI403" i="2"/>
  <c r="BI400" i="2"/>
  <c r="BI397" i="2"/>
  <c r="BI394" i="2"/>
  <c r="BI391" i="2"/>
  <c r="BI388" i="2"/>
  <c r="BI385" i="2"/>
  <c r="BI382" i="2"/>
  <c r="BI379" i="2"/>
  <c r="BI376" i="2"/>
  <c r="BI373" i="2"/>
  <c r="BI370" i="2"/>
  <c r="BI367" i="2"/>
  <c r="BI364" i="2"/>
  <c r="BI361" i="2"/>
  <c r="BI358" i="2"/>
  <c r="BI355" i="2"/>
  <c r="BI352" i="2"/>
  <c r="BI349" i="2"/>
  <c r="BI346" i="2"/>
  <c r="BI343" i="2"/>
  <c r="BI340" i="2"/>
  <c r="BI337" i="2"/>
  <c r="BI334" i="2"/>
  <c r="BI331" i="2"/>
  <c r="BI328" i="2"/>
  <c r="BI325" i="2"/>
  <c r="BI322" i="2"/>
  <c r="BI319" i="2"/>
  <c r="BI316" i="2"/>
  <c r="BI313" i="2"/>
  <c r="BI130" i="2"/>
  <c r="BI118" i="2"/>
  <c r="AD6" i="1"/>
  <c r="U9" i="1"/>
  <c r="BI137" i="2"/>
  <c r="BI143" i="2"/>
  <c r="AE6" i="1"/>
  <c r="Y8" i="1"/>
  <c r="AK8" i="1"/>
  <c r="BI6" i="2"/>
  <c r="BI12" i="2"/>
  <c r="BI18" i="2"/>
  <c r="BI24" i="2"/>
  <c r="BI30" i="2"/>
  <c r="BI36" i="2"/>
  <c r="BI42" i="2"/>
  <c r="BI49" i="2"/>
  <c r="BI65" i="2"/>
  <c r="BI67" i="2"/>
  <c r="BI89" i="2"/>
  <c r="BI91" i="2"/>
  <c r="O7" i="1"/>
  <c r="X8" i="1"/>
  <c r="BI64" i="2"/>
  <c r="Z8" i="1"/>
  <c r="BI69" i="2"/>
  <c r="BI88" i="2"/>
  <c r="AF6" i="1"/>
  <c r="BI93" i="2"/>
  <c r="BI7" i="2"/>
  <c r="BI13" i="2"/>
  <c r="BI19" i="2"/>
  <c r="BI25" i="2"/>
  <c r="BI31" i="2"/>
  <c r="BI37" i="2"/>
  <c r="BI43" i="2"/>
  <c r="BI50" i="2"/>
  <c r="BI70" i="2"/>
  <c r="BI71" i="2"/>
  <c r="BI94" i="2"/>
  <c r="BI95" i="2"/>
  <c r="BI318" i="2"/>
  <c r="AU7" i="1" l="1"/>
  <c r="AE8" i="1"/>
  <c r="AD8" i="1"/>
  <c r="AF8" i="1"/>
  <c r="L8" i="1"/>
  <c r="K8" i="1" s="1"/>
  <c r="M8" i="1" s="1"/>
  <c r="AU9" i="1"/>
  <c r="AT8" i="1"/>
  <c r="AU8" i="1" s="1"/>
  <c r="AS7" i="1"/>
  <c r="AC8" i="1"/>
  <c r="M9" i="1"/>
  <c r="AS9" i="1"/>
  <c r="AA7" i="1"/>
  <c r="Y7" i="1"/>
  <c r="Z7" i="1"/>
  <c r="X7" i="1"/>
  <c r="W7" i="1"/>
  <c r="AS6" i="1"/>
  <c r="AE9" i="1"/>
  <c r="AG9" i="1"/>
  <c r="AF9" i="1"/>
  <c r="AD9" i="1"/>
  <c r="AC9" i="1"/>
  <c r="AS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<sst xmlns="http://schemas.openxmlformats.org/spreadsheetml/2006/main" count="21494" uniqueCount="5904">
  <si>
    <t>$State@Blind Flange&lt;1&gt;</t>
  </si>
  <si>
    <t>$User_Notes</t>
  </si>
  <si>
    <t>Flange Type</t>
  </si>
  <si>
    <t>$State@Flange Cover&lt;1&gt;</t>
  </si>
  <si>
    <t>Gasket?</t>
  </si>
  <si>
    <t>$State@GASKET-RFFLANGE&lt;1&gt;</t>
  </si>
  <si>
    <t>Studs &amp; Nuts?</t>
  </si>
  <si>
    <t>$State@HexNut Mirror</t>
  </si>
  <si>
    <t>$State@Blind Flange StudBolt Pattern</t>
  </si>
  <si>
    <t>$State@Flange Cover StudBolt Pattern</t>
  </si>
  <si>
    <t>Stud and Nut features</t>
  </si>
  <si>
    <t>$State@Blind Flange Coincident</t>
  </si>
  <si>
    <t>$State@Blind Flange Concentric5</t>
  </si>
  <si>
    <t>$State@Blind Flange Coincident6</t>
  </si>
  <si>
    <t>$State@Blind Flange Coincident1</t>
  </si>
  <si>
    <t>$State@Blind Flange Concentric4</t>
  </si>
  <si>
    <t>$State@Flange Cover Distance</t>
  </si>
  <si>
    <t>$State@Flange Cover Concentric8</t>
  </si>
  <si>
    <t>$State@Flange Cover Concentric9</t>
  </si>
  <si>
    <t>$State@Flange Cover Coincident12</t>
  </si>
  <si>
    <t>$State@Flange Cover Coincident13</t>
  </si>
  <si>
    <t>Size1</t>
  </si>
  <si>
    <t>WNeck_Flange_Config_List</t>
  </si>
  <si>
    <t>Carbon Steel [SA105]</t>
  </si>
  <si>
    <t>WNeck Flange 150-NPS0.5 SCH-160 [SA105]</t>
  </si>
  <si>
    <t>WNeck Flange 150-NPS0.5 SCH-40 [SA105]</t>
  </si>
  <si>
    <t>WNeck Flange 150-NPS0.5 SCH-80 [SA105]</t>
  </si>
  <si>
    <t>WNeck Flange 150-NPS0.5 SCH-STD [SA105]</t>
  </si>
  <si>
    <t>WNeck Flange 150-NPS0.5 SCH-XXH [SA105]</t>
  </si>
  <si>
    <t>WNeck Flange 150-NPS0.75 SCH-160 [SA105]</t>
  </si>
  <si>
    <t>WNeck Flange 150-NPS0.75 SCH-40 [SA105]</t>
  </si>
  <si>
    <t>WNeck Flange 150-NPS0.75 SCH-80 [SA105]</t>
  </si>
  <si>
    <t>WNeck Flange 150-NPS0.75 SCH-XXH [SA105]</t>
  </si>
  <si>
    <t>WNeck Flange 150-NPS1 SCH-160 [SA105]</t>
  </si>
  <si>
    <t>WNeck Flange 150-NPS1 SCH-40 [SA105]</t>
  </si>
  <si>
    <t>WNeck Flange 150-NPS1 SCH-80 [SA105]</t>
  </si>
  <si>
    <t>WNeck Flange 150-NPS1 SCH-STD [SA105]</t>
  </si>
  <si>
    <t>WNeck Flange 150-NPS1 SCH-XH [SA105]</t>
  </si>
  <si>
    <t>WNeck Flange 150-NPS1 SCH-XXH [SA105]</t>
  </si>
  <si>
    <t>WNeck Flange 150-NPS1.25 SCH-160 [SA105]</t>
  </si>
  <si>
    <t>WNeck Flange 150-NPS1.25 SCH-40 [SA105]</t>
  </si>
  <si>
    <t>WNeck Flange 150-NPS1.25 SCH-80 [SA105]</t>
  </si>
  <si>
    <t>WNeck Flange 150-NPS1.25 SCH-XXH [SA105]</t>
  </si>
  <si>
    <t>WNeck Flange 150-NPS1.5 SCH-160 [SA105]</t>
  </si>
  <si>
    <t>WNeck Flange 150-NPS1.5 SCH-40 [SA105]</t>
  </si>
  <si>
    <t>WNeck Flange 150-NPS1.5 SCH-80 [SA105]</t>
  </si>
  <si>
    <t>WNeck Flange 150-NPS1.5 SCH-XXH [SA105]</t>
  </si>
  <si>
    <t>WNeck Flange 150-NPS2 SCH-160 [SA105]</t>
  </si>
  <si>
    <t>WNeck Flange 150-NPS2 SCH-40 [SA105]</t>
  </si>
  <si>
    <t>WNeck Flange 150-NPS2 SCH-80 [SA105]</t>
  </si>
  <si>
    <t>WNeck Flange 150-NPS2 SCH-XXH [SA105]</t>
  </si>
  <si>
    <t>WNeck Flange 150-NPS2.5 SCH-160 [SA105]</t>
  </si>
  <si>
    <t>WNeck Flange 150-NPS2.5 SCH-40 [SA105]</t>
  </si>
  <si>
    <t>WNeck Flange 150-NPS2.5 SCH-80 [SA105]</t>
  </si>
  <si>
    <t>WNeck Flange 150-NPS2.5 SCH-XXH [SA105]</t>
  </si>
  <si>
    <t>WNeck Flange 150-NPS3 SCH-160 [SA105]</t>
  </si>
  <si>
    <t>WNeck Flange 150-NPS3 SCH-40 [SA105]</t>
  </si>
  <si>
    <t>WNeck Flange 150-NPS3 SCH-80 [SA105]</t>
  </si>
  <si>
    <t>WNeck Flange 150-NPS3 SCH-XXH [SA105]</t>
  </si>
  <si>
    <t>WNeck Flange 150-NPS3.5 SCH-40 [SA105]</t>
  </si>
  <si>
    <t>WNeck Flange 150-NPS3.5 SCH-80 [SA105]</t>
  </si>
  <si>
    <t>WNeck Flange 150-NPS3.5 SCH-XXH [SA105]</t>
  </si>
  <si>
    <t>WNeck Flange 150-NPS4 SCH-120 [SA105]</t>
  </si>
  <si>
    <t>WNeck Flange 150-NPS4 SCH-160 [SA105]</t>
  </si>
  <si>
    <t>WNeck Flange 150-NPS4 SCH-40 [SA105]</t>
  </si>
  <si>
    <t>WNeck Flange 150-NPS4 SCH-80 [SA105]</t>
  </si>
  <si>
    <t>WNeck Flange 150-NPS4 SCH-XXH [SA105]</t>
  </si>
  <si>
    <t>WNeck Flange 150-NPS5 SCH-120 [SA105]</t>
  </si>
  <si>
    <t>WNeck Flange 150-NPS5 SCH-160 [SA105]</t>
  </si>
  <si>
    <t>WNeck Flange 150-NPS5 SCH-40 [SA105]</t>
  </si>
  <si>
    <t>WNeck Flange 150-NPS5 SCH-80 [SA105]</t>
  </si>
  <si>
    <t>WNeck Flange 150-NPS5 SCH-XXH [SA105]</t>
  </si>
  <si>
    <t>WNeck Flange 150-NPS6 SCH-120 [SA105]</t>
  </si>
  <si>
    <t>WNeck Flange 150-NPS6 SCH-160 [SA105]</t>
  </si>
  <si>
    <t>WNeck Flange 150-NPS6 SCH-40 [SA105]</t>
  </si>
  <si>
    <t>WNeck Flange 150-NPS6 SCH-80 [SA105]</t>
  </si>
  <si>
    <t>WNeck Flange 150-NPS6 SCH-XXH [SA105]</t>
  </si>
  <si>
    <t>WNeck Flange 150-NPS8 SCH-100 [SA105]</t>
  </si>
  <si>
    <t>WNeck Flange 150-NPS8 SCH-120 [SA105]</t>
  </si>
  <si>
    <t>WNeck Flange 150-NPS8 SCH-160 [SA105]</t>
  </si>
  <si>
    <t>WNeck Flange 150-NPS8 SCH-40 [SA105]</t>
  </si>
  <si>
    <t>WNeck Flange 150-NPS8 SCH-80 [SA105]</t>
  </si>
  <si>
    <t>WNeck Flange 150-NPS8 SCH-XXH [SA105]</t>
  </si>
  <si>
    <t>WNeck Flange 150-NPS10 SCH-100 [SA105]</t>
  </si>
  <si>
    <t>WNeck Flange 150-NPS10 SCH-120 [SA105]</t>
  </si>
  <si>
    <t>WNeck Flange 150-NPS10 SCH-160 [SA105]</t>
  </si>
  <si>
    <t>WNeck Flange 150-NPS10 SCH-40 [SA105]</t>
  </si>
  <si>
    <t>WNeck Flange 150-NPS10 SCH-80 [SA105]</t>
  </si>
  <si>
    <t>WNeck Flange 150-NPS10 SCH-XH [SA105]</t>
  </si>
  <si>
    <t>WNeck Flange 150-NPS10 SCH-XXH [SA105]</t>
  </si>
  <si>
    <t>WNeck Flange 150-NPS12 SCH-100 [SA105]</t>
  </si>
  <si>
    <t>WNeck Flange 150-NPS12 SCH-120 [SA105]</t>
  </si>
  <si>
    <t>WNeck Flange 150-NPS12 SCH-160 [SA105]</t>
  </si>
  <si>
    <t>WNeck Flange 150-NPS12 SCH-40 [SA105]</t>
  </si>
  <si>
    <t>WNeck Flange 150-NPS12 SCH-80 [SA105]</t>
  </si>
  <si>
    <t>WNeck Flange 150-NPS12 SCH-STD [SA105]</t>
  </si>
  <si>
    <t>WNeck Flange 150-NPS12 SCH-XH [SA105]</t>
  </si>
  <si>
    <t>WNeck Flange 150-NPS12 SCH-XXH [SA105]</t>
  </si>
  <si>
    <t>WNeck Flange 150-NPS14 SCH-100 [SA105]</t>
  </si>
  <si>
    <t>WNeck Flange 150-NPS14 SCH-120 [SA105]</t>
  </si>
  <si>
    <t>WNeck Flange 150-NPS14 SCH-160 [SA105]</t>
  </si>
  <si>
    <t>WNeck Flange 150-NPS14 SCH-40 [SA105]</t>
  </si>
  <si>
    <t>WNeck Flange 150-NPS14 SCH-80 [SA105]</t>
  </si>
  <si>
    <t>WNeck Flange 150-NPS14 SCH-STD [SA105]</t>
  </si>
  <si>
    <t>WNeck Flange 150-NPS14 SCH-XH [SA105]</t>
  </si>
  <si>
    <t>WNeck Flange 150-NPS16 SCH-100 [SA105]</t>
  </si>
  <si>
    <t>WNeck Flange 150-NPS16 SCH-120 [SA105]</t>
  </si>
  <si>
    <t>WNeck Flange 150-NPS16 SCH-160 [SA105]</t>
  </si>
  <si>
    <t>WNeck Flange 150-NPS16 SCH-40 [SA105]</t>
  </si>
  <si>
    <t>WNeck Flange 150-NPS16 SCH-80 [SA105]</t>
  </si>
  <si>
    <t>WNeck Flange 150-NPS16 SCH-STD [SA105]</t>
  </si>
  <si>
    <t>WNeck Flange 150-NPS16 SCH-XH [SA105]</t>
  </si>
  <si>
    <t>WNeck Flange 150-NPS18 SCH-100 [SA105]</t>
  </si>
  <si>
    <t>WNeck Flange 150-NPS18 SCH-120 [SA105]</t>
  </si>
  <si>
    <t>WNeck Flange 150-NPS18 SCH-160 [SA105]</t>
  </si>
  <si>
    <t>WNeck Flange 150-NPS18 SCH-40 [SA105]</t>
  </si>
  <si>
    <t>WNeck Flange 150-NPS18 SCH-80 [SA105]</t>
  </si>
  <si>
    <t>WNeck Flange 150-NPS18 SCH-STD [SA105]</t>
  </si>
  <si>
    <t>WNeck Flange 150-NPS18 SCH-XH [SA105]</t>
  </si>
  <si>
    <t>WNeck Flange 300-NPS0.5 SCH-160 [SA105]</t>
  </si>
  <si>
    <t>WNeck Flange 300-NPS0.5 SCH-40 [SA105]</t>
  </si>
  <si>
    <t>WNeck Flange 300-NPS0.5 SCH-80 [SA105]</t>
  </si>
  <si>
    <t>WNeck Flange 300-NPS0.5 SCH-STD [SA105]</t>
  </si>
  <si>
    <t>WNeck Flange 300-NPS0.5 SCH-XXH [SA105]</t>
  </si>
  <si>
    <t>WNeck Flange 300-NPS0.75 SCH-160 [SA105]</t>
  </si>
  <si>
    <t>WNeck Flange 300-NPS0.75 SCH-40 [SA105]</t>
  </si>
  <si>
    <t>WNeck Flange 300-NPS0.75 SCH-80 [SA105]</t>
  </si>
  <si>
    <t>WNeck Flange 300-NPS0.75 SCH-XXH [SA105]</t>
  </si>
  <si>
    <t>WNeck Flange 300-NPS1 SCH-160 [SA105]</t>
  </si>
  <si>
    <t>WNeck Flange 300-NPS1 SCH-40 [SA105]</t>
  </si>
  <si>
    <t>WNeck Flange 300-NPS1 SCH-80 [SA105]</t>
  </si>
  <si>
    <t>WNeck Flange 300-NPS1 SCH-STD [SA105]</t>
  </si>
  <si>
    <t>WNeck Flange 300-NPS1 SCH-XH [SA105]</t>
  </si>
  <si>
    <t>WNeck Flange 300-NPS1 SCH-XXH [SA105]</t>
  </si>
  <si>
    <t>WNeck Flange 300-NPS1.25 SCH-160 [SA105]</t>
  </si>
  <si>
    <t>WNeck Flange 300-NPS1.25 SCH-40 [SA105]</t>
  </si>
  <si>
    <t>WNeck Flange 300-NPS1.25 SCH-80 [SA105]</t>
  </si>
  <si>
    <t>WNeck Flange 300-NPS1.25 SCH-XXH [SA105]</t>
  </si>
  <si>
    <t>WNeck Flange 300-NPS1.5 SCH-160 [SA105]</t>
  </si>
  <si>
    <t>WNeck Flange 300-NPS1.5 SCH-40 [SA105]</t>
  </si>
  <si>
    <t>WNeck Flange 300-NPS1.5 SCH-80 [SA105]</t>
  </si>
  <si>
    <t>WNeck Flange 300-NPS1.5 SCH-XXH [SA105]</t>
  </si>
  <si>
    <t>WNeck Flange 300-NPS2 SCH-160 [SA105]</t>
  </si>
  <si>
    <t>WNeck Flange 300-NPS2 SCH-40 [SA105]</t>
  </si>
  <si>
    <t>WNeck Flange 300-NPS2 SCH-80 [SA105]</t>
  </si>
  <si>
    <t>WNeck Flange 300-NPS2 SCH-XXH [SA105]</t>
  </si>
  <si>
    <t>WNeck Flange 300-NPS2.5 SCH-160 [SA105]</t>
  </si>
  <si>
    <t>WNeck Flange 300-NPS2.5 SCH-40 [SA105]</t>
  </si>
  <si>
    <t>WNeck Flange 300-NPS2.5 SCH-80 [SA105]</t>
  </si>
  <si>
    <t>WNeck Flange 300-NPS2.5 SCH-XXH [SA105]</t>
  </si>
  <si>
    <t>WNeck Flange 300-NPS3 SCH-160 [SA105]</t>
  </si>
  <si>
    <t>WNeck Flange 300-NPS3 SCH-40 [SA105]</t>
  </si>
  <si>
    <t>WNeck Flange 300-NPS3 SCH-80 [SA105]</t>
  </si>
  <si>
    <t>WNeck Flange 300-NPS3 SCH-XXH [SA105]</t>
  </si>
  <si>
    <t>WNeck Flange 300-NPS3.5 SCH-40 [SA105]</t>
  </si>
  <si>
    <t>WNeck Flange 300-NPS3.5 SCH-80 [SA105]</t>
  </si>
  <si>
    <t>WNeck Flange 300-NPS3.5 SCH-XXH [SA105]</t>
  </si>
  <si>
    <t>WNeck Flange 300-NPS4 SCH-120 [SA105]</t>
  </si>
  <si>
    <t>WNeck Flange 300-NPS4 SCH-160 [SA105]</t>
  </si>
  <si>
    <t>WNeck Flange 300-NPS4 SCH-40 [SA105]</t>
  </si>
  <si>
    <t>WNeck Flange 300-NPS4 SCH-80 [SA105]</t>
  </si>
  <si>
    <t>WNeck Flange 300-NPS4 SCH-XXH [SA105]</t>
  </si>
  <si>
    <t>WNeck Flange 300-NPS5 SCH-120 [SA105]</t>
  </si>
  <si>
    <t>WNeck Flange 300-NPS5 SCH-160 [SA105]</t>
  </si>
  <si>
    <t>WNeck Flange 300-NPS5 SCH-40 [SA105]</t>
  </si>
  <si>
    <t>WNeck Flange 300-NPS5 SCH-80 [SA105]</t>
  </si>
  <si>
    <t>WNeck Flange 300-NPS5 SCH-XXH [SA105]</t>
  </si>
  <si>
    <t>WNeck Flange 300-NPS6 SCH-120 [SA105]</t>
  </si>
  <si>
    <t>WNeck Flange 300-NPS6 SCH-160 [SA105]</t>
  </si>
  <si>
    <t>WNeck Flange 300-NPS6 SCH-40 [SA105]</t>
  </si>
  <si>
    <t>WNeck Flange 300-NPS6 SCH-80 [SA105]</t>
  </si>
  <si>
    <t>WNeck Flange 300-NPS6 SCH-XXH [SA105]</t>
  </si>
  <si>
    <t>WNeck Flange 300-NPS8 SCH-100 [SA105]</t>
  </si>
  <si>
    <t>WNeck Flange 300-NPS8 SCH-120 [SA105]</t>
  </si>
  <si>
    <t>WNeck Flange 300-NPS8 SCH-160 [SA105]</t>
  </si>
  <si>
    <t>WNeck Flange 300-NPS8 SCH-40 [SA105]</t>
  </si>
  <si>
    <t>WNeck Flange 300-NPS8 SCH-80 [SA105]</t>
  </si>
  <si>
    <t>WNeck Flange 300-NPS8 SCH-XXH [SA105]</t>
  </si>
  <si>
    <t>WNeck Flange 300-NPS10 SCH-100 [SA105]</t>
  </si>
  <si>
    <t>WNeck Flange 300-NPS10 SCH-120 [SA105]</t>
  </si>
  <si>
    <t>WNeck Flange 300-NPS10 SCH-160 [SA105]</t>
  </si>
  <si>
    <t>WNeck Flange 300-NPS10 SCH-40 [SA105]</t>
  </si>
  <si>
    <t>WNeck Flange 300-NPS10 SCH-80 [SA105]</t>
  </si>
  <si>
    <t>WNeck Flange 300-NPS10 SCH-XH [SA105]</t>
  </si>
  <si>
    <t>WNeck Flange 300-NPS10 SCH-XXH [SA105]</t>
  </si>
  <si>
    <t>WNeck Flange 300-NPS12 SCH-100 [SA105]</t>
  </si>
  <si>
    <t>WNeck Flange 300-NPS12 SCH-120 [SA105]</t>
  </si>
  <si>
    <t>WNeck Flange 300-NPS12 SCH-160 [SA105]</t>
  </si>
  <si>
    <t>WNeck Flange 300-NPS12 SCH-40 [SA105]</t>
  </si>
  <si>
    <t>WNeck Flange 300-NPS12 SCH-80 [SA105]</t>
  </si>
  <si>
    <t>WNeck Flange 300-NPS12 SCH-STD [SA105]</t>
  </si>
  <si>
    <t>WNeck Flange 300-NPS12 SCH-XH [SA105]</t>
  </si>
  <si>
    <t>WNeck Flange 300-NPS12 SCH-XXH [SA105]</t>
  </si>
  <si>
    <t>WNeck Flange 300-NPS14 SCH-100 [SA105]</t>
  </si>
  <si>
    <t>WNeck Flange 300-NPS14 SCH-120 [SA105]</t>
  </si>
  <si>
    <t>WNeck Flange 300-NPS14 SCH-160 [SA105]</t>
  </si>
  <si>
    <t>WNeck Flange 300-NPS14 SCH-40 [SA105]</t>
  </si>
  <si>
    <t>WNeck Flange 300-NPS14 SCH-80 [SA105]</t>
  </si>
  <si>
    <t>WNeck Flange 300-NPS14 SCH-STD [SA105]</t>
  </si>
  <si>
    <t>WNeck Flange 300-NPS14 SCH-XH [SA105]</t>
  </si>
  <si>
    <t>WNeck Flange 300-NPS16 SCH-100 [SA105]</t>
  </si>
  <si>
    <t>WNeck Flange 300-NPS16 SCH-120 [SA105]</t>
  </si>
  <si>
    <t>WNeck Flange 300-NPS16 SCH-160 [SA105]</t>
  </si>
  <si>
    <t>WNeck Flange 300-NPS16 SCH-40 [SA105]</t>
  </si>
  <si>
    <t>WNeck Flange 300-NPS16 SCH-80 [SA105]</t>
  </si>
  <si>
    <t>WNeck Flange 300-NPS16 SCH-STD [SA105]</t>
  </si>
  <si>
    <t>WNeck Flange 300-NPS16 SCH-XH [SA105]</t>
  </si>
  <si>
    <t>WNeck Flange 300-NPS18 SCH-100 [SA105]</t>
  </si>
  <si>
    <t>WNeck Flange 300-NPS18 SCH-120 [SA105]</t>
  </si>
  <si>
    <t>WNeck Flange 300-NPS18 SCH-160 [SA105]</t>
  </si>
  <si>
    <t>WNeck Flange 300-NPS18 SCH-40 [SA105]</t>
  </si>
  <si>
    <t>WNeck Flange 300-NPS18 SCH-80 [SA105]</t>
  </si>
  <si>
    <t>WNeck Flange 300-NPS18 SCH-STD [SA105]</t>
  </si>
  <si>
    <t>WNeck Flange 300-NPS18 SCH-XH [SA105]</t>
  </si>
  <si>
    <t>WNeck Flange 400-NPS0.5 SCH-160 [SA105]</t>
  </si>
  <si>
    <t>WNeck Flange 400-NPS0.5 SCH-40 [SA105]</t>
  </si>
  <si>
    <t>WNeck Flange 400-NPS0.5 SCH-80 [SA105]</t>
  </si>
  <si>
    <t>WNeck Flange 400-NPS0.5 SCH-STD [SA105]</t>
  </si>
  <si>
    <t>WNeck Flange 400-NPS0.5 SCH-XXH [SA105]</t>
  </si>
  <si>
    <t>WNeck Flange 400-NPS0.75 SCH-160 [SA105]</t>
  </si>
  <si>
    <t>WNeck Flange 400-NPS0.75 SCH-40 [SA105]</t>
  </si>
  <si>
    <t>WNeck Flange 400-NPS0.75 SCH-80 [SA105]</t>
  </si>
  <si>
    <t>WNeck Flange 400-NPS0.75 SCH-XXH [SA105]</t>
  </si>
  <si>
    <t>WNeck Flange 400-NPS1 SCH-160 [SA105]</t>
  </si>
  <si>
    <t>WNeck Flange 400-NPS1 SCH-40 [SA105]</t>
  </si>
  <si>
    <t>WNeck Flange 400-NPS1 SCH-80 [SA105]</t>
  </si>
  <si>
    <t>WNeck Flange 400-NPS1 SCH-STD [SA105]</t>
  </si>
  <si>
    <t>WNeck Flange 400-NPS1 SCH-XH [SA105]</t>
  </si>
  <si>
    <t>WNeck Flange 400-NPS1 SCH-XXH [SA105]</t>
  </si>
  <si>
    <t>WNeck Flange 400-NPS1.25 SCH-160 [SA105]</t>
  </si>
  <si>
    <t>WNeck Flange 400-NPS1.25 SCH-40 [SA105]</t>
  </si>
  <si>
    <t>WNeck Flange 400-NPS1.25 SCH-80 [SA105]</t>
  </si>
  <si>
    <t>WNeck Flange 400-NPS1.25 SCH-XXH [SA105]</t>
  </si>
  <si>
    <t>WNeck Flange 400-NPS1.5 SCH-160 [SA105]</t>
  </si>
  <si>
    <t>WNeck Flange 400-NPS1.5 SCH-40 [SA105]</t>
  </si>
  <si>
    <t>WNeck Flange 400-NPS1.5 SCH-80 [SA105]</t>
  </si>
  <si>
    <t>WNeck Flange 400-NPS1.5 SCH-XXH [SA105]</t>
  </si>
  <si>
    <t>WNeck Flange 400-NPS2 SCH-160 [SA105]</t>
  </si>
  <si>
    <t>WNeck Flange 400-NPS2 SCH-40 [SA105]</t>
  </si>
  <si>
    <t>WNeck Flange 400-NPS2 SCH-80 [SA105]</t>
  </si>
  <si>
    <t>WNeck Flange 400-NPS2 SCH-XXH [SA105]</t>
  </si>
  <si>
    <t>WNeck Flange 400-NPS2.5 SCH-160 [SA105]</t>
  </si>
  <si>
    <t>WNeck Flange 400-NPS2.5 SCH-40 [SA105]</t>
  </si>
  <si>
    <t>WNeck Flange 400-NPS2.5 SCH-80 [SA105]</t>
  </si>
  <si>
    <t>WNeck Flange 400-NPS2.5 SCH-XXH [SA105]</t>
  </si>
  <si>
    <t>WNeck Flange 400-NPS3 SCH-160 [SA105]</t>
  </si>
  <si>
    <t>WNeck Flange 400-NPS3 SCH-40 [SA105]</t>
  </si>
  <si>
    <t>WNeck Flange 400-NPS3 SCH-80 [SA105]</t>
  </si>
  <si>
    <t>WNeck Flange 400-NPS3 SCH-XXH [SA105]</t>
  </si>
  <si>
    <t>WNeck Flange 400-NPS3.5 SCH-40 [SA105]</t>
  </si>
  <si>
    <t>WNeck Flange 400-NPS3.5 SCH-80 [SA105]</t>
  </si>
  <si>
    <t>WNeck Flange 400-NPS3.5 SCH-XXH [SA105]</t>
  </si>
  <si>
    <t>WNeck Flange 400-NPS4 SCH-120 [SA105]</t>
  </si>
  <si>
    <t>WNeck Flange 400-NPS4 SCH-160 [SA105]</t>
  </si>
  <si>
    <t>WNeck Flange 400-NPS4 SCH-40 [SA105]</t>
  </si>
  <si>
    <t>WNeck Flange 400-NPS4 SCH-80 [SA105]</t>
  </si>
  <si>
    <t>WNeck Flange 400-NPS4 SCH-XXH [SA105]</t>
  </si>
  <si>
    <t>WNeck Flange 400-NPS5 SCH-120 [SA105]</t>
  </si>
  <si>
    <t>WNeck Flange 400-NPS5 SCH-160 [SA105]</t>
  </si>
  <si>
    <t>WNeck Flange 400-NPS5 SCH-40 [SA105]</t>
  </si>
  <si>
    <t>WNeck Flange 400-NPS5 SCH-80 [SA105]</t>
  </si>
  <si>
    <t>WNeck Flange 400-NPS5 SCH-XXH [SA105]</t>
  </si>
  <si>
    <t>WNeck Flange 400-NPS6 SCH-120 [SA105]</t>
  </si>
  <si>
    <t>WNeck Flange 400-NPS6 SCH-160 [SA105]</t>
  </si>
  <si>
    <t>WNeck Flange 400-NPS6 SCH-40 [SA105]</t>
  </si>
  <si>
    <t>WNeck Flange 400-NPS6 SCH-80 [SA105]</t>
  </si>
  <si>
    <t>WNeck Flange 400-NPS6 SCH-XXH [SA105]</t>
  </si>
  <si>
    <t>WNeck Flange 400-NPS8 SCH-100 [SA105]</t>
  </si>
  <si>
    <t>WNeck Flange 400-NPS8 SCH-120 [SA105]</t>
  </si>
  <si>
    <t>WNeck Flange 400-NPS8 SCH-160 [SA105]</t>
  </si>
  <si>
    <t>WNeck Flange 400-NPS8 SCH-40 [SA105]</t>
  </si>
  <si>
    <t>WNeck Flange 400-NPS8 SCH-80 [SA105]</t>
  </si>
  <si>
    <t>WNeck Flange 400-NPS8 SCH-XXH [SA105]</t>
  </si>
  <si>
    <t>WNeck Flange 400-NPS10 SCH-100 [SA105]</t>
  </si>
  <si>
    <t>WNeck Flange 400-NPS10 SCH-120 [SA105]</t>
  </si>
  <si>
    <t>WNeck Flange 400-NPS10 SCH-160 [SA105]</t>
  </si>
  <si>
    <t>WNeck Flange 400-NPS10 SCH-40 [SA105]</t>
  </si>
  <si>
    <t>WNeck Flange 400-NPS10 SCH-80 [SA105]</t>
  </si>
  <si>
    <t>WNeck Flange 400-NPS10 SCH-XH [SA105]</t>
  </si>
  <si>
    <t>WNeck Flange 400-NPS10 SCH-XXH [SA105]</t>
  </si>
  <si>
    <t>WNeck Flange 400-NPS12 SCH-100 [SA105]</t>
  </si>
  <si>
    <t>WNeck Flange 400-NPS12 SCH-120 [SA105]</t>
  </si>
  <si>
    <t>WNeck Flange 400-NPS12 SCH-160 [SA105]</t>
  </si>
  <si>
    <t>WNeck Flange 400-NPS12 SCH-40 [SA105]</t>
  </si>
  <si>
    <t>WNeck Flange 400-NPS12 SCH-80 [SA105]</t>
  </si>
  <si>
    <t>WNeck Flange 400-NPS12 SCH-STD [SA105]</t>
  </si>
  <si>
    <t>WNeck Flange 400-NPS12 SCH-XH [SA105]</t>
  </si>
  <si>
    <t>WNeck Flange 400-NPS12 SCH-XXH [SA105]</t>
  </si>
  <si>
    <t>WNeck Flange 400-NPS14 SCH-100 [SA105]</t>
  </si>
  <si>
    <t>WNeck Flange 400-NPS14 SCH-120 [SA105]</t>
  </si>
  <si>
    <t>WNeck Flange 400-NPS14 SCH-160 [SA105]</t>
  </si>
  <si>
    <t>WNeck Flange 400-NPS14 SCH-40 [SA105]</t>
  </si>
  <si>
    <t>WNeck Flange 400-NPS14 SCH-80 [SA105]</t>
  </si>
  <si>
    <t>WNeck Flange 400-NPS14 SCH-STD [SA105]</t>
  </si>
  <si>
    <t>WNeck Flange 400-NPS14 SCH-XH [SA105]</t>
  </si>
  <si>
    <t>WNeck Flange 400-NPS16 SCH-100 [SA105]</t>
  </si>
  <si>
    <t>WNeck Flange 400-NPS16 SCH-120 [SA105]</t>
  </si>
  <si>
    <t>WNeck Flange 400-NPS16 SCH-160 [SA105]</t>
  </si>
  <si>
    <t>WNeck Flange 400-NPS16 SCH-40 [SA105]</t>
  </si>
  <si>
    <t>WNeck Flange 400-NPS16 SCH-80 [SA105]</t>
  </si>
  <si>
    <t>WNeck Flange 400-NPS16 SCH-STD [SA105]</t>
  </si>
  <si>
    <t>WNeck Flange 400-NPS16 SCH-XH [SA105]</t>
  </si>
  <si>
    <t>WNeck Flange 400-NPS18 SCH-100 [SA105]</t>
  </si>
  <si>
    <t>WNeck Flange 400-NPS18 SCH-120 [SA105]</t>
  </si>
  <si>
    <t>WNeck Flange 400-NPS18 SCH-160 [SA105]</t>
  </si>
  <si>
    <t>WNeck Flange 400-NPS18 SCH-40 [SA105]</t>
  </si>
  <si>
    <t>WNeck Flange 400-NPS18 SCH-80 [SA105]</t>
  </si>
  <si>
    <t>WNeck Flange 400-NPS18 SCH-STD [SA105]</t>
  </si>
  <si>
    <t>WNeck Flange 400-NPS18 SCH-XH [SA105]</t>
  </si>
  <si>
    <t>WNeck Flange 600-NPS0.5 SCH-160 [SA105]</t>
  </si>
  <si>
    <t>WNeck Flange 600-NPS0.5 SCH-40 [SA105]</t>
  </si>
  <si>
    <t>WNeck Flange 600-NPS0.5 SCH-80 [SA105]</t>
  </si>
  <si>
    <t>WNeck Flange 600-NPS0.5 SCH-STD [SA105]</t>
  </si>
  <si>
    <t>WNeck Flange 600-NPS0.5 SCH-XXH [SA105]</t>
  </si>
  <si>
    <t>WNeck Flange 600-NPS0.75 SCH-160 [SA105]</t>
  </si>
  <si>
    <t>WNeck Flange 600-NPS0.75 SCH-40 [SA105]</t>
  </si>
  <si>
    <t>WNeck Flange 600-NPS0.75 SCH-80 [SA105]</t>
  </si>
  <si>
    <t>WNeck Flange 600-NPS0.75 SCH-XXH [SA105]</t>
  </si>
  <si>
    <t>WNeck Flange 600-NPS1 SCH-160 [SA105]</t>
  </si>
  <si>
    <t>WNeck Flange 600-NPS1 SCH-40 [SA105]</t>
  </si>
  <si>
    <t>WNeck Flange 600-NPS1 SCH-80 [SA105]</t>
  </si>
  <si>
    <t>WNeck Flange 600-NPS1 SCH-STD [SA105]</t>
  </si>
  <si>
    <t>WNeck Flange 600-NPS1 SCH-XH [SA105]</t>
  </si>
  <si>
    <t>WNeck Flange 600-NPS1 SCH-XXH [SA105]</t>
  </si>
  <si>
    <t>WNeck Flange 600-NPS1.25 SCH-160 [SA105]</t>
  </si>
  <si>
    <t>WNeck Flange 600-NPS1.25 SCH-40 [SA105]</t>
  </si>
  <si>
    <t>WNeck Flange 600-NPS1.25 SCH-80 [SA105]</t>
  </si>
  <si>
    <t>WNeck Flange 600-NPS1.25 SCH-XXH [SA105]</t>
  </si>
  <si>
    <t>WNeck Flange 600-NPS1.5 SCH-160 [SA105]</t>
  </si>
  <si>
    <t>WNeck Flange 600-NPS1.5 SCH-40 [SA105]</t>
  </si>
  <si>
    <t>WNeck Flange 600-NPS1.5 SCH-80 [SA105]</t>
  </si>
  <si>
    <t>WNeck Flange 600-NPS1.5 SCH-XXH [SA105]</t>
  </si>
  <si>
    <t>WNeck Flange 600-NPS2 SCH-160 [SA105]</t>
  </si>
  <si>
    <t>WNeck Flange 600-NPS2 SCH-40 [SA105]</t>
  </si>
  <si>
    <t>WNeck Flange 600-NPS2 SCH-80 [SA105]</t>
  </si>
  <si>
    <t>WNeck Flange 600-NPS2 SCH-XXH [SA105]</t>
  </si>
  <si>
    <t>WNeck Flange 600-NPS2.5 SCH-160 [SA105]</t>
  </si>
  <si>
    <t>WNeck Flange 600-NPS2.5 SCH-40 [SA105]</t>
  </si>
  <si>
    <t>WNeck Flange 600-NPS2.5 SCH-80 [SA105]</t>
  </si>
  <si>
    <t>WNeck Flange 600-NPS2.5 SCH-XXH [SA105]</t>
  </si>
  <si>
    <t>WNeck Flange 600-NPS3 SCH-160 [SA105]</t>
  </si>
  <si>
    <t>WNeck Flange 600-NPS3 SCH-40 [SA105]</t>
  </si>
  <si>
    <t>WNeck Flange 600-NPS3 SCH-80 [SA105]</t>
  </si>
  <si>
    <t>WNeck Flange 600-NPS3 SCH-XXH [SA105]</t>
  </si>
  <si>
    <t>WNeck Flange 600-NPS3.5 SCH-40 [SA105]</t>
  </si>
  <si>
    <t>WNeck Flange 600-NPS3.5 SCH-80 [SA105]</t>
  </si>
  <si>
    <t>WNeck Flange 600-NPS3.5 SCH-XXH [SA105]</t>
  </si>
  <si>
    <t>WNeck Flange 600-NPS4 SCH-120 [SA105]</t>
  </si>
  <si>
    <t>WNeck Flange 600-NPS4 SCH-160 [SA105]</t>
  </si>
  <si>
    <t>WNeck Flange 600-NPS4 SCH-40 [SA105]</t>
  </si>
  <si>
    <t>WNeck Flange 600-NPS4 SCH-80 [SA105]</t>
  </si>
  <si>
    <t>WNeck Flange 600-NPS4 SCH-XXH [SA105]</t>
  </si>
  <si>
    <t>WNeck Flange 600-NPS5 SCH-120 [SA105]</t>
  </si>
  <si>
    <t>WNeck Flange 600-NPS5 SCH-160 [SA105]</t>
  </si>
  <si>
    <t>WNeck Flange 600-NPS5 SCH-40 [SA105]</t>
  </si>
  <si>
    <t>WNeck Flange 600-NPS5 SCH-80 [SA105]</t>
  </si>
  <si>
    <t>WNeck Flange 600-NPS5 SCH-XXH [SA105]</t>
  </si>
  <si>
    <t>WNeck Flange 600-NPS6 SCH-120 [SA105]</t>
  </si>
  <si>
    <t>WNeck Flange 600-NPS6 SCH-160 [SA105]</t>
  </si>
  <si>
    <t>WNeck Flange 600-NPS6 SCH-40 [SA105]</t>
  </si>
  <si>
    <t>WNeck Flange 600-NPS6 SCH-80 [SA105]</t>
  </si>
  <si>
    <t>WNeck Flange 600-NPS6 SCH-XXH [SA105]</t>
  </si>
  <si>
    <t>WNeck Flange 600-NPS8 SCH-100 [SA105]</t>
  </si>
  <si>
    <t>WNeck Flange 600-NPS8 SCH-120 [SA105]</t>
  </si>
  <si>
    <t>WNeck Flange 600-NPS8 SCH-160 [SA105]</t>
  </si>
  <si>
    <t>WNeck Flange 600-NPS8 SCH-40 [SA105]</t>
  </si>
  <si>
    <t>WNeck Flange 600-NPS8 SCH-80 [SA105]</t>
  </si>
  <si>
    <t>WNeck Flange 600-NPS8 SCH-XXH [SA105]</t>
  </si>
  <si>
    <t>WNeck Flange 600-NPS10 SCH-100 [SA105]</t>
  </si>
  <si>
    <t>WNeck Flange 600-NPS10 SCH-120 [SA105]</t>
  </si>
  <si>
    <t>WNeck Flange 600-NPS10 SCH-160 [SA105]</t>
  </si>
  <si>
    <t>WNeck Flange 600-NPS10 SCH-40 [SA105]</t>
  </si>
  <si>
    <t>WNeck Flange 600-NPS10 SCH-80 [SA105]</t>
  </si>
  <si>
    <t>WNeck Flange 600-NPS10 SCH-XH [SA105]</t>
  </si>
  <si>
    <t>WNeck Flange 600-NPS10 SCH-XXH [SA105]</t>
  </si>
  <si>
    <t>WNeck Flange 600-NPS12 SCH-100 [SA105]</t>
  </si>
  <si>
    <t>WNeck Flange 600-NPS12 SCH-120 [SA105]</t>
  </si>
  <si>
    <t>WNeck Flange 600-NPS12 SCH-160 [SA105]</t>
  </si>
  <si>
    <t>WNeck Flange 600-NPS12 SCH-40 [SA105]</t>
  </si>
  <si>
    <t>WNeck Flange 600-NPS12 SCH-80 [SA105]</t>
  </si>
  <si>
    <t>WNeck Flange 600-NPS12 SCH-STD [SA105]</t>
  </si>
  <si>
    <t>WNeck Flange 600-NPS12 SCH-XH [SA105]</t>
  </si>
  <si>
    <t>WNeck Flange 600-NPS12 SCH-XXH [SA105]</t>
  </si>
  <si>
    <t>WNeck Flange 600-NPS14 SCH-100 [SA105]</t>
  </si>
  <si>
    <t>WNeck Flange 600-NPS14 SCH-120 [SA105]</t>
  </si>
  <si>
    <t>WNeck Flange 600-NPS14 SCH-160 [SA105]</t>
  </si>
  <si>
    <t>WNeck Flange 600-NPS14 SCH-40 [SA105]</t>
  </si>
  <si>
    <t>WNeck Flange 600-NPS14 SCH-80 [SA105]</t>
  </si>
  <si>
    <t>WNeck Flange 600-NPS14 SCH-STD [SA105]</t>
  </si>
  <si>
    <t>WNeck Flange 600-NPS14 SCH-XH [SA105]</t>
  </si>
  <si>
    <t>WNeck Flange 600-NPS16 SCH-100 [SA105]</t>
  </si>
  <si>
    <t>WNeck Flange 600-NPS16 SCH-120 [SA105]</t>
  </si>
  <si>
    <t>WNeck Flange 600-NPS16 SCH-160 [SA105]</t>
  </si>
  <si>
    <t>WNeck Flange 600-NPS16 SCH-40 [SA105]</t>
  </si>
  <si>
    <t>WNeck Flange 600-NPS16 SCH-80 [SA105]</t>
  </si>
  <si>
    <t>WNeck Flange 600-NPS16 SCH-STD [SA105]</t>
  </si>
  <si>
    <t>WNeck Flange 600-NPS16 SCH-XH [SA105]</t>
  </si>
  <si>
    <t>WNeck Flange 600-NPS18 SCH-100 [SA105]</t>
  </si>
  <si>
    <t>WNeck Flange 600-NPS18 SCH-120 [SA105]</t>
  </si>
  <si>
    <t>WNeck Flange 600-NPS18 SCH-160 [SA105]</t>
  </si>
  <si>
    <t>WNeck Flange 600-NPS18 SCH-40 [SA105]</t>
  </si>
  <si>
    <t>WNeck Flange 600-NPS18 SCH-80 [SA105]</t>
  </si>
  <si>
    <t>WNeck Flange 600-NPS18 SCH-STD [SA105]</t>
  </si>
  <si>
    <t>WNeck Flange 600-NPS18 SCH-XH [SA105]</t>
  </si>
  <si>
    <t>WNeck Flange 900-NPS0.5 SCH-160 [SA105]</t>
  </si>
  <si>
    <t>WNeck Flange 900-NPS0.5 SCH-40 [SA105]</t>
  </si>
  <si>
    <t>WNeck Flange 900-NPS0.5 SCH-80 [SA105]</t>
  </si>
  <si>
    <t>WNeck Flange 900-NPS0.5 SCH-STD [SA105]</t>
  </si>
  <si>
    <t>WNeck Flange 900-NPS0.5 SCH-XXH [SA105]</t>
  </si>
  <si>
    <t>WNeck Flange 900-NPS0.75 SCH-160 [SA105]</t>
  </si>
  <si>
    <t>WNeck Flange 900-NPS0.75 SCH-40 [SA105]</t>
  </si>
  <si>
    <t>WNeck Flange 900-NPS0.75 SCH-80 [SA105]</t>
  </si>
  <si>
    <t>WNeck Flange 900-NPS0.75 SCH-XXH [SA105]</t>
  </si>
  <si>
    <t>WNeck Flange 900-NPS1 SCH-160 [SA105]</t>
  </si>
  <si>
    <t>WNeck Flange 900-NPS1 SCH-40 [SA105]</t>
  </si>
  <si>
    <t>WNeck Flange 900-NPS1 SCH-80 [SA105]</t>
  </si>
  <si>
    <t>WNeck Flange 900-NPS1 SCH-STD [SA105]</t>
  </si>
  <si>
    <t>WNeck Flange 900-NPS1 SCH-XH [SA105]</t>
  </si>
  <si>
    <t>WNeck Flange 900-NPS1 SCH-XXH [SA105]</t>
  </si>
  <si>
    <t>WNeck Flange 900-NPS1.25 SCH-160 [SA105]</t>
  </si>
  <si>
    <t>WNeck Flange 900-NPS1.25 SCH-40 [SA105]</t>
  </si>
  <si>
    <t>WNeck Flange 900-NPS1.25 SCH-80 [SA105]</t>
  </si>
  <si>
    <t>WNeck Flange 900-NPS1.25 SCH-XXH [SA105]</t>
  </si>
  <si>
    <t>WNeck Flange 900-NPS1.5 SCH-160 [SA105]</t>
  </si>
  <si>
    <t>WNeck Flange 900-NPS1.5 SCH-40 [SA105]</t>
  </si>
  <si>
    <t>WNeck Flange 900-NPS1.5 SCH-80 [SA105]</t>
  </si>
  <si>
    <t>WNeck Flange 900-NPS1.5 SCH-XXH [SA105]</t>
  </si>
  <si>
    <t>WNeck Flange 900-NPS2 SCH-160 [SA105]</t>
  </si>
  <si>
    <t>WNeck Flange 900-NPS2 SCH-40 [SA105]</t>
  </si>
  <si>
    <t>WNeck Flange 900-NPS2 SCH-80 [SA105]</t>
  </si>
  <si>
    <t>WNeck Flange 900-NPS2 SCH-XXH [SA105]</t>
  </si>
  <si>
    <t>WNeck Flange 900-NPS2.5 SCH-160 [SA105]</t>
  </si>
  <si>
    <t>WNeck Flange 900-NPS2.5 SCH-40 [SA105]</t>
  </si>
  <si>
    <t>WNeck Flange 900-NPS2.5 SCH-80 [SA105]</t>
  </si>
  <si>
    <t>WNeck Flange 900-NPS2.5 SCH-XXH [SA105]</t>
  </si>
  <si>
    <t>WNeck Flange 900-NPS3 SCH-160 [SA105]</t>
  </si>
  <si>
    <t>WNeck Flange 900-NPS3 SCH-40 [SA105]</t>
  </si>
  <si>
    <t>WNeck Flange 900-NPS3 SCH-80 [SA105]</t>
  </si>
  <si>
    <t>WNeck Flange 900-NPS3 SCH-XXH [SA105]</t>
  </si>
  <si>
    <t>WNeck Flange 900-NPS4 SCH-120 [SA105]</t>
  </si>
  <si>
    <t>WNeck Flange 900-NPS4 SCH-160 [SA105]</t>
  </si>
  <si>
    <t>WNeck Flange 900-NPS4 SCH-40 [SA105]</t>
  </si>
  <si>
    <t>WNeck Flange 900-NPS4 SCH-80 [SA105]</t>
  </si>
  <si>
    <t>WNeck Flange 900-NPS4 SCH-XXH [SA105]</t>
  </si>
  <si>
    <t>WNeck Flange 900-NPS5 SCH-120 [SA105]</t>
  </si>
  <si>
    <t>WNeck Flange 900-NPS5 SCH-160 [SA105]</t>
  </si>
  <si>
    <t>WNeck Flange 900-NPS5 SCH-40 [SA105]</t>
  </si>
  <si>
    <t>WNeck Flange 900-NPS5 SCH-80 [SA105]</t>
  </si>
  <si>
    <t>WNeck Flange 900-NPS5 SCH-XXH [SA105]</t>
  </si>
  <si>
    <t>WNeck Flange 900-NPS6 SCH-120 [SA105]</t>
  </si>
  <si>
    <t>WNeck Flange 900-NPS6 SCH-160 [SA105]</t>
  </si>
  <si>
    <t>WNeck Flange 900-NPS6 SCH-40 [SA105]</t>
  </si>
  <si>
    <t>WNeck Flange 900-NPS6 SCH-80 [SA105]</t>
  </si>
  <si>
    <t>WNeck Flange 900-NPS6 SCH-XXH [SA105]</t>
  </si>
  <si>
    <t>WNeck Flange 900-NPS8 SCH-100 [SA105]</t>
  </si>
  <si>
    <t>WNeck Flange 900-NPS8 SCH-120 [SA105]</t>
  </si>
  <si>
    <t>WNeck Flange 900-NPS8 SCH-160 [SA105]</t>
  </si>
  <si>
    <t>WNeck Flange 900-NPS8 SCH-40 [SA105]</t>
  </si>
  <si>
    <t>WNeck Flange 900-NPS8 SCH-80 [SA105]</t>
  </si>
  <si>
    <t>WNeck Flange 900-NPS8 SCH-XXH [SA105]</t>
  </si>
  <si>
    <t>WNeck Flange 900-NPS10 SCH-100 [SA105]</t>
  </si>
  <si>
    <t>WNeck Flange 900-NPS10 SCH-120 [SA105]</t>
  </si>
  <si>
    <t>WNeck Flange 900-NPS10 SCH-160 [SA105]</t>
  </si>
  <si>
    <t>WNeck Flange 900-NPS10 SCH-40 [SA105]</t>
  </si>
  <si>
    <t>WNeck Flange 900-NPS10 SCH-80 [SA105]</t>
  </si>
  <si>
    <t>WNeck Flange 900-NPS10 SCH-XH [SA105]</t>
  </si>
  <si>
    <t>WNeck Flange 900-NPS10 SCH-XXH [SA105]</t>
  </si>
  <si>
    <t>WNeck Flange 900-NPS12 SCH-100 [SA105]</t>
  </si>
  <si>
    <t>WNeck Flange 900-NPS12 SCH-120 [SA105]</t>
  </si>
  <si>
    <t>WNeck Flange 900-NPS12 SCH-160 [SA105]</t>
  </si>
  <si>
    <t>WNeck Flange 900-NPS12 SCH-40 [SA105]</t>
  </si>
  <si>
    <t>WNeck Flange 900-NPS12 SCH-80 [SA105]</t>
  </si>
  <si>
    <t>WNeck Flange 900-NPS12 SCH-STD [SA105]</t>
  </si>
  <si>
    <t>WNeck Flange 900-NPS12 SCH-XH [SA105]</t>
  </si>
  <si>
    <t>WNeck Flange 900-NPS12 SCH-XXH [SA105]</t>
  </si>
  <si>
    <t>WNeck Flange 900-NPS14 SCH-100 [SA105]</t>
  </si>
  <si>
    <t>WNeck Flange 900-NPS14 SCH-120 [SA105]</t>
  </si>
  <si>
    <t>WNeck Flange 900-NPS14 SCH-160 [SA105]</t>
  </si>
  <si>
    <t>WNeck Flange 900-NPS14 SCH-40 [SA105]</t>
  </si>
  <si>
    <t>WNeck Flange 900-NPS14 SCH-80 [SA105]</t>
  </si>
  <si>
    <t>WNeck Flange 900-NPS14 SCH-STD [SA105]</t>
  </si>
  <si>
    <t>WNeck Flange 900-NPS14 SCH-XH [SA105]</t>
  </si>
  <si>
    <t>WNeck Flange 900-NPS16 SCH-100 [SA105]</t>
  </si>
  <si>
    <t>WNeck Flange 900-NPS16 SCH-120 [SA105]</t>
  </si>
  <si>
    <t>WNeck Flange 900-NPS16 SCH-160 [SA105]</t>
  </si>
  <si>
    <t>WNeck Flange 900-NPS16 SCH-40 [SA105]</t>
  </si>
  <si>
    <t>WNeck Flange 900-NPS16 SCH-80 [SA105]</t>
  </si>
  <si>
    <t>WNeck Flange 900-NPS16 SCH-STD [SA105]</t>
  </si>
  <si>
    <t>WNeck Flange 900-NPS16 SCH-XH [SA105]</t>
  </si>
  <si>
    <t>WNeck Flange 900-NPS18 SCH-100 [SA105]</t>
  </si>
  <si>
    <t>WNeck Flange 900-NPS18 SCH-120 [SA105]</t>
  </si>
  <si>
    <t>WNeck Flange 900-NPS18 SCH-160 [SA105]</t>
  </si>
  <si>
    <t>WNeck Flange 900-NPS18 SCH-40 [SA105]</t>
  </si>
  <si>
    <t>WNeck Flange 900-NPS18 SCH-80 [SA105]</t>
  </si>
  <si>
    <t>WNeck Flange 900-NPS18 SCH-STD [SA105]</t>
  </si>
  <si>
    <t>WNeck Flange 900-NPS18 SCH-XH [SA105]</t>
  </si>
  <si>
    <t>WNeck Flange 1500-NPS0.5 SCH-160 [SA105]</t>
  </si>
  <si>
    <t>WNeck Flange 1500-NPS0.5 SCH-40 [SA105]</t>
  </si>
  <si>
    <t>WNeck Flange 1500-NPS0.5 SCH-80 [SA105]</t>
  </si>
  <si>
    <t>WNeck Flange 1500-NPS0.5 SCH-STD [SA105]</t>
  </si>
  <si>
    <t>WNeck Flange 1500-NPS0.5 SCH-XXH [SA105]</t>
  </si>
  <si>
    <t>WNeck Flange 1500-NPS0.75 SCH-160 [SA105]</t>
  </si>
  <si>
    <t>WNeck Flange 1500-NPS0.75 SCH-40 [SA105]</t>
  </si>
  <si>
    <t>WNeck Flange 1500-NPS0.75 SCH-80 [SA105]</t>
  </si>
  <si>
    <t>WNeck Flange 1500-NPS0.75 SCH-XXH [SA105]</t>
  </si>
  <si>
    <t>WNeck Flange 1500-NPS1 SCH-160 [SA105]</t>
  </si>
  <si>
    <t>WNeck Flange 1500-NPS1 SCH-40 [SA105]</t>
  </si>
  <si>
    <t>WNeck Flange 1500-NPS1 SCH-80 [SA105]</t>
  </si>
  <si>
    <t>WNeck Flange 1500-NPS1 SCH-STD [SA105]</t>
  </si>
  <si>
    <t>WNeck Flange 1500-NPS1 SCH-XH [SA105]</t>
  </si>
  <si>
    <t>WNeck Flange 1500-NPS1 SCH-XXH [SA105]</t>
  </si>
  <si>
    <t>WNeck Flange 1500-NPS1.25 SCH-160 [SA105]</t>
  </si>
  <si>
    <t>WNeck Flange 1500-NPS1.25 SCH-40 [SA105]</t>
  </si>
  <si>
    <t>WNeck Flange 1500-NPS1.25 SCH-80 [SA105]</t>
  </si>
  <si>
    <t>WNeck Flange 1500-NPS1.25 SCH-XXH [SA105]</t>
  </si>
  <si>
    <t>WNeck Flange 1500-NPS1.5 SCH-160 [SA105]</t>
  </si>
  <si>
    <t>WNeck Flange 1500-NPS1.5 SCH-40 [SA105]</t>
  </si>
  <si>
    <t>WNeck Flange 1500-NPS1.5 SCH-80 [SA105]</t>
  </si>
  <si>
    <t>WNeck Flange 1500-NPS1.5 SCH-XXH [SA105]</t>
  </si>
  <si>
    <t>WNeck Flange 1500-NPS2 SCH-160 [SA105]</t>
  </si>
  <si>
    <t>WNeck Flange 1500-NPS2 SCH-40 [SA105]</t>
  </si>
  <si>
    <t>WNeck Flange 1500-NPS2 SCH-80 [SA105]</t>
  </si>
  <si>
    <t>WNeck Flange 1500-NPS2 SCH-XXH [SA105]</t>
  </si>
  <si>
    <t>WNeck Flange 1500-NPS2.5 SCH-160 [SA105]</t>
  </si>
  <si>
    <t>WNeck Flange 1500-NPS2.5 SCH-40 [SA105]</t>
  </si>
  <si>
    <t>WNeck Flange 1500-NPS2.5 SCH-80 [SA105]</t>
  </si>
  <si>
    <t>WNeck Flange 1500-NPS2.5 SCH-XXH [SA105]</t>
  </si>
  <si>
    <t>WNeck Flange 1500-NPS3 SCH-160 [SA105]</t>
  </si>
  <si>
    <t>WNeck Flange 1500-NPS3 SCH-40 [SA105]</t>
  </si>
  <si>
    <t>WNeck Flange 1500-NPS3 SCH-80 [SA105]</t>
  </si>
  <si>
    <t>WNeck Flange 1500-NPS3 SCH-XXH [SA105]</t>
  </si>
  <si>
    <t>WNeck Flange 1500-NPS4 SCH-120 [SA105]</t>
  </si>
  <si>
    <t>WNeck Flange 1500-NPS4 SCH-160 [SA105]</t>
  </si>
  <si>
    <t>WNeck Flange 1500-NPS4 SCH-40 [SA105]</t>
  </si>
  <si>
    <t>WNeck Flange 1500-NPS4 SCH-80 [SA105]</t>
  </si>
  <si>
    <t>WNeck Flange 1500-NPS4 SCH-XXH [SA105]</t>
  </si>
  <si>
    <t>WNeck Flange 1500-NPS5 SCH-120 [SA105]</t>
  </si>
  <si>
    <t>WNeck Flange 1500-NPS5 SCH-160 [SA105]</t>
  </si>
  <si>
    <t>WNeck Flange 1500-NPS5 SCH-40 [SA105]</t>
  </si>
  <si>
    <t>WNeck Flange 1500-NPS5 SCH-80 [SA105]</t>
  </si>
  <si>
    <t>WNeck Flange 1500-NPS5 SCH-XXH [SA105]</t>
  </si>
  <si>
    <t>WNeck Flange 1500-NPS6 SCH-120 [SA105]</t>
  </si>
  <si>
    <t>WNeck Flange 1500-NPS6 SCH-160 [SA105]</t>
  </si>
  <si>
    <t>WNeck Flange 1500-NPS6 SCH-40 [SA105]</t>
  </si>
  <si>
    <t>WNeck Flange 1500-NPS6 SCH-80 [SA105]</t>
  </si>
  <si>
    <t>WNeck Flange 1500-NPS6 SCH-XXH [SA105]</t>
  </si>
  <si>
    <t>WNeck Flange 1500-NPS8 SCH-100 [SA105]</t>
  </si>
  <si>
    <t>WNeck Flange 1500-NPS8 SCH-120 [SA105]</t>
  </si>
  <si>
    <t>WNeck Flange 1500-NPS8 SCH-160 [SA105]</t>
  </si>
  <si>
    <t>WNeck Flange 1500-NPS8 SCH-40 [SA105]</t>
  </si>
  <si>
    <t>WNeck Flange 1500-NPS8 SCH-80 [SA105]</t>
  </si>
  <si>
    <t>WNeck Flange 1500-NPS8 SCH-XXH [SA105]</t>
  </si>
  <si>
    <t>WNeck Flange 1500-NPS10 SCH-100 [SA105]</t>
  </si>
  <si>
    <t>WNeck Flange 1500-NPS10 SCH-120 [SA105]</t>
  </si>
  <si>
    <t>WNeck Flange 1500-NPS10 SCH-160 [SA105]</t>
  </si>
  <si>
    <t>WNeck Flange 1500-NPS10 SCH-40 [SA105]</t>
  </si>
  <si>
    <t>WNeck Flange 1500-NPS10 SCH-80 [SA105]</t>
  </si>
  <si>
    <t>WNeck Flange 1500-NPS10 SCH-XH [SA105]</t>
  </si>
  <si>
    <t>WNeck Flange 1500-NPS10 SCH-XXH [SA105]</t>
  </si>
  <si>
    <t>WNeck Flange 1500-NPS12 SCH-100 [SA105]</t>
  </si>
  <si>
    <t>WNeck Flange 1500-NPS12 SCH-120 [SA105]</t>
  </si>
  <si>
    <t>WNeck Flange 1500-NPS12 SCH-160 [SA105]</t>
  </si>
  <si>
    <t>WNeck Flange 1500-NPS12 SCH-40 [SA105]</t>
  </si>
  <si>
    <t>WNeck Flange 1500-NPS12 SCH-80 [SA105]</t>
  </si>
  <si>
    <t>WNeck Flange 1500-NPS12 SCH-STD [SA105]</t>
  </si>
  <si>
    <t>WNeck Flange 1500-NPS12 SCH-XH [SA105]</t>
  </si>
  <si>
    <t>WNeck Flange 1500-NPS12 SCH-XXH [SA105]</t>
  </si>
  <si>
    <t>WNeck Flange 1500-NPS14 SCH-100 [SA105]</t>
  </si>
  <si>
    <t>WNeck Flange 1500-NPS14 SCH-120 [SA105]</t>
  </si>
  <si>
    <t>WNeck Flange 1500-NPS14 SCH-160 [SA105]</t>
  </si>
  <si>
    <t>WNeck Flange 1500-NPS14 SCH-40 [SA105]</t>
  </si>
  <si>
    <t>WNeck Flange 1500-NPS14 SCH-80 [SA105]</t>
  </si>
  <si>
    <t>WNeck Flange 1500-NPS14 SCH-STD [SA105]</t>
  </si>
  <si>
    <t>WNeck Flange 1500-NPS14 SCH-XH [SA105]</t>
  </si>
  <si>
    <t>WNeck Flange 1500-NPS16 SCH-100 [SA105]</t>
  </si>
  <si>
    <t>WNeck Flange 1500-NPS16 SCH-120 [SA105]</t>
  </si>
  <si>
    <t>WNeck Flange 1500-NPS16 SCH-160 [SA105]</t>
  </si>
  <si>
    <t>WNeck Flange 1500-NPS16 SCH-40 [SA105]</t>
  </si>
  <si>
    <t>WNeck Flange 1500-NPS16 SCH-80 [SA105]</t>
  </si>
  <si>
    <t>WNeck Flange 1500-NPS16 SCH-STD [SA105]</t>
  </si>
  <si>
    <t>WNeck Flange 1500-NPS16 SCH-XH [SA105]</t>
  </si>
  <si>
    <t>WNeck Flange 1500-NPS18 SCH-100 [SA105]</t>
  </si>
  <si>
    <t>WNeck Flange 1500-NPS18 SCH-120 [SA105]</t>
  </si>
  <si>
    <t>WNeck Flange 1500-NPS18 SCH-160 [SA105]</t>
  </si>
  <si>
    <t>WNeck Flange 1500-NPS18 SCH-40 [SA105]</t>
  </si>
  <si>
    <t>WNeck Flange 1500-NPS18 SCH-80 [SA105]</t>
  </si>
  <si>
    <t>WNeck Flange 1500-NPS18 SCH-STD [SA105]</t>
  </si>
  <si>
    <t>WNeck Flange 1500-NPS18 SCH-XH [SA105]</t>
  </si>
  <si>
    <t>WNeck Flange 2500-NPS0.5 SCH-160 [SA105]</t>
  </si>
  <si>
    <t>WNeck Flange 2500-NPS0.5 SCH-40 [SA105]</t>
  </si>
  <si>
    <t>WNeck Flange 2500-NPS0.5 SCH-80 [SA105]</t>
  </si>
  <si>
    <t>WNeck Flange 2500-NPS0.5 SCH-STD [SA105]</t>
  </si>
  <si>
    <t>WNeck Flange 2500-NPS0.5 SCH-XXH [SA105]</t>
  </si>
  <si>
    <t>WNeck Flange 2500-NPS0.75 SCH-160 [SA105]</t>
  </si>
  <si>
    <t>WNeck Flange 2500-NPS0.75 SCH-40 [SA105]</t>
  </si>
  <si>
    <t>WNeck Flange 2500-NPS0.75 SCH-80 [SA105]</t>
  </si>
  <si>
    <t>WNeck Flange 2500-NPS0.75 SCH-XXH [SA105]</t>
  </si>
  <si>
    <t>WNeck Flange 2500-NPS1 SCH-160 [SA105]</t>
  </si>
  <si>
    <t>WNeck Flange 2500-NPS1 SCH-40 [SA105]</t>
  </si>
  <si>
    <t>WNeck Flange 2500-NPS1 SCH-80 [SA105]</t>
  </si>
  <si>
    <t>WNeck Flange 2500-NPS1 SCH-STD [SA105]</t>
  </si>
  <si>
    <t>WNeck Flange 2500-NPS1 SCH-XH [SA105]</t>
  </si>
  <si>
    <t>WNeck Flange 2500-NPS1 SCH-XXH [SA105]</t>
  </si>
  <si>
    <t>WNeck Flange 2500-NPS1.25 SCH-160 [SA105]</t>
  </si>
  <si>
    <t>WNeck Flange 2500-NPS1.25 SCH-40 [SA105]</t>
  </si>
  <si>
    <t>WNeck Flange 2500-NPS1.25 SCH-80 [SA105]</t>
  </si>
  <si>
    <t>WNeck Flange 2500-NPS1.25 SCH-XXH [SA105]</t>
  </si>
  <si>
    <t>WNeck Flange 2500-NPS1.5 SCH-160 [SA105]</t>
  </si>
  <si>
    <t>WNeck Flange 2500-NPS1.5 SCH-40 [SA105]</t>
  </si>
  <si>
    <t>WNeck Flange 2500-NPS1.5 SCH-80 [SA105]</t>
  </si>
  <si>
    <t>WNeck Flange 2500-NPS1.5 SCH-XXH [SA105]</t>
  </si>
  <si>
    <t>WNeck Flange 2500-NPS2 SCH-160 [SA105]</t>
  </si>
  <si>
    <t>WNeck Flange 2500-NPS2 SCH-40 [SA105]</t>
  </si>
  <si>
    <t>WNeck Flange 2500-NPS2 SCH-80 [SA105]</t>
  </si>
  <si>
    <t>WNeck Flange 2500-NPS2 SCH-XXH [SA105]</t>
  </si>
  <si>
    <t>WNeck Flange 2500-NPS2.5 SCH-160 [SA105]</t>
  </si>
  <si>
    <t>WNeck Flange 2500-NPS2.5 SCH-40 [SA105]</t>
  </si>
  <si>
    <t>WNeck Flange 2500-NPS2.5 SCH-80 [SA105]</t>
  </si>
  <si>
    <t>WNeck Flange 2500-NPS2.5 SCH-XXH [SA105]</t>
  </si>
  <si>
    <t>WNeck Flange 2500-NPS3 SCH-160 [SA105]</t>
  </si>
  <si>
    <t>WNeck Flange 2500-NPS3 SCH-40 [SA105]</t>
  </si>
  <si>
    <t>WNeck Flange 2500-NPS3 SCH-80 [SA105]</t>
  </si>
  <si>
    <t>WNeck Flange 2500-NPS3 SCH-XXH [SA105]</t>
  </si>
  <si>
    <t>WNeck Flange 2500-NPS4 SCH-120 [SA105]</t>
  </si>
  <si>
    <t>WNeck Flange 2500-NPS4 SCH-160 [SA105]</t>
  </si>
  <si>
    <t>WNeck Flange 2500-NPS4 SCH-40 [SA105]</t>
  </si>
  <si>
    <t>WNeck Flange 2500-NPS4 SCH-80 [SA105]</t>
  </si>
  <si>
    <t>WNeck Flange 2500-NPS4 SCH-XXH [SA105]</t>
  </si>
  <si>
    <t>WNeck Flange 2500-NPS5 SCH-120 [SA105]</t>
  </si>
  <si>
    <t>WNeck Flange 2500-NPS5 SCH-160 [SA105]</t>
  </si>
  <si>
    <t>WNeck Flange 2500-NPS5 SCH-40 [SA105]</t>
  </si>
  <si>
    <t>WNeck Flange 2500-NPS5 SCH-80 [SA105]</t>
  </si>
  <si>
    <t>WNeck Flange 2500-NPS5 SCH-XXH [SA105]</t>
  </si>
  <si>
    <t>WNeck Flange 2500-NPS6 SCH-120 [SA105]</t>
  </si>
  <si>
    <t>WNeck Flange 2500-NPS6 SCH-160 [SA105]</t>
  </si>
  <si>
    <t>WNeck Flange 2500-NPS6 SCH-40 [SA105]</t>
  </si>
  <si>
    <t>WNeck Flange 2500-NPS6 SCH-80 [SA105]</t>
  </si>
  <si>
    <t>WNeck Flange 2500-NPS6 SCH-XXH [SA105]</t>
  </si>
  <si>
    <t>WNeck Flange 2500-NPS8 SCH-100 [SA105]</t>
  </si>
  <si>
    <t>WNeck Flange 2500-NPS8 SCH-120 [SA105]</t>
  </si>
  <si>
    <t>WNeck Flange 2500-NPS8 SCH-160 [SA105]</t>
  </si>
  <si>
    <t>WNeck Flange 2500-NPS8 SCH-40 [SA105]</t>
  </si>
  <si>
    <t>WNeck Flange 2500-NPS8 SCH-80 [SA105]</t>
  </si>
  <si>
    <t>WNeck Flange 2500-NPS8 SCH-XXH [SA105]</t>
  </si>
  <si>
    <t>WNeck Flange 2500-NPS10 SCH-100 [SA105]</t>
  </si>
  <si>
    <t>WNeck Flange 2500-NPS10 SCH-120 [SA105]</t>
  </si>
  <si>
    <t>WNeck Flange 2500-NPS10 SCH-160 [SA105]</t>
  </si>
  <si>
    <t>WNeck Flange 2500-NPS10 SCH-40 [SA105]</t>
  </si>
  <si>
    <t>WNeck Flange 2500-NPS10 SCH-80 [SA105]</t>
  </si>
  <si>
    <t>WNeck Flange 2500-NPS10 SCH-XH [SA105]</t>
  </si>
  <si>
    <t>WNeck Flange 2500-NPS10 SCH-XXH [SA105]</t>
  </si>
  <si>
    <t>WNeck Flange 2500-NPS12 SCH-100 [SA105]</t>
  </si>
  <si>
    <t>WNeck Flange 2500-NPS12 SCH-120 [SA105]</t>
  </si>
  <si>
    <t>WNeck Flange 2500-NPS12 SCH-160 [SA105]</t>
  </si>
  <si>
    <t>WNeck Flange 2500-NPS12 SCH-40 [SA105]</t>
  </si>
  <si>
    <t>WNeck Flange 2500-NPS12 SCH-80 [SA105]</t>
  </si>
  <si>
    <t>WNeck Flange 2500-NPS12 SCH-STD [SA105]</t>
  </si>
  <si>
    <t>WNeck Flange 2500-NPS12 SCH-XH [SA105]</t>
  </si>
  <si>
    <t>WNeck Flange 2500-NPS12 SCH-XXH [SA105]</t>
  </si>
  <si>
    <t>End of List</t>
  </si>
  <si>
    <t>$Parent</t>
  </si>
  <si>
    <t>$Color</t>
  </si>
  <si>
    <t>$PRP@PartNo</t>
  </si>
  <si>
    <t>$prp@SWbompartno</t>
  </si>
  <si>
    <t>$prp@DESCRIPTION</t>
  </si>
  <si>
    <t>$prp@DESCRIPTION_Original</t>
  </si>
  <si>
    <t>Diameter@CPoint1</t>
  </si>
  <si>
    <t>$PRP@Nominal Pipe Size</t>
  </si>
  <si>
    <t>$PRP@Class</t>
  </si>
  <si>
    <t>$user_Notes</t>
  </si>
  <si>
    <t>Outside Diameter of Flange O@Flange Diameter</t>
  </si>
  <si>
    <t>FaceExtension@Hub</t>
  </si>
  <si>
    <t>Thickness of Flange C@Flange End Plane</t>
  </si>
  <si>
    <t>Diameter of Hub X@Hub Diameter</t>
  </si>
  <si>
    <t>Hub diameter Beginning of Chamfer Welding Neck A@hub diameter at chamfer start</t>
  </si>
  <si>
    <t>Hub Length for Welding Neck Y@Chamfer Start Plane</t>
  </si>
  <si>
    <t>Bore Welding Neck B@Bore Diameter</t>
  </si>
  <si>
    <t>Diameter of Bolt Circle@Bolt Hole Diameter</t>
  </si>
  <si>
    <t>Diameter of Bolt Holes@Bolt Hole Diameter</t>
  </si>
  <si>
    <t>Number of Bolts@Bolt Holes pattern</t>
  </si>
  <si>
    <t>Angle@Bolt Hole Diameter</t>
  </si>
  <si>
    <t>$prp@SCHEDULE</t>
  </si>
  <si>
    <t>$library:material@welding neck flange</t>
  </si>
  <si>
    <t>$prp@MAT</t>
  </si>
  <si>
    <t>$prp@MAT TYPE</t>
  </si>
  <si>
    <t>Flange Height@Flange Start Plane</t>
  </si>
  <si>
    <t>Length of Hub at chamfer@Loft Start Plane</t>
  </si>
  <si>
    <t>Chamfer Length@Chamfer</t>
  </si>
  <si>
    <t>Angular position of Bolt Holes@Bolt Holes pattern</t>
  </si>
  <si>
    <t xml:space="preserve">  </t>
  </si>
  <si>
    <t>WNeck Flange 150-NPS0.5</t>
  </si>
  <si>
    <t>0.5inch</t>
  </si>
  <si>
    <t>Class 150</t>
  </si>
  <si>
    <t>SCH-10</t>
  </si>
  <si>
    <t>AXC Materials:SA105</t>
  </si>
  <si>
    <t>SA105</t>
  </si>
  <si>
    <t>Grey</t>
  </si>
  <si>
    <t>FLANGE, 0.5-150RFWN SCH-10</t>
  </si>
  <si>
    <t>CARBON STEEL</t>
  </si>
  <si>
    <t>FLANGE, 0.5-150RFWN SCH-160</t>
  </si>
  <si>
    <t>SCH-160</t>
  </si>
  <si>
    <t>FLANGE, 0.5-150RFWN SCH-40</t>
  </si>
  <si>
    <t>SCH-40</t>
  </si>
  <si>
    <t>FLANGE, 0.5-150RFWN SCH-80</t>
  </si>
  <si>
    <t>SCH-80</t>
  </si>
  <si>
    <t>FLANGE, 0.5-150RFWN SCH-STD</t>
  </si>
  <si>
    <t>SCH-STD</t>
  </si>
  <si>
    <t>FLANGE, 0.5-150RFWN SCH-XH</t>
  </si>
  <si>
    <t>SCH-XH</t>
  </si>
  <si>
    <t>FLANGE, 0.5-150RFWN SCH-XXH</t>
  </si>
  <si>
    <t>SCH-XXH</t>
  </si>
  <si>
    <t>Black</t>
  </si>
  <si>
    <t>FLANGE, 0.75-150RFWN SCH-10</t>
  </si>
  <si>
    <t>WNeck Flange 150-NPS0.75</t>
  </si>
  <si>
    <t>.75inch</t>
  </si>
  <si>
    <t>FL1062</t>
  </si>
  <si>
    <t>FLANGE, 0.75-150RFWN SCH-160</t>
  </si>
  <si>
    <t>FLANGE, 0.75-150RFWN SCH-40</t>
  </si>
  <si>
    <t>FL0360</t>
  </si>
  <si>
    <t>FLANGE, 0.75-150RFWN SCH-80</t>
  </si>
  <si>
    <t>FLANGE, 0.75-150RFWN SCH-STD</t>
  </si>
  <si>
    <t>FLANGE, 0.75-150RFWN SCH-XH</t>
  </si>
  <si>
    <t>FL0003</t>
  </si>
  <si>
    <t>FLANGE, 0.75-150RFWN SCH-XXH</t>
  </si>
  <si>
    <t>Green</t>
  </si>
  <si>
    <t>FLANGE, 1-150RFWN SCH-10</t>
  </si>
  <si>
    <t>WNeck Flange 150-NPS1</t>
  </si>
  <si>
    <t>1inch</t>
  </si>
  <si>
    <t>FL1005</t>
  </si>
  <si>
    <t>FLANGE, 1-150RFWN SCH-160</t>
  </si>
  <si>
    <t>FLANGE, 1-150RFWN SCH-40</t>
  </si>
  <si>
    <t>FL1004</t>
  </si>
  <si>
    <t>FLANGE, 1-150RFWN SCH-80</t>
  </si>
  <si>
    <t>FLANGE, 1-150RFWN SCH-STD</t>
  </si>
  <si>
    <t>FLANGE, 1-150RFWN SCH-XH</t>
  </si>
  <si>
    <t>FL1010</t>
  </si>
  <si>
    <t>FLANGE, 1-150RFWN SCH-XXH</t>
  </si>
  <si>
    <t>Dark Green</t>
  </si>
  <si>
    <t>FLANGE, 1.25-150RFWN SCH-10</t>
  </si>
  <si>
    <t>WNeck Flange 150-NPS1.25</t>
  </si>
  <si>
    <t>1.25inch</t>
  </si>
  <si>
    <t>FLANGE, 1.25-150RFWN SCH-160</t>
  </si>
  <si>
    <t>FLANGE, 1.25-150RFWN SCH-40</t>
  </si>
  <si>
    <t>FLANGE, 1.25-150RFWN SCH-80</t>
  </si>
  <si>
    <t>FLANGE, 1.25-150RFWN SCH-STD</t>
  </si>
  <si>
    <t>FLANGE, 1.25-150RFWN SCH-XH</t>
  </si>
  <si>
    <t>FLANGE, 1.25-150RFWN SCH-XXH</t>
  </si>
  <si>
    <t>Light Green</t>
  </si>
  <si>
    <t>FLANGE, 1.5-150RFWN SCH-10</t>
  </si>
  <si>
    <t>WNeck Flange 150-NPS1.5</t>
  </si>
  <si>
    <t>1.5inch</t>
  </si>
  <si>
    <t>FL1030</t>
  </si>
  <si>
    <t>FLANGE, 1.5-150RFWN SCH-160</t>
  </si>
  <si>
    <t>FL0001</t>
  </si>
  <si>
    <t>FLANGE, 1.5-150RFWN SCH-40</t>
  </si>
  <si>
    <t>FL0075</t>
  </si>
  <si>
    <t>FLANGE, 1.5-150RFWN SCH-80</t>
  </si>
  <si>
    <t>FLANGE, 1.5-150RFWN SCH-STD</t>
  </si>
  <si>
    <t>FLANGE, 1.5-150RFWN SCH-XH</t>
  </si>
  <si>
    <t>FL1035</t>
  </si>
  <si>
    <t>FLANGE, 1.5-150RFWN SCH-XXH</t>
  </si>
  <si>
    <t>Brown</t>
  </si>
  <si>
    <t>FLANGE, 2-150RFWN SCH-10</t>
  </si>
  <si>
    <t>WNeck Flange 150-NPS2</t>
  </si>
  <si>
    <t>2inch</t>
  </si>
  <si>
    <t>FL1050</t>
  </si>
  <si>
    <t>FLANGE, 2-150RFWN SCH-160</t>
  </si>
  <si>
    <t>FL1040</t>
  </si>
  <si>
    <t>FLANGE, 2-150RFWN SCH-40</t>
  </si>
  <si>
    <t>FL1045</t>
  </si>
  <si>
    <t>FLANGE, 2-150RFWN SCH-80</t>
  </si>
  <si>
    <t>FLANGE, 2-150RFWN SCH-STD</t>
  </si>
  <si>
    <t>FLANGE, 2-150RFWN SCH-XH</t>
  </si>
  <si>
    <t>FL1055</t>
  </si>
  <si>
    <t>FLANGE, 2-150RFWN SCH-XXH</t>
  </si>
  <si>
    <t>Light Brown</t>
  </si>
  <si>
    <t>FLANGE, 2.5-150RFWN SCH-10</t>
  </si>
  <si>
    <t>WNeck Flange 150-NPS2.5</t>
  </si>
  <si>
    <t>2.5inch</t>
  </si>
  <si>
    <t>FL1064</t>
  </si>
  <si>
    <t>FLANGE, 2.5-150RFWN SCH-160</t>
  </si>
  <si>
    <t>FL1058</t>
  </si>
  <si>
    <t>FLANGE, 2.5-150RFWN SCH-40</t>
  </si>
  <si>
    <t>FL1046</t>
  </si>
  <si>
    <t>FLANGE, 2.5-150RFWN SCH-80</t>
  </si>
  <si>
    <t>FLANGE, 2.5-150RFWN SCH-STD</t>
  </si>
  <si>
    <t>FLANGE, 2.5-150RFWN SCH-XH</t>
  </si>
  <si>
    <t>FLANGE, 2.5-150RFWN SCH-XXH</t>
  </si>
  <si>
    <t>White</t>
  </si>
  <si>
    <t>FLANGE, 3-150RFWN SCH-10</t>
  </si>
  <si>
    <t>WNeck Flange 150-NPS3</t>
  </si>
  <si>
    <t>3inch</t>
  </si>
  <si>
    <t>FL1070</t>
  </si>
  <si>
    <t>FLANGE, 3-150RFWN SCH-160</t>
  </si>
  <si>
    <t>FL1060</t>
  </si>
  <si>
    <t>FLANGE, 3-150RFWN SCH-40</t>
  </si>
  <si>
    <t>FL1065</t>
  </si>
  <si>
    <t>FLANGE, 3-150RFWN SCH-80</t>
  </si>
  <si>
    <t>FLANGE, 3-150RFWN SCH-STD</t>
  </si>
  <si>
    <t>FLANGE, 3-150RFWN SCH-XH</t>
  </si>
  <si>
    <t>FL1075</t>
  </si>
  <si>
    <t>FLANGE, 3-150RFWN SCH-XXH</t>
  </si>
  <si>
    <t>FLANGE, 3.5-150RFWN SCH-10</t>
  </si>
  <si>
    <t>WNeck Flange 150-NPS3.5</t>
  </si>
  <si>
    <t>3.5inch</t>
  </si>
  <si>
    <t>FLANGE, 3.5-150RFWN SCH-40</t>
  </si>
  <si>
    <t>FLANGE, 3.5-150RFWN SCH-80</t>
  </si>
  <si>
    <t>FLANGE, 3.5-150RFWN SCH-STD</t>
  </si>
  <si>
    <t>FLANGE, 3.5-150RFWN SCH-XH</t>
  </si>
  <si>
    <t>FLANGE, 3.5-150RFWN SCH-XXH</t>
  </si>
  <si>
    <t>Red</t>
  </si>
  <si>
    <t>FLANGE, 4-150RFWN SCH-10</t>
  </si>
  <si>
    <t>WNeck Flange 150-NPS4</t>
  </si>
  <si>
    <t>4inch</t>
  </si>
  <si>
    <t>FL0206</t>
  </si>
  <si>
    <t>FLANGE, 4-150RFWN SCH-120</t>
  </si>
  <si>
    <t>SCH-120</t>
  </si>
  <si>
    <t>FL1090</t>
  </si>
  <si>
    <t>FLANGE, 4-150RFWN SCH-160</t>
  </si>
  <si>
    <t>FL1080</t>
  </si>
  <si>
    <t>FLANGE, 4-150RFWN SCH-40</t>
  </si>
  <si>
    <t>FL1084</t>
  </si>
  <si>
    <t>FLANGE, 4-150RFWN SCH-80</t>
  </si>
  <si>
    <t>FLANGE, 4-150RFWN SCH-STD</t>
  </si>
  <si>
    <t>FLANGE, 4-150RFWN SCH-XH</t>
  </si>
  <si>
    <t>FL1787</t>
  </si>
  <si>
    <t>FLANGE, 4-150RFWN SCH-XXH</t>
  </si>
  <si>
    <t>Orange</t>
  </si>
  <si>
    <t>FLANGE, 5-150RFWN SCH-10</t>
  </si>
  <si>
    <t>WNeck Flange 150-NPS5</t>
  </si>
  <si>
    <t>5inch</t>
  </si>
  <si>
    <t>FLANGE, 5-150RFWN SCH-120</t>
  </si>
  <si>
    <t>FLANGE, 5-150RFWN SCH-160</t>
  </si>
  <si>
    <t>FL1094</t>
  </si>
  <si>
    <t>FLANGE, 5-150RFWN SCH-40</t>
  </si>
  <si>
    <t>FL1096</t>
  </si>
  <si>
    <t>FLANGE, 5-150RFWN SCH-80</t>
  </si>
  <si>
    <t>FL1095</t>
  </si>
  <si>
    <t>FLANGE, 5-150RFWN SCH-STD</t>
  </si>
  <si>
    <t>FLANGE, 5-150RFWN SCH-XH</t>
  </si>
  <si>
    <t>FLANGE, 5-150RFWN SCH-XXH</t>
  </si>
  <si>
    <t>FLANGE, 6-150RFWN SCH-10</t>
  </si>
  <si>
    <t>WNeck Flange 150-NPS6</t>
  </si>
  <si>
    <t>6inch</t>
  </si>
  <si>
    <t>FLANGE, 6-150RFWN SCH-120</t>
  </si>
  <si>
    <t>FL1115</t>
  </si>
  <si>
    <t>FLANGE, 6-150RFWN SCH-160</t>
  </si>
  <si>
    <t>FL1105</t>
  </si>
  <si>
    <t>FLANGE, 6-150RFWN SCH-40</t>
  </si>
  <si>
    <t>FL1110</t>
  </si>
  <si>
    <t>FLANGE, 6-150RFWN SCH-80</t>
  </si>
  <si>
    <t>FLANGE, 6-150RFWN SCH-STD</t>
  </si>
  <si>
    <t>FLANGE, 6-150RFWN SCH-XH</t>
  </si>
  <si>
    <t>FLANGE, 6-150RFWN SCH-XXH</t>
  </si>
  <si>
    <t>Yellow</t>
  </si>
  <si>
    <t>FLANGE, 8-150RFWN SCH-10</t>
  </si>
  <si>
    <t>WNeck Flange 150-NPS8</t>
  </si>
  <si>
    <t>8inch</t>
  </si>
  <si>
    <t>FLANGE, 8-150RFWN SCH-100</t>
  </si>
  <si>
    <t>SCH-100</t>
  </si>
  <si>
    <t>FLANGE, 8-150RFWN SCH-120</t>
  </si>
  <si>
    <t>FLANGE, 8-150RFWN SCH-140</t>
  </si>
  <si>
    <t>SCH-140</t>
  </si>
  <si>
    <t>FL1125</t>
  </si>
  <si>
    <t>FLANGE, 8-150RFWN SCH-160</t>
  </si>
  <si>
    <t>FLANGE, 8-150RFWN SCH-20</t>
  </si>
  <si>
    <t>SCH-20</t>
  </si>
  <si>
    <t>FLANGE, 8-150RFWN SCH-30</t>
  </si>
  <si>
    <t>SCH-30</t>
  </si>
  <si>
    <t>FL1300</t>
  </si>
  <si>
    <t>FLANGE, 8-150RFWN SCH-40</t>
  </si>
  <si>
    <t>FLANGE, 8-150RFWN SCH-60</t>
  </si>
  <si>
    <t>SCH-60</t>
  </si>
  <si>
    <t>FL1120</t>
  </si>
  <si>
    <t>FLANGE, 8-150RFWN SCH-80</t>
  </si>
  <si>
    <t>FLANGE, 8-150RFWN SCH-STD</t>
  </si>
  <si>
    <t>FL1156</t>
  </si>
  <si>
    <t>FLANGE, 8-150RFWN SCH-XH</t>
  </si>
  <si>
    <t>FL1782</t>
  </si>
  <si>
    <t>FLANGE, 8-150RFWN SCH-XXH</t>
  </si>
  <si>
    <t>FLANGE, 10-150RFWN SCH-10</t>
  </si>
  <si>
    <t>WNeck Flange 150-NPS10</t>
  </si>
  <si>
    <t>10inch</t>
  </si>
  <si>
    <t>FL0170</t>
  </si>
  <si>
    <t>FLANGE, 10-150RFWN SCH-100</t>
  </si>
  <si>
    <t>FLANGE, 10-150RFWN SCH-120</t>
  </si>
  <si>
    <t>FLANGE, 10-150RFWN SCH-140</t>
  </si>
  <si>
    <t>FL1131</t>
  </si>
  <si>
    <t>FLANGE, 10-150RFWN SCH-160</t>
  </si>
  <si>
    <t>FLANGE, 10-150RFWN SCH-20</t>
  </si>
  <si>
    <t>FLANGE, 10-150RFWN SCH-30</t>
  </si>
  <si>
    <t>FL1135</t>
  </si>
  <si>
    <t>FLANGE, 10-150RFWN SCH-40</t>
  </si>
  <si>
    <t>FLANGE, 10-150RFWN SCH-60</t>
  </si>
  <si>
    <t>FL1130</t>
  </si>
  <si>
    <t>FLANGE, 10-150RFWN SCH-80</t>
  </si>
  <si>
    <t>FLANGE, 10-150RFWN SCH-STD</t>
  </si>
  <si>
    <t>FL1133</t>
  </si>
  <si>
    <t>FLANGE, 10-150RFWN SCH-XH</t>
  </si>
  <si>
    <t>FLANGE, 10-150RFWN SCH-XXH</t>
  </si>
  <si>
    <t>FLANGE, 12-150RFWN SCH-10</t>
  </si>
  <si>
    <t>WNeck Flange 150-NPS12</t>
  </si>
  <si>
    <t>12inch</t>
  </si>
  <si>
    <t>FLANGE, 12-150RFWN SCH-100</t>
  </si>
  <si>
    <t>FLANGE, 12-150RFWN SCH-120</t>
  </si>
  <si>
    <t>FLANGE, 12-150RFWN SCH-140</t>
  </si>
  <si>
    <t>FLANGE, 12-150RFWN SCH-160</t>
  </si>
  <si>
    <t>FLANGE, 12-150RFWN SCH-20</t>
  </si>
  <si>
    <t>FLANGE, 12-150RFWN SCH-30</t>
  </si>
  <si>
    <t>FL1142</t>
  </si>
  <si>
    <t>FLANGE, 12-150RFWN SCH-40</t>
  </si>
  <si>
    <t>FLANGE, 12-150RFWN SCH-60</t>
  </si>
  <si>
    <t>FL1140</t>
  </si>
  <si>
    <t>FLANGE, 12-150RFWN SCH-80</t>
  </si>
  <si>
    <t>FLANGE, 12-150RFWN SCH-STD</t>
  </si>
  <si>
    <t>FL1113</t>
  </si>
  <si>
    <t>FLANGE, 12-150RFWN SCH-XH</t>
  </si>
  <si>
    <t>FLANGE, 12-150RFWN SCH-XXH</t>
  </si>
  <si>
    <t>Blue</t>
  </si>
  <si>
    <t>FLANGE, 14-150RFWN SCH-10</t>
  </si>
  <si>
    <t>WNeck Flange 150-NPS14</t>
  </si>
  <si>
    <t>14inch</t>
  </si>
  <si>
    <t>FLANGE, 14-150RFWN SCH-100</t>
  </si>
  <si>
    <t>FLANGE, 14-150RFWN SCH-120</t>
  </si>
  <si>
    <t>FLANGE, 14-150RFWN SCH-140</t>
  </si>
  <si>
    <t>FLANGE, 14-150RFWN SCH-160</t>
  </si>
  <si>
    <t>FLANGE, 14-150RFWN SCH-20</t>
  </si>
  <si>
    <t>FLANGE, 14-150RFWN SCH-30</t>
  </si>
  <si>
    <t>FLANGE, 14-150RFWN SCH-40</t>
  </si>
  <si>
    <t>FLANGE, 14-150RFWN SCH-60</t>
  </si>
  <si>
    <t>FL1008</t>
  </si>
  <si>
    <t>FLANGE, 14-150RFWN SCH-80</t>
  </si>
  <si>
    <t>FLANGE, 14-150RFWN SCH-STD</t>
  </si>
  <si>
    <t>FLANGE, 14-150RFWN SCH-XH</t>
  </si>
  <si>
    <t>Light Blue</t>
  </si>
  <si>
    <t>FLANGE, 16-150RFWN SCH-10</t>
  </si>
  <si>
    <t>WNeck Flange 150-NPS16</t>
  </si>
  <si>
    <t>16inch</t>
  </si>
  <si>
    <t>FLANGE, 16-150RFWN SCH-100</t>
  </si>
  <si>
    <t>FLANGE, 16-150RFWN SCH-120</t>
  </si>
  <si>
    <t>FLANGE, 16-150RFWN SCH-140</t>
  </si>
  <si>
    <t>FLANGE, 16-150RFWN SCH-160</t>
  </si>
  <si>
    <t>FLANGE, 16-150RFWN SCH-20</t>
  </si>
  <si>
    <t>FLANGE, 16-150RFWN SCH-30</t>
  </si>
  <si>
    <t>FLANGE, 16-150RFWN SCH-40</t>
  </si>
  <si>
    <t>FLANGE, 16-150RFWN SCH-60</t>
  </si>
  <si>
    <t>FLANGE, 16-150RFWN SCH-80</t>
  </si>
  <si>
    <t>FLANGE, 16-150RFWN SCH-STD</t>
  </si>
  <si>
    <t>FLANGE, 16-150RFWN SCH-XH</t>
  </si>
  <si>
    <t>Purple</t>
  </si>
  <si>
    <t>FLANGE, 18-150RFWN SCH-10</t>
  </si>
  <si>
    <t>WNeck Flange 150-NPS18</t>
  </si>
  <si>
    <t>18inch</t>
  </si>
  <si>
    <t>FLANGE, 18-150RFWN SCH-100</t>
  </si>
  <si>
    <t>FLANGE, 18-150RFWN SCH-120</t>
  </si>
  <si>
    <t>FLANGE, 18-150RFWN SCH-140</t>
  </si>
  <si>
    <t>FLANGE, 18-150RFWN SCH-160</t>
  </si>
  <si>
    <t>FLANGE, 18-150RFWN SCH-20</t>
  </si>
  <si>
    <t>FLANGE, 18-150RFWN SCH-30</t>
  </si>
  <si>
    <t>FLANGE, 18-150RFWN SCH-40</t>
  </si>
  <si>
    <t>FLANGE, 18-150RFWN SCH-60</t>
  </si>
  <si>
    <t>FLANGE, 18-150RFWN SCH-80</t>
  </si>
  <si>
    <t>FLANGE, 18-150RFWN SCH-STD</t>
  </si>
  <si>
    <t>FLANGE, 18-150RFWN SCH-XH</t>
  </si>
  <si>
    <t>Light Purple</t>
  </si>
  <si>
    <t>FLANGE, 20-150RFWN SCH-10</t>
  </si>
  <si>
    <t>WNeck Flange 150-NPS20</t>
  </si>
  <si>
    <t>20inch</t>
  </si>
  <si>
    <t>FLANGE, 20-150RFWN SCH-100</t>
  </si>
  <si>
    <t>FLANGE, 20-150RFWN SCH-120</t>
  </si>
  <si>
    <t>FLANGE, 20-150RFWN SCH-140</t>
  </si>
  <si>
    <t>FLANGE, 20-150RFWN SCH-160</t>
  </si>
  <si>
    <t>FLANGE, 20-150RFWN SCH-20</t>
  </si>
  <si>
    <t>FLANGE, 20-150RFWN SCH-30</t>
  </si>
  <si>
    <t>FLANGE, 20-150RFWN SCH-40</t>
  </si>
  <si>
    <t>FLANGE, 20-150RFWN SCH-60</t>
  </si>
  <si>
    <t>FLANGE, 20-150RFWN SCH-80</t>
  </si>
  <si>
    <t>FLANGE, 20-150RFWN SCH-STD</t>
  </si>
  <si>
    <t>FLANGE, 20-150RFWN SCH-XH</t>
  </si>
  <si>
    <t>FLANGE, 24-150RFWN SCH-10</t>
  </si>
  <si>
    <t>WNeck Flange 150-NPS24</t>
  </si>
  <si>
    <t>24inch</t>
  </si>
  <si>
    <t>FLANGE, 24-150RFWN SCH-100</t>
  </si>
  <si>
    <t>FLANGE, 24-150RFWN SCH-120</t>
  </si>
  <si>
    <t>FLANGE, 24-150RFWN SCH-140</t>
  </si>
  <si>
    <t>FLANGE, 24-150RFWN SCH-160</t>
  </si>
  <si>
    <t>FLANGE, 24-150RFWN SCH-20</t>
  </si>
  <si>
    <t>FLANGE, 24-150RFWN SCH-30</t>
  </si>
  <si>
    <t>FLANGE, 24-150RFWN SCH-40</t>
  </si>
  <si>
    <t>FLANGE, 24-150RFWN SCH-60</t>
  </si>
  <si>
    <t>FLANGE, 24-150RFWN SCH-80</t>
  </si>
  <si>
    <t>FLANGE, 24-150RFWN SCH-STD</t>
  </si>
  <si>
    <t>FLANGE, 24-150RFWN SCH-XH</t>
  </si>
  <si>
    <t>FLANGE, 0.5-300RFWN SCH-10</t>
  </si>
  <si>
    <t>WNeck Flange 300-NPS0.5</t>
  </si>
  <si>
    <t>Class 300</t>
  </si>
  <si>
    <t>FLANGE, 0.5-300RFWN SCH-160</t>
  </si>
  <si>
    <t>FLANGE, 0.5-300RFWN SCH-40</t>
  </si>
  <si>
    <t>FLANGE, 0.5-300RFWN SCH-80</t>
  </si>
  <si>
    <t>FLANGE, 0.5-300RFWN SCH-STD</t>
  </si>
  <si>
    <t>FLANGE, 0.5-300RFWN SCH-XH</t>
  </si>
  <si>
    <t>FLANGE, 0.5-300RFWN SCH-XXH</t>
  </si>
  <si>
    <t>FLANGE, 0.75-300RFWN SCH-10</t>
  </si>
  <si>
    <t>WNeck Flange 300-NPS0.75</t>
  </si>
  <si>
    <t>FLANGE, 0.75-300RFWN SCH-160</t>
  </si>
  <si>
    <t>FLANGE, 0.75-300RFWN SCH-40</t>
  </si>
  <si>
    <t>FLANGE, 0.75-300RFWN SCH-80</t>
  </si>
  <si>
    <t>FLANGE, 0.75-300RFWN SCH-STD</t>
  </si>
  <si>
    <t>FLANGE, 0.75-300RFWN SCH-XH</t>
  </si>
  <si>
    <t>FLANGE, 0.75-300RFWN SCH-XXH</t>
  </si>
  <si>
    <t>FLANGE, 1-300RFWN SCH-10</t>
  </si>
  <si>
    <t>WNeck Flange 300-NPS1</t>
  </si>
  <si>
    <t>FL1146</t>
  </si>
  <si>
    <t>FLANGE, 1-300RFWN SCH-160</t>
  </si>
  <si>
    <t>FL1302</t>
  </si>
  <si>
    <t>FLANGE, 1-300RFWN SCH-40</t>
  </si>
  <si>
    <t>FL1144</t>
  </si>
  <si>
    <t>FLANGE, 1-300RFWN SCH-80</t>
  </si>
  <si>
    <t>FLANGE, 1-300RFWN SCH-STD</t>
  </si>
  <si>
    <t>FLANGE, 1-300RFWN SCH-XH</t>
  </si>
  <si>
    <t>FL1145</t>
  </si>
  <si>
    <t>FLANGE, 1-300RFWN SCH-XXH</t>
  </si>
  <si>
    <t>FLANGE, 1.25-300RFWN SCH-10</t>
  </si>
  <si>
    <t>WNeck Flange 300-NPS1.25</t>
  </si>
  <si>
    <t>FLANGE, 1.25-300RFWN SCH-160</t>
  </si>
  <si>
    <t>FLANGE, 1.25-300RFWN SCH-40</t>
  </si>
  <si>
    <t>FLANGE, 1.25-300RFWN SCH-80</t>
  </si>
  <si>
    <t>FLANGE, 1.25-300RFWN SCH-STD</t>
  </si>
  <si>
    <t>FLANGE, 1.25-300RFWN SCH-XH</t>
  </si>
  <si>
    <t>FLANGE, 1.25-300RFWN SCH-XXH</t>
  </si>
  <si>
    <t>FLANGE, 1.5-300RFWN SCH-10</t>
  </si>
  <si>
    <t>WNeck Flange 300-NPS1.5</t>
  </si>
  <si>
    <t>FL1155</t>
  </si>
  <si>
    <t>FLANGE, 1.5-300RFWN SCH-160</t>
  </si>
  <si>
    <t>FLANGE, 1.5-300RFWN SCH-40</t>
  </si>
  <si>
    <t>FL1015</t>
  </si>
  <si>
    <t>FLANGE, 1.5-300RFWN SCH-80</t>
  </si>
  <si>
    <t>FLANGE, 1.5-300RFWN SCH-STD</t>
  </si>
  <si>
    <t>FLANGE, 1.5-300RFWN SCH-XH</t>
  </si>
  <si>
    <t>FL1160</t>
  </si>
  <si>
    <t>FLANGE, 1.5-300RFWN SCH-XXH</t>
  </si>
  <si>
    <t>FLANGE, 2-300RFWN SCH-10</t>
  </si>
  <si>
    <t>WNeck Flange 300-NPS2</t>
  </si>
  <si>
    <t>FL1170</t>
  </si>
  <si>
    <t>FLANGE, 2-300RFWN SCH-160</t>
  </si>
  <si>
    <t>FL1367</t>
  </si>
  <si>
    <t>FLANGE, 2-300RFWN SCH-40</t>
  </si>
  <si>
    <t>FL1165</t>
  </si>
  <si>
    <t>FLANGE, 2-300RFWN SCH-80</t>
  </si>
  <si>
    <t>FLANGE, 2-300RFWN SCH-STD</t>
  </si>
  <si>
    <t>FLANGE, 2-300RFWN SCH-XH</t>
  </si>
  <si>
    <t>FL1171</t>
  </si>
  <si>
    <t>FLANGE, 2-300RFWN SCH-XXH</t>
  </si>
  <si>
    <t>FLANGE, 2.5-300RFWN SCH-10</t>
  </si>
  <si>
    <t>WNeck Flange 300-NPS2.5</t>
  </si>
  <si>
    <t>FLANGE, 2.5-300RFWN SCH-160</t>
  </si>
  <si>
    <t>FL1173</t>
  </si>
  <si>
    <t>FLANGE, 2.5-300RFWN SCH-40</t>
  </si>
  <si>
    <t>FL1172</t>
  </si>
  <si>
    <t>FLANGE, 2.5-300RFWN SCH-80</t>
  </si>
  <si>
    <t>FLANGE, 2.5-300RFWN SCH-STD</t>
  </si>
  <si>
    <t>FLANGE, 2.5-300RFWN SCH-XH</t>
  </si>
  <si>
    <t>FLANGE, 2.5-300RFWN SCH-XXH</t>
  </si>
  <si>
    <t>FLANGE, 3-300RFWN SCH-10</t>
  </si>
  <si>
    <t>WNeck Flange 300-NPS3</t>
  </si>
  <si>
    <t>FL1190</t>
  </si>
  <si>
    <t>FLANGE, 3-300RFWN SCH-160</t>
  </si>
  <si>
    <t>FL1301</t>
  </si>
  <si>
    <t>FLANGE, 3-300RFWN SCH-40</t>
  </si>
  <si>
    <t>FL1185</t>
  </si>
  <si>
    <t>FLANGE, 3-300RFWN SCH-80</t>
  </si>
  <si>
    <t>FLANGE, 3-300RFWN SCH-STD</t>
  </si>
  <si>
    <t>FLANGE, 3-300RFWN SCH-XH</t>
  </si>
  <si>
    <t>FL1195</t>
  </si>
  <si>
    <t>FLANGE, 3-300RFWN SCH-XXH</t>
  </si>
  <si>
    <t>FLANGE, 3.5-300RFWN SCH-10</t>
  </si>
  <si>
    <t>WNeck Flange 300-NPS3.5</t>
  </si>
  <si>
    <t>FLANGE, 3.5-300RFWN SCH-40</t>
  </si>
  <si>
    <t>FLANGE, 3.5-300RFWN SCH-80</t>
  </si>
  <si>
    <t>FLANGE, 3.5-300RFWN SCH-STD</t>
  </si>
  <si>
    <t>FLANGE, 3.5-300RFWN SCH-XH</t>
  </si>
  <si>
    <t>FLANGE, 3.5-300RFWN SCH-XXH</t>
  </si>
  <si>
    <t>FLANGE, 4-300RFWN SCH-10</t>
  </si>
  <si>
    <t>WNeck Flange 300-NPS4</t>
  </si>
  <si>
    <t>FLANGE, 4-300RFWN SCH-120</t>
  </si>
  <si>
    <t>FL1210</t>
  </si>
  <si>
    <t>FLANGE, 4-300RFWN SCH-160</t>
  </si>
  <si>
    <t>FL1203</t>
  </si>
  <si>
    <t>FLANGE, 4-300RFWN SCH-40</t>
  </si>
  <si>
    <t>FL1205</t>
  </si>
  <si>
    <t>FLANGE, 4-300RFWN SCH-80</t>
  </si>
  <si>
    <t>FLANGE, 4-300RFWN SCH-STD</t>
  </si>
  <si>
    <t>FLANGE, 4-300RFWN SCH-XH</t>
  </si>
  <si>
    <t>FL1054</t>
  </si>
  <si>
    <t>FLANGE, 4-300RFWN SCH-XXH</t>
  </si>
  <si>
    <t>FLANGE, 5-300RFWN SCH-10</t>
  </si>
  <si>
    <t>WNeck Flange 300-NPS5</t>
  </si>
  <si>
    <t>FLANGE, 5-300RFWN SCH-120</t>
  </si>
  <si>
    <t>FLANGE, 5-300RFWN SCH-160</t>
  </si>
  <si>
    <t>FLANGE, 5-300RFWN SCH-40</t>
  </si>
  <si>
    <t>FL1097</t>
  </si>
  <si>
    <t>FLANGE, 5-300RFWN SCH-80</t>
  </si>
  <si>
    <t>FLANGE, 5-300RFWN SCH-STD</t>
  </si>
  <si>
    <t>FLANGE, 5-300RFWN SCH-XH</t>
  </si>
  <si>
    <t>FLANGE, 5-300RFWN SCH-XXH</t>
  </si>
  <si>
    <t>FLANGE, 6-300RFWN SCH-10</t>
  </si>
  <si>
    <t>WNeck Flange 300-NPS6</t>
  </si>
  <si>
    <t>FLANGE, 6-300RFWN SCH-120</t>
  </si>
  <si>
    <t>FL1220</t>
  </si>
  <si>
    <t>FLANGE, 6-300RFWN SCH-160</t>
  </si>
  <si>
    <t>FLANGE, 6-300RFWN SCH-40</t>
  </si>
  <si>
    <t>FL1215</t>
  </si>
  <si>
    <t>FLANGE, 6-300RFWN SCH-80</t>
  </si>
  <si>
    <t>FLANGE, 6-300RFWN SCH-STD</t>
  </si>
  <si>
    <t>FLANGE, 6-300RFWN SCH-XH</t>
  </si>
  <si>
    <t>FL1056</t>
  </si>
  <si>
    <t>FLANGE, 6-300RFWN SCH-XXH</t>
  </si>
  <si>
    <t>FLANGE, 8-300RFWN SCH-10</t>
  </si>
  <si>
    <t>WNeck Flange 300-NPS8</t>
  </si>
  <si>
    <t>FLANGE, 8-300RFWN SCH-100</t>
  </si>
  <si>
    <t>FLANGE, 8-300RFWN SCH-120</t>
  </si>
  <si>
    <t>FLANGE, 8-300RFWN SCH-140</t>
  </si>
  <si>
    <t>FL1230</t>
  </si>
  <si>
    <t>FLANGE, 8-300RFWN SCH-160</t>
  </si>
  <si>
    <t>FLANGE, 8-300RFWN SCH-20</t>
  </si>
  <si>
    <t>FLANGE, 8-300RFWN SCH-30</t>
  </si>
  <si>
    <t>FL1238</t>
  </si>
  <si>
    <t>FLANGE, 8-300RFWN SCH-40</t>
  </si>
  <si>
    <t>FLANGE, 8-300RFWN SCH-60</t>
  </si>
  <si>
    <t>FL1225</t>
  </si>
  <si>
    <t>FLANGE, 8-300RFWN SCH-80</t>
  </si>
  <si>
    <t>FLANGE, 8-300RFWN SCH-STD</t>
  </si>
  <si>
    <t>FLANGE, 8-300RFWN SCH-XH</t>
  </si>
  <si>
    <t>FLANGE, 8-300RFWN SCH-XXH</t>
  </si>
  <si>
    <t>FLANGE, 10-300RFWN SCH-10</t>
  </si>
  <si>
    <t>WNeck Flange 300-NPS10</t>
  </si>
  <si>
    <t>FLANGE, 10-300RFWN SCH-100</t>
  </si>
  <si>
    <t>FLANGE, 10-300RFWN SCH-120</t>
  </si>
  <si>
    <t>FLANGE, 10-300RFWN SCH-140</t>
  </si>
  <si>
    <t>FL1132</t>
  </si>
  <si>
    <t>FLANGE, 10-300RFWN SCH-160</t>
  </si>
  <si>
    <t>FLANGE, 10-300RFWN SCH-20</t>
  </si>
  <si>
    <t>FLANGE, 10-300RFWN SCH-30</t>
  </si>
  <si>
    <t>FL1233</t>
  </si>
  <si>
    <t>FLANGE, 10-300RFWN SCH-40</t>
  </si>
  <si>
    <t>FLANGE, 10-300RFWN SCH-60</t>
  </si>
  <si>
    <t>FL1235</t>
  </si>
  <si>
    <t>FLANGE, 10-300RFWN SCH-80</t>
  </si>
  <si>
    <t>FLANGE, 10-300RFWN SCH-STD</t>
  </si>
  <si>
    <t>FL0060</t>
  </si>
  <si>
    <t>FLANGE, 10-300RFWN SCH-XH</t>
  </si>
  <si>
    <t>FLANGE, 10-300RFWN SCH-XXH</t>
  </si>
  <si>
    <t>FLANGE, 12-300RFWN SCH-10</t>
  </si>
  <si>
    <t>WNeck Flange 300-NPS12</t>
  </si>
  <si>
    <t>FL0145</t>
  </si>
  <si>
    <t>FLANGE, 12-300RFWN SCH-100</t>
  </si>
  <si>
    <t>FLANGE, 12-300RFWN SCH-120</t>
  </si>
  <si>
    <t>FLANGE, 12-300RFWN SCH-140</t>
  </si>
  <si>
    <t>FLANGE, 12-300RFWN SCH-160</t>
  </si>
  <si>
    <t>FLANGE, 12-300RFWN SCH-20</t>
  </si>
  <si>
    <t>FLANGE, 12-300RFWN SCH-30</t>
  </si>
  <si>
    <t>FLANGE, 12-300RFWN SCH-40</t>
  </si>
  <si>
    <t>FLANGE, 12-300RFWN SCH-60</t>
  </si>
  <si>
    <t>FL1240</t>
  </si>
  <si>
    <t>FLANGE, 12-300RFWN SCH-80</t>
  </si>
  <si>
    <t>FLANGE, 12-300RFWN SCH-STD</t>
  </si>
  <si>
    <t>FL1241</t>
  </si>
  <si>
    <t>FLANGE, 12-300RFWN SCH-XH</t>
  </si>
  <si>
    <t>FLANGE, 12-300RFWN SCH-XXH</t>
  </si>
  <si>
    <t>FLANGE, 14-300RFWN SCH-10</t>
  </si>
  <si>
    <t>WNeck Flange 300-NPS14</t>
  </si>
  <si>
    <t>FLANGE, 14-300RFWN SCH-100</t>
  </si>
  <si>
    <t>FLANGE, 14-300RFWN SCH-120</t>
  </si>
  <si>
    <t>FLANGE, 14-300RFWN SCH-140</t>
  </si>
  <si>
    <t>FLANGE, 14-300RFWN SCH-160</t>
  </si>
  <si>
    <t>FLANGE, 14-300RFWN SCH-20</t>
  </si>
  <si>
    <t>FLANGE, 14-300RFWN SCH-30</t>
  </si>
  <si>
    <t>FLANGE, 14-300RFWN SCH-40</t>
  </si>
  <si>
    <t>FLANGE, 14-300RFWN SCH-60</t>
  </si>
  <si>
    <t>FL0210</t>
  </si>
  <si>
    <t>FLANGE, 14-300RFWN SCH-80</t>
  </si>
  <si>
    <t>FLANGE, 14-300RFWN SCH-STD</t>
  </si>
  <si>
    <t>FLANGE, 14-300RFWN SCH-XH</t>
  </si>
  <si>
    <t>FLANGE, 16-300RFWN SCH-10</t>
  </si>
  <si>
    <t>WNeck Flange 300-NPS16</t>
  </si>
  <si>
    <t>FLANGE, 16-300RFWN SCH-100</t>
  </si>
  <si>
    <t>FLANGE, 16-300RFWN SCH-120</t>
  </si>
  <si>
    <t>FLANGE, 16-300RFWN SCH-140</t>
  </si>
  <si>
    <t>FLANGE, 16-300RFWN SCH-160</t>
  </si>
  <si>
    <t>FLANGE, 16-300RFWN SCH-20</t>
  </si>
  <si>
    <t>FLANGE, 16-300RFWN SCH-30</t>
  </si>
  <si>
    <t>FLANGE, 16-300RFWN SCH-40</t>
  </si>
  <si>
    <t>FLANGE, 16-300RFWN SCH-60</t>
  </si>
  <si>
    <t>FLANGE, 16-300RFWN SCH-80</t>
  </si>
  <si>
    <t>FLANGE, 16-300RFWN SCH-STD</t>
  </si>
  <si>
    <t>FLANGE, 16-300RFWN SCH-XH</t>
  </si>
  <si>
    <t>FLANGE, 18-300RFWN SCH-10</t>
  </si>
  <si>
    <t>WNeck Flange 300-NPS18</t>
  </si>
  <si>
    <t>FLANGE, 18-300RFWN SCH-100</t>
  </si>
  <si>
    <t>FLANGE, 18-300RFWN SCH-120</t>
  </si>
  <si>
    <t>FLANGE, 18-300RFWN SCH-140</t>
  </si>
  <si>
    <t>FLANGE, 18-300RFWN SCH-160</t>
  </si>
  <si>
    <t>FLANGE, 18-300RFWN SCH-20</t>
  </si>
  <si>
    <t>FLANGE, 18-300RFWN SCH-30</t>
  </si>
  <si>
    <t>FLANGE, 18-300RFWN SCH-40</t>
  </si>
  <si>
    <t>FLANGE, 18-300RFWN SCH-60</t>
  </si>
  <si>
    <t>FLANGE, 18-300RFWN SCH-80</t>
  </si>
  <si>
    <t>FLANGE, 18-300RFWN SCH-STD</t>
  </si>
  <si>
    <t>FLANGE, 18-300RFWN SCH-XH</t>
  </si>
  <si>
    <t>FLANGE, 20-300RFWN SCH-10</t>
  </si>
  <si>
    <t>WNeck Flange 300-NPS20</t>
  </si>
  <si>
    <t>FLANGE, 20-300RFWN SCH-100</t>
  </si>
  <si>
    <t>FLANGE, 20-300RFWN SCH-120</t>
  </si>
  <si>
    <t>FLANGE, 20-300RFWN SCH-140</t>
  </si>
  <si>
    <t>FLANGE, 20-300RFWN SCH-160</t>
  </si>
  <si>
    <t>FLANGE, 20-300RFWN SCH-20</t>
  </si>
  <si>
    <t>FLANGE, 20-300RFWN SCH-30</t>
  </si>
  <si>
    <t>FLANGE, 20-300RFWN SCH-40</t>
  </si>
  <si>
    <t>FLANGE, 20-300RFWN SCH-60</t>
  </si>
  <si>
    <t>FLANGE, 20-300RFWN SCH-80</t>
  </si>
  <si>
    <t>FLANGE, 20-300RFWN SCH-STD</t>
  </si>
  <si>
    <t>FLANGE, 20-300RFWN SCH-XH</t>
  </si>
  <si>
    <t>FLANGE, 24-300RFWN SCH-10</t>
  </si>
  <si>
    <t>WNeck Flange 300-NPS24</t>
  </si>
  <si>
    <t>FLANGE, 24-300RFWN SCH-100</t>
  </si>
  <si>
    <t>FLANGE, 24-300RFWN SCH-120</t>
  </si>
  <si>
    <t>FLANGE, 24-300RFWN SCH-140</t>
  </si>
  <si>
    <t>FLANGE, 24-300RFWN SCH-160</t>
  </si>
  <si>
    <t>FLANGE, 24-300RFWN SCH-20</t>
  </si>
  <si>
    <t>FLANGE, 24-300RFWN SCH-30</t>
  </si>
  <si>
    <t>FLANGE, 24-300RFWN SCH-40</t>
  </si>
  <si>
    <t>FLANGE, 24-300RFWN SCH-60</t>
  </si>
  <si>
    <t>FLANGE, 24-300RFWN SCH-80</t>
  </si>
  <si>
    <t>FLANGE, 24-300RFWN SCH-STD</t>
  </si>
  <si>
    <t>FLANGE, 24-300RFWN SCH-XH</t>
  </si>
  <si>
    <t>FLANGE, 0.5-400RFWN SCH-10</t>
  </si>
  <si>
    <t>WNeck Flange 400-NPS0.5</t>
  </si>
  <si>
    <t>Class 400</t>
  </si>
  <si>
    <t>FLANGE, 0.5-400RFWN SCH-160</t>
  </si>
  <si>
    <t>FLANGE, 0.5-400RFWN SCH-40</t>
  </si>
  <si>
    <t>FLANGE, 0.5-400RFWN SCH-80</t>
  </si>
  <si>
    <t>FLANGE, 0.5-400RFWN SCH-STD</t>
  </si>
  <si>
    <t>FLANGE, 0.5-400RFWN SCH-XH</t>
  </si>
  <si>
    <t>FLANGE, 0.5-400RFWN SCH-XXH</t>
  </si>
  <si>
    <t>FLANGE, 0.75-400RFWN SCH-10</t>
  </si>
  <si>
    <t>WNeck Flange 400-NPS0.75</t>
  </si>
  <si>
    <t>FLANGE, 0.75-400RFWN SCH-160</t>
  </si>
  <si>
    <t>FLANGE, 0.75-400RFWN SCH-40</t>
  </si>
  <si>
    <t>FLANGE, 0.75-400RFWN SCH-80</t>
  </si>
  <si>
    <t>FLANGE, 0.75-400RFWN SCH-STD</t>
  </si>
  <si>
    <t>FLANGE, 0.75-400RFWN SCH-XH</t>
  </si>
  <si>
    <t>FLANGE, 0.75-400RFWN SCH-XXH</t>
  </si>
  <si>
    <t>FLANGE, 1-400RFWN SCH-10</t>
  </si>
  <si>
    <t>WNeck Flange 400-NPS1</t>
  </si>
  <si>
    <t>FLANGE, 1-400RFWN SCH-160</t>
  </si>
  <si>
    <t>FLANGE, 1-400RFWN SCH-40</t>
  </si>
  <si>
    <t>FLANGE, 1-400RFWN SCH-80</t>
  </si>
  <si>
    <t>FLANGE, 1-400RFWN SCH-STD</t>
  </si>
  <si>
    <t>FLANGE, 1-400RFWN SCH-XH</t>
  </si>
  <si>
    <t>FLANGE, 1-400RFWN SCH-XXH</t>
  </si>
  <si>
    <t>FLANGE, 1.25-400RFWN SCH-10</t>
  </si>
  <si>
    <t>WNeck Flange 400-NPS1.25</t>
  </si>
  <si>
    <t>FLANGE, 1.25-400RFWN SCH-160</t>
  </si>
  <si>
    <t>FLANGE, 1.25-400RFWN SCH-40</t>
  </si>
  <si>
    <t>FLANGE, 1.25-400RFWN SCH-80</t>
  </si>
  <si>
    <t>FLANGE, 1.25-400RFWN SCH-STD</t>
  </si>
  <si>
    <t>FLANGE, 1.25-400RFWN SCH-XH</t>
  </si>
  <si>
    <t>FLANGE, 1.25-400RFWN SCH-XXH</t>
  </si>
  <si>
    <t>FLANGE, 1.5-400RFWN SCH-10</t>
  </si>
  <si>
    <t>WNeck Flange 400-NPS1.5</t>
  </si>
  <si>
    <t>FLANGE, 1.5-400RFWN SCH-160</t>
  </si>
  <si>
    <t>FLANGE, 1.5-400RFWN SCH-40</t>
  </si>
  <si>
    <t>FLANGE, 1.5-400RFWN SCH-80</t>
  </si>
  <si>
    <t>FLANGE, 1.5-400RFWN SCH-STD</t>
  </si>
  <si>
    <t>FLANGE, 1.5-400RFWN SCH-XH</t>
  </si>
  <si>
    <t>FLANGE, 1.5-400RFWN SCH-XXH</t>
  </si>
  <si>
    <t>FLANGE, 2-400RFWN SCH-10</t>
  </si>
  <si>
    <t>WNeck Flange 400-NPS2</t>
  </si>
  <si>
    <t>FLANGE, 2-400RFWN SCH-160</t>
  </si>
  <si>
    <t>FLANGE, 2-400RFWN SCH-40</t>
  </si>
  <si>
    <t>FLANGE, 2-400RFWN SCH-80</t>
  </si>
  <si>
    <t>FLANGE, 2-400RFWN SCH-STD</t>
  </si>
  <si>
    <t>FLANGE, 2-400RFWN SCH-XH</t>
  </si>
  <si>
    <t>FLANGE, 2-400RFWN SCH-XXH</t>
  </si>
  <si>
    <t>FLANGE, 2.5-400RFWN SCH-10</t>
  </si>
  <si>
    <t>WNeck Flange 400-NPS2.5</t>
  </si>
  <si>
    <t>FLANGE, 2.5-400RFWN SCH-160</t>
  </si>
  <si>
    <t>FLANGE, 2.5-400RFWN SCH-40</t>
  </si>
  <si>
    <t>FLANGE, 2.5-400RFWN SCH-80</t>
  </si>
  <si>
    <t>FLANGE, 2.5-400RFWN SCH-STD</t>
  </si>
  <si>
    <t>FLANGE, 2.5-400RFWN SCH-XH</t>
  </si>
  <si>
    <t>FLANGE, 2.5-400RFWN SCH-XXH</t>
  </si>
  <si>
    <t>FLANGE, 3-400RFWN SCH-10</t>
  </si>
  <si>
    <t>WNeck Flange 400-NPS3</t>
  </si>
  <si>
    <t>FLANGE, 3-400RFWN SCH-160</t>
  </si>
  <si>
    <t>FLANGE, 3-400RFWN SCH-40</t>
  </si>
  <si>
    <t>FLANGE, 3-400RFWN SCH-80</t>
  </si>
  <si>
    <t>FLANGE, 3-400RFWN SCH-STD</t>
  </si>
  <si>
    <t>FLANGE, 3-400RFWN SCH-XH</t>
  </si>
  <si>
    <t>FLANGE, 3-400RFWN SCH-XXH</t>
  </si>
  <si>
    <t>FLANGE, 3.5-400RFWN SCH-10</t>
  </si>
  <si>
    <t>WNeck Flange 400-NPS3.5</t>
  </si>
  <si>
    <t>FLANGE, 3.5-400RFWN SCH-40</t>
  </si>
  <si>
    <t>FLANGE, 3.5-400RFWN SCH-80</t>
  </si>
  <si>
    <t>FLANGE, 3.5-400RFWN SCH-STD</t>
  </si>
  <si>
    <t>FLANGE, 3.5-400RFWN SCH-XH</t>
  </si>
  <si>
    <t>FLANGE, 3.5-400RFWN SCH-XXH</t>
  </si>
  <si>
    <t>FLANGE, 4-400RFWN SCH-10</t>
  </si>
  <si>
    <t>WNeck Flange 400-NPS4</t>
  </si>
  <si>
    <t>FLANGE, 4-400RFWN SCH-120</t>
  </si>
  <si>
    <t>FLANGE, 4-400RFWN SCH-160</t>
  </si>
  <si>
    <t>FLANGE, 4-400RFWN SCH-40</t>
  </si>
  <si>
    <t>FLANGE, 4-400RFWN SCH-80</t>
  </si>
  <si>
    <t>FLANGE, 4-400RFWN SCH-STD</t>
  </si>
  <si>
    <t>FLANGE, 4-400RFWN SCH-XH</t>
  </si>
  <si>
    <t>FLANGE, 4-400RFWN SCH-XXH</t>
  </si>
  <si>
    <t>FLANGE, 5-400RFWN SCH-10</t>
  </si>
  <si>
    <t>WNeck Flange 400-NPS5</t>
  </si>
  <si>
    <t>FLANGE, 5-400RFWN SCH-120</t>
  </si>
  <si>
    <t>FLANGE, 5-400RFWN SCH-160</t>
  </si>
  <si>
    <t>FLANGE, 5-400RFWN SCH-40</t>
  </si>
  <si>
    <t>FLANGE, 5-400RFWN SCH-80</t>
  </si>
  <si>
    <t>FLANGE, 5-400RFWN SCH-STD</t>
  </si>
  <si>
    <t>FLANGE, 5-400RFWN SCH-XH</t>
  </si>
  <si>
    <t>FLANGE, 5-400RFWN SCH-XXH</t>
  </si>
  <si>
    <t>FLANGE, 6-400RFWN SCH-10</t>
  </si>
  <si>
    <t>WNeck Flange 400-NPS6</t>
  </si>
  <si>
    <t>FLANGE, 6-400RFWN SCH-120</t>
  </si>
  <si>
    <t>FLANGE, 6-400RFWN SCH-160</t>
  </si>
  <si>
    <t>FLANGE, 6-400RFWN SCH-40</t>
  </si>
  <si>
    <t>FLANGE, 6-400RFWN SCH-80</t>
  </si>
  <si>
    <t>FLANGE, 6-400RFWN SCH-STD</t>
  </si>
  <si>
    <t>FLANGE, 6-400RFWN SCH-XH</t>
  </si>
  <si>
    <t>FLANGE, 6-400RFWN SCH-XXH</t>
  </si>
  <si>
    <t>FLANGE, 8-400RFWN SCH-10</t>
  </si>
  <si>
    <t>WNeck Flange 400-NPS8</t>
  </si>
  <si>
    <t>FLANGE, 8-400RFWN SCH-100</t>
  </si>
  <si>
    <t>FLANGE, 8-400RFWN SCH-120</t>
  </si>
  <si>
    <t>FLANGE, 8-400RFWN SCH-140</t>
  </si>
  <si>
    <t>FLANGE, 8-400RFWN SCH-160</t>
  </si>
  <si>
    <t>FLANGE, 8-400RFWN SCH-20</t>
  </si>
  <si>
    <t>FLANGE, 8-400RFWN SCH-30</t>
  </si>
  <si>
    <t>FLANGE, 8-400RFWN SCH-40</t>
  </si>
  <si>
    <t>FLANGE, 8-400RFWN SCH-60</t>
  </si>
  <si>
    <t>FLANGE, 8-400RFWN SCH-80</t>
  </si>
  <si>
    <t>FLANGE, 8-400RFWN SCH-STD</t>
  </si>
  <si>
    <t>FLANGE, 8-400RFWN SCH-XH</t>
  </si>
  <si>
    <t>FLANGE, 8-400RFWN SCH-XXH</t>
  </si>
  <si>
    <t>FLANGE, 10-400RFWN SCH-10</t>
  </si>
  <si>
    <t>WNeck Flange 400-NPS10</t>
  </si>
  <si>
    <t>FLANGE, 10-400RFWN SCH-100</t>
  </si>
  <si>
    <t>FLANGE, 10-400RFWN SCH-120</t>
  </si>
  <si>
    <t>FLANGE, 10-400RFWN SCH-140</t>
  </si>
  <si>
    <t>FLANGE, 10-400RFWN SCH-160</t>
  </si>
  <si>
    <t>FLANGE, 10-400RFWN SCH-20</t>
  </si>
  <si>
    <t>FLANGE, 10-400RFWN SCH-30</t>
  </si>
  <si>
    <t>FLANGE, 10-400RFWN SCH-40</t>
  </si>
  <si>
    <t>FLANGE, 10-400RFWN SCH-60</t>
  </si>
  <si>
    <t>FLANGE, 10-400RFWN SCH-80</t>
  </si>
  <si>
    <t>FLANGE, 10-400RFWN SCH-STD</t>
  </si>
  <si>
    <t>FLANGE, 10-400RFWN SCH-XH</t>
  </si>
  <si>
    <t>FLANGE, 10-400RFWN SCH-XXH</t>
  </si>
  <si>
    <t>FLANGE, 12-400RFWN SCH-10</t>
  </si>
  <si>
    <t>WNeck Flange 400-NPS12</t>
  </si>
  <si>
    <t>FLANGE, 12-400RFWN SCH-100</t>
  </si>
  <si>
    <t>FLANGE, 12-400RFWN SCH-120</t>
  </si>
  <si>
    <t>FLANGE, 12-400RFWN SCH-140</t>
  </si>
  <si>
    <t>FLANGE, 12-400RFWN SCH-160</t>
  </si>
  <si>
    <t>FLANGE, 12-400RFWN SCH-20</t>
  </si>
  <si>
    <t>FLANGE, 12-400RFWN SCH-30</t>
  </si>
  <si>
    <t>FLANGE, 12-400RFWN SCH-40</t>
  </si>
  <si>
    <t>FLANGE, 12-400RFWN SCH-60</t>
  </si>
  <si>
    <t>FLANGE, 12-400RFWN SCH-80</t>
  </si>
  <si>
    <t>FLANGE, 12-400RFWN SCH-STD</t>
  </si>
  <si>
    <t>FLANGE, 12-400RFWN SCH-XH</t>
  </si>
  <si>
    <t>FLANGE, 12-400RFWN SCH-XXH</t>
  </si>
  <si>
    <t>FLANGE, 14-400RFWN SCH-10</t>
  </si>
  <si>
    <t>WNeck Flange 400-NPS14</t>
  </si>
  <si>
    <t>FLANGE, 14-400RFWN SCH-100</t>
  </si>
  <si>
    <t>FLANGE, 14-400RFWN SCH-120</t>
  </si>
  <si>
    <t>FLANGE, 14-400RFWN SCH-140</t>
  </si>
  <si>
    <t>FLANGE, 14-400RFWN SCH-160</t>
  </si>
  <si>
    <t>FLANGE, 14-400RFWN SCH-20</t>
  </si>
  <si>
    <t>FLANGE, 14-400RFWN SCH-30</t>
  </si>
  <si>
    <t>FLANGE, 14-400RFWN SCH-40</t>
  </si>
  <si>
    <t>FLANGE, 14-400RFWN SCH-60</t>
  </si>
  <si>
    <t>FLANGE, 14-400RFWN SCH-80</t>
  </si>
  <si>
    <t>FLANGE, 14-400RFWN SCH-STD</t>
  </si>
  <si>
    <t>FLANGE, 14-400RFWN SCH-XH</t>
  </si>
  <si>
    <t>FLANGE, 16-400RFWN SCH-10</t>
  </si>
  <si>
    <t>WNeck Flange 400-NPS16</t>
  </si>
  <si>
    <t>FLANGE, 16-400RFWN SCH-100</t>
  </si>
  <si>
    <t>FLANGE, 16-400RFWN SCH-120</t>
  </si>
  <si>
    <t>FLANGE, 16-400RFWN SCH-140</t>
  </si>
  <si>
    <t>FLANGE, 16-400RFWN SCH-160</t>
  </si>
  <si>
    <t>FLANGE, 16-400RFWN SCH-20</t>
  </si>
  <si>
    <t>FLANGE, 16-400RFWN SCH-30</t>
  </si>
  <si>
    <t>FLANGE, 16-400RFWN SCH-40</t>
  </si>
  <si>
    <t>FLANGE, 16-400RFWN SCH-60</t>
  </si>
  <si>
    <t>FLANGE, 16-400RFWN SCH-80</t>
  </si>
  <si>
    <t>FLANGE, 16-400RFWN SCH-STD</t>
  </si>
  <si>
    <t>FLANGE, 16-400RFWN SCH-XH</t>
  </si>
  <si>
    <t>FLANGE, 18-400RFWN SCH-10</t>
  </si>
  <si>
    <t>WNeck Flange 400-NPS18</t>
  </si>
  <si>
    <t>FLANGE, 18-400RFWN SCH-100</t>
  </si>
  <si>
    <t>FLANGE, 18-400RFWN SCH-120</t>
  </si>
  <si>
    <t>FLANGE, 18-400RFWN SCH-140</t>
  </si>
  <si>
    <t>FLANGE, 18-400RFWN SCH-160</t>
  </si>
  <si>
    <t>FLANGE, 18-400RFWN SCH-20</t>
  </si>
  <si>
    <t>FLANGE, 18-400RFWN SCH-30</t>
  </si>
  <si>
    <t>FLANGE, 18-400RFWN SCH-40</t>
  </si>
  <si>
    <t>FLANGE, 18-400RFWN SCH-60</t>
  </si>
  <si>
    <t>FLANGE, 18-400RFWN SCH-80</t>
  </si>
  <si>
    <t>FLANGE, 18-400RFWN SCH-STD</t>
  </si>
  <si>
    <t>FLANGE, 18-400RFWN SCH-XH</t>
  </si>
  <si>
    <t>FLANGE, 20-400RFWN SCH-10</t>
  </si>
  <si>
    <t>WNeck Flange 400-NPS20</t>
  </si>
  <si>
    <t>FLANGE, 20-400RFWN SCH-100</t>
  </si>
  <si>
    <t>FLANGE, 20-400RFWN SCH-120</t>
  </si>
  <si>
    <t>FLANGE, 20-400RFWN SCH-140</t>
  </si>
  <si>
    <t>FLANGE, 20-400RFWN SCH-160</t>
  </si>
  <si>
    <t>FLANGE, 20-400RFWN SCH-20</t>
  </si>
  <si>
    <t>FLANGE, 20-400RFWN SCH-30</t>
  </si>
  <si>
    <t>FLANGE, 20-400RFWN SCH-40</t>
  </si>
  <si>
    <t>FLANGE, 20-400RFWN SCH-60</t>
  </si>
  <si>
    <t>FLANGE, 20-400RFWN SCH-80</t>
  </si>
  <si>
    <t>FLANGE, 20-400RFWN SCH-STD</t>
  </si>
  <si>
    <t>FLANGE, 20-400RFWN SCH-XH</t>
  </si>
  <si>
    <t>FLANGE, 24-400RFWN SCH-10</t>
  </si>
  <si>
    <t>WNeck Flange 400-NPS24</t>
  </si>
  <si>
    <t>FLANGE, 24-400RFWN SCH-100</t>
  </si>
  <si>
    <t>FLANGE, 24-400RFWN SCH-120</t>
  </si>
  <si>
    <t>FLANGE, 24-400RFWN SCH-140</t>
  </si>
  <si>
    <t>FLANGE, 24-400RFWN SCH-160</t>
  </si>
  <si>
    <t>FLANGE, 24-400RFWN SCH-20</t>
  </si>
  <si>
    <t>FLANGE, 24-400RFWN SCH-30</t>
  </si>
  <si>
    <t>FLANGE, 24-400RFWN SCH-40</t>
  </si>
  <si>
    <t>FLANGE, 24-400RFWN SCH-60</t>
  </si>
  <si>
    <t>FLANGE, 24-400RFWN SCH-80</t>
  </si>
  <si>
    <t>FLANGE, 24-400RFWN SCH-STD</t>
  </si>
  <si>
    <t>FLANGE, 24-400RFWN SCH-XH</t>
  </si>
  <si>
    <t>FLANGE, 0.5-600RFWN SCH-10</t>
  </si>
  <si>
    <t>WNeck Flange 600-NPS0.5</t>
  </si>
  <si>
    <t>Class 600</t>
  </si>
  <si>
    <t>FLANGE, 0.5-600RFWN SCH-160</t>
  </si>
  <si>
    <t>FLANGE, 0.5-600RFWN SCH-40</t>
  </si>
  <si>
    <t>FLANGE, 0.5-600RFWN SCH-80</t>
  </si>
  <si>
    <t>FLANGE, 0.5-600RFWN SCH-STD</t>
  </si>
  <si>
    <t>FLANGE, 0.5-600RFWN SCH-XH</t>
  </si>
  <si>
    <t>FLANGE, 0.5-600RFWN SCH-XXH</t>
  </si>
  <si>
    <t>FLANGE, 0.75-600RFWN SCH-10</t>
  </si>
  <si>
    <t>WNeck Flange 600-NPS0.75</t>
  </si>
  <si>
    <t>FLANGE, 0.75-600RFWN SCH-160</t>
  </si>
  <si>
    <t>FLANGE, 0.75-600RFWN SCH-40</t>
  </si>
  <si>
    <t>FLANGE, 0.75-600RFWN SCH-80</t>
  </si>
  <si>
    <t>FLANGE, 0.75-600RFWN SCH-STD</t>
  </si>
  <si>
    <t>FLANGE, 0.75-600RFWN SCH-XH</t>
  </si>
  <si>
    <t>FLANGE, 0.75-600RFWN SCH-XXH</t>
  </si>
  <si>
    <t>FLANGE, 1-600RFWN SCH-10</t>
  </si>
  <si>
    <t>WNeck Flange 600-NPS1</t>
  </si>
  <si>
    <t>FL1287</t>
  </si>
  <si>
    <t>FLANGE, 1-600RFWN SCH-160</t>
  </si>
  <si>
    <t>FLANGE, 1-600RFWN SCH-40</t>
  </si>
  <si>
    <t>FL1291</t>
  </si>
  <si>
    <t>FLANGE, 1-600RFWN SCH-80</t>
  </si>
  <si>
    <t>FLANGE, 1-600RFWN SCH-STD</t>
  </si>
  <si>
    <t>FLANGE, 1-600RFWN SCH-XH</t>
  </si>
  <si>
    <t>FL1289</t>
  </si>
  <si>
    <t>FLANGE, 1-600RFWN SCH-XXH</t>
  </si>
  <si>
    <t>FLANGE, 1.25-600RFWN SCH-10</t>
  </si>
  <si>
    <t>WNeck Flange 600-NPS1.25</t>
  </si>
  <si>
    <t>FLANGE, 1.25-600RFWN SCH-160</t>
  </si>
  <si>
    <t>FLANGE, 1.25-600RFWN SCH-40</t>
  </si>
  <si>
    <t>FLANGE, 1.25-600RFWN SCH-80</t>
  </si>
  <si>
    <t>FLANGE, 1.25-600RFWN SCH-STD</t>
  </si>
  <si>
    <t>FLANGE, 1.25-600RFWN SCH-XH</t>
  </si>
  <si>
    <t>FLANGE, 1.25-600RFWN SCH-XXH</t>
  </si>
  <si>
    <t>FLANGE, 1.5-600RFWN SCH-10</t>
  </si>
  <si>
    <t>WNeck Flange 600-NPS1.5</t>
  </si>
  <si>
    <t>FL1288</t>
  </si>
  <si>
    <t>FLANGE, 1.5-600RFWN SCH-160</t>
  </si>
  <si>
    <t>FLANGE, 1.5-600RFWN SCH-40</t>
  </si>
  <si>
    <t>FL1284</t>
  </si>
  <si>
    <t>FLANGE, 1.5-600RFWN SCH-80</t>
  </si>
  <si>
    <t>FLANGE, 1.5-600RFWN SCH-STD</t>
  </si>
  <si>
    <t>FLANGE, 1.5-600RFWN SCH-XH</t>
  </si>
  <si>
    <t>FL1286</t>
  </si>
  <si>
    <t>FLANGE, 1.5-600RFWN SCH-XXH</t>
  </si>
  <si>
    <t>FLANGE, 2-600RFWN SCH-10</t>
  </si>
  <si>
    <t>WNeck Flange 600-NPS2</t>
  </si>
  <si>
    <t>FL1295</t>
  </si>
  <si>
    <t>FLANGE, 2-600RFWN SCH-160</t>
  </si>
  <si>
    <t>FLANGE, 2-600RFWN SCH-40</t>
  </si>
  <si>
    <t>FL1290</t>
  </si>
  <si>
    <t>FLANGE, 2-600RFWN SCH-80</t>
  </si>
  <si>
    <t>FLANGE, 2-600RFWN SCH-STD</t>
  </si>
  <si>
    <t>FLANGE, 2-600RFWN SCH-XH</t>
  </si>
  <si>
    <t>FL1842</t>
  </si>
  <si>
    <t>FLANGE, 2-600RFWN SCH-XXH</t>
  </si>
  <si>
    <t>FLANGE, 2.5-600RFWN SCH-10</t>
  </si>
  <si>
    <t>WNeck Flange 600-NPS2.5</t>
  </si>
  <si>
    <t>FL1297</t>
  </si>
  <si>
    <t>FLANGE, 2.5-600RFWN SCH-160</t>
  </si>
  <si>
    <t>FLANGE, 2.5-600RFWN SCH-40</t>
  </si>
  <si>
    <t>FL1296</t>
  </si>
  <si>
    <t>FLANGE, 2.5-600RFWN SCH-80</t>
  </si>
  <si>
    <t>FLANGE, 2.5-600RFWN SCH-STD</t>
  </si>
  <si>
    <t>FLANGE, 2.5-600RFWN SCH-XH</t>
  </si>
  <si>
    <t>FLANGE, 2.5-600RFWN SCH-XXH</t>
  </si>
  <si>
    <t>FLANGE, 3-600RFWN SCH-10</t>
  </si>
  <si>
    <t>WNeck Flange 600-NPS3</t>
  </si>
  <si>
    <t>FL1310</t>
  </si>
  <si>
    <t>FLANGE, 3-600RFWN SCH-160</t>
  </si>
  <si>
    <t>FLANGE, 3-600RFWN SCH-40</t>
  </si>
  <si>
    <t>FL1305</t>
  </si>
  <si>
    <t>FLANGE, 3-600RFWN SCH-80</t>
  </si>
  <si>
    <t>FLANGE, 3-600RFWN SCH-STD</t>
  </si>
  <si>
    <t>FLANGE, 3-600RFWN SCH-XH</t>
  </si>
  <si>
    <t>FL1315</t>
  </si>
  <si>
    <t>FLANGE, 3-600RFWN SCH-XXH</t>
  </si>
  <si>
    <t>FLANGE, 3.5-600RFWN SCH-10</t>
  </si>
  <si>
    <t>WNeck Flange 600-NPS3.5</t>
  </si>
  <si>
    <t>FLANGE, 3.5-600RFWN SCH-40</t>
  </si>
  <si>
    <t>FLANGE, 3.5-600RFWN SCH-80</t>
  </si>
  <si>
    <t>FLANGE, 3.5-600RFWN SCH-STD</t>
  </si>
  <si>
    <t>FLANGE, 3.5-600RFWN SCH-XH</t>
  </si>
  <si>
    <t>FLANGE, 3.5-600RFWN SCH-XXH</t>
  </si>
  <si>
    <t>FLANGE, 4-600RFWN SCH-10</t>
  </si>
  <si>
    <t>WNeck Flange 600-NPS4</t>
  </si>
  <si>
    <t>FLANGE, 4-600RFWN SCH-120</t>
  </si>
  <si>
    <t>FL1330</t>
  </si>
  <si>
    <t>FLANGE, 4-600RFWN SCH-160</t>
  </si>
  <si>
    <t>FLANGE, 4-600RFWN SCH-40</t>
  </si>
  <si>
    <t>FL1325</t>
  </si>
  <si>
    <t>FLANGE, 4-600RFWN SCH-80</t>
  </si>
  <si>
    <t>FLANGE, 4-600RFWN SCH-STD</t>
  </si>
  <si>
    <t>FLANGE, 4-600RFWN SCH-XH</t>
  </si>
  <si>
    <t>FL1331</t>
  </si>
  <si>
    <t>FLANGE, 4-600RFWN SCH-XXH</t>
  </si>
  <si>
    <t>FLANGE, 5-600RFWN SCH-10</t>
  </si>
  <si>
    <t>WNeck Flange 600-NPS5</t>
  </si>
  <si>
    <t>FLANGE, 5-600RFWN SCH-120</t>
  </si>
  <si>
    <t>FLANGE, 5-600RFWN SCH-160</t>
  </si>
  <si>
    <t>FLANGE, 5-600RFWN SCH-40</t>
  </si>
  <si>
    <t>FL0371</t>
  </si>
  <si>
    <t>FLANGE, 5-600RFWN SCH-80</t>
  </si>
  <si>
    <t>FLANGE, 5-600RFWN SCH-STD</t>
  </si>
  <si>
    <t>FLANGE, 5-600RFWN SCH-XH</t>
  </si>
  <si>
    <t>FLANGE, 5-600RFWN SCH-XXH</t>
  </si>
  <si>
    <t>FLANGE, 6-600RFWN SCH-10</t>
  </si>
  <si>
    <t>WNeck Flange 600-NPS6</t>
  </si>
  <si>
    <t>FLANGE, 6-600RFWN SCH-120</t>
  </si>
  <si>
    <t>FL1345</t>
  </si>
  <si>
    <t>FLANGE, 6-600RFWN SCH-160</t>
  </si>
  <si>
    <t>FLANGE, 6-600RFWN SCH-40</t>
  </si>
  <si>
    <t>FL1340</t>
  </si>
  <si>
    <t>FLANGE, 6-600RFWN SCH-80</t>
  </si>
  <si>
    <t>FLANGE, 6-600RFWN SCH-STD</t>
  </si>
  <si>
    <t>FLANGE, 6-600RFWN SCH-XH</t>
  </si>
  <si>
    <t>FL0047</t>
  </si>
  <si>
    <t>FLANGE, 6-600RFWN SCH-XXH</t>
  </si>
  <si>
    <t>FLANGE, 8-600RFWN SCH-10</t>
  </si>
  <si>
    <t>WNeck Flange 600-NPS8</t>
  </si>
  <si>
    <t>FLANGE, 8-600RFWN SCH-100</t>
  </si>
  <si>
    <t>FLANGE, 8-600RFWN SCH-120</t>
  </si>
  <si>
    <t>FLANGE, 8-600RFWN SCH-140</t>
  </si>
  <si>
    <t>FL1360</t>
  </si>
  <si>
    <t>FLANGE, 8-600RFWN SCH-160</t>
  </si>
  <si>
    <t>FLANGE, 8-600RFWN SCH-20</t>
  </si>
  <si>
    <t>FLANGE, 8-600RFWN SCH-30</t>
  </si>
  <si>
    <t>FLANGE, 8-600RFWN SCH-40</t>
  </si>
  <si>
    <t>FLANGE, 8-600RFWN SCH-60</t>
  </si>
  <si>
    <t>FL1355</t>
  </si>
  <si>
    <t>FLANGE, 8-600RFWN SCH-80</t>
  </si>
  <si>
    <t>FLANGE, 8-600RFWN SCH-STD</t>
  </si>
  <si>
    <t>FL1356</t>
  </si>
  <si>
    <t>FLANGE, 8-600RFWN SCH-XH</t>
  </si>
  <si>
    <t>FL1366</t>
  </si>
  <si>
    <t>FLANGE, 8-600RFWN SCH-XXH</t>
  </si>
  <si>
    <t>FLANGE, 10-600RFWN SCH-10</t>
  </si>
  <si>
    <t>WNeck Flange 600-NPS10</t>
  </si>
  <si>
    <t>FLANGE, 10-600RFWN SCH-100</t>
  </si>
  <si>
    <t>FL1358</t>
  </si>
  <si>
    <t>FLANGE, 10-600RFWN SCH-120</t>
  </si>
  <si>
    <t>FL1359</t>
  </si>
  <si>
    <t>FLANGE, 10-600RFWN SCH-140</t>
  </si>
  <si>
    <t>FL1370</t>
  </si>
  <si>
    <t>FLANGE, 10-600RFWN SCH-160</t>
  </si>
  <si>
    <t>FLANGE, 10-600RFWN SCH-20</t>
  </si>
  <si>
    <t>FLANGE, 10-600RFWN SCH-30</t>
  </si>
  <si>
    <t>FLANGE, 10-600RFWN SCH-40</t>
  </si>
  <si>
    <t>FLANGE, 10-600RFWN SCH-60</t>
  </si>
  <si>
    <t>FL1365</t>
  </si>
  <si>
    <t>FLANGE, 10-600RFWN SCH-80</t>
  </si>
  <si>
    <t>FLANGE, 10-600RFWN SCH-STD</t>
  </si>
  <si>
    <t>FL1007</t>
  </si>
  <si>
    <t>FLANGE, 10-600RFWN SCH-XH</t>
  </si>
  <si>
    <t>FLANGE, 10-600RFWN SCH-XXH</t>
  </si>
  <si>
    <t>FLANGE, 12-600RFWN SCH-10</t>
  </si>
  <si>
    <t>WNeck Flange 600-NPS12</t>
  </si>
  <si>
    <t>FL0146</t>
  </si>
  <si>
    <t>FLANGE, 12-600RFWN SCH-100</t>
  </si>
  <si>
    <t>FLANGE, 12-600RFWN SCH-120</t>
  </si>
  <si>
    <t>FLANGE, 12-600RFWN SCH-140</t>
  </si>
  <si>
    <t>FL1375</t>
  </si>
  <si>
    <t>FLANGE, 12-600RFWN SCH-160</t>
  </si>
  <si>
    <t>FLANGE, 12-600RFWN SCH-20</t>
  </si>
  <si>
    <t>FLANGE, 12-600RFWN SCH-30</t>
  </si>
  <si>
    <t>FLANGE, 12-600RFWN SCH-40</t>
  </si>
  <si>
    <t>FLANGE, 12-600RFWN SCH-60</t>
  </si>
  <si>
    <t>FL1380</t>
  </si>
  <si>
    <t>FLANGE, 12-600RFWN SCH-80</t>
  </si>
  <si>
    <t>FLANGE, 12-600RFWN SCH-STD</t>
  </si>
  <si>
    <t>FL1382</t>
  </si>
  <si>
    <t>FLANGE, 12-600RFWN SCH-XH</t>
  </si>
  <si>
    <t>FLANGE, 12-600RFWN SCH-XXH</t>
  </si>
  <si>
    <t>FLANGE, 14-600RFWN SCH-10</t>
  </si>
  <si>
    <t>WNeck Flange 600-NPS14</t>
  </si>
  <si>
    <t>FLANGE, 14-600RFWN SCH-100</t>
  </si>
  <si>
    <t>FLANGE, 14-600RFWN SCH-120</t>
  </si>
  <si>
    <t>FLANGE, 14-600RFWN SCH-140</t>
  </si>
  <si>
    <t>FL1020</t>
  </si>
  <si>
    <t>FLANGE, 14-600RFWN SCH-160</t>
  </si>
  <si>
    <t>FLANGE, 14-600RFWN SCH-20</t>
  </si>
  <si>
    <t>FLANGE, 14-600RFWN SCH-30</t>
  </si>
  <si>
    <t>FLANGE, 14-600RFWN SCH-40</t>
  </si>
  <si>
    <t>FLANGE, 14-600RFWN SCH-60</t>
  </si>
  <si>
    <t>FL1912</t>
  </si>
  <si>
    <t>FLANGE, 14-600RFWN SCH-80</t>
  </si>
  <si>
    <t>FLANGE, 14-600RFWN SCH-STD</t>
  </si>
  <si>
    <t>FLANGE, 14-600RFWN SCH-XH</t>
  </si>
  <si>
    <t>FLANGE, 16-600RFWN SCH-10</t>
  </si>
  <si>
    <t>WNeck Flange 600-NPS16</t>
  </si>
  <si>
    <t>FLANGE, 16-600RFWN SCH-100</t>
  </si>
  <si>
    <t>FLANGE, 16-600RFWN SCH-120</t>
  </si>
  <si>
    <t>FLANGE, 16-600RFWN SCH-140</t>
  </si>
  <si>
    <t>FLANGE, 16-600RFWN SCH-160</t>
  </si>
  <si>
    <t>FLANGE, 16-600RFWN SCH-20</t>
  </si>
  <si>
    <t>FLANGE, 16-600RFWN SCH-30</t>
  </si>
  <si>
    <t>FLANGE, 16-600RFWN SCH-40</t>
  </si>
  <si>
    <t>FLANGE, 16-600RFWN SCH-60</t>
  </si>
  <si>
    <t>FLANGE, 16-600RFWN SCH-80</t>
  </si>
  <si>
    <t>FLANGE, 16-600RFWN SCH-STD</t>
  </si>
  <si>
    <t>FLANGE, 16-600RFWN SCH-XH</t>
  </si>
  <si>
    <t>FLANGE, 18-600RFWN SCH-10</t>
  </si>
  <si>
    <t>WNeck Flange 600-NPS18</t>
  </si>
  <si>
    <t>FLANGE, 18-600RFWN SCH-100</t>
  </si>
  <si>
    <t>FLANGE, 18-600RFWN SCH-120</t>
  </si>
  <si>
    <t>FLANGE, 18-600RFWN SCH-140</t>
  </si>
  <si>
    <t>FLANGE, 18-600RFWN SCH-160</t>
  </si>
  <si>
    <t>FLANGE, 18-600RFWN SCH-20</t>
  </si>
  <si>
    <t>FLANGE, 18-600RFWN SCH-30</t>
  </si>
  <si>
    <t>FLANGE, 18-600RFWN SCH-40</t>
  </si>
  <si>
    <t>FLANGE, 18-600RFWN SCH-60</t>
  </si>
  <si>
    <t>FLANGE, 18-600RFWN SCH-80</t>
  </si>
  <si>
    <t>FLANGE, 18-600RFWN SCH-STD</t>
  </si>
  <si>
    <t>FLANGE, 18-600RFWN SCH-XH</t>
  </si>
  <si>
    <t>FLANGE, 20-600RFWN SCH-10</t>
  </si>
  <si>
    <t>WNeck Flange 600-NPS20</t>
  </si>
  <si>
    <t>FLANGE, 20-600RFWN SCH-100</t>
  </si>
  <si>
    <t>FLANGE, 20-600RFWN SCH-120</t>
  </si>
  <si>
    <t>FLANGE, 20-600RFWN SCH-140</t>
  </si>
  <si>
    <t>FLANGE, 20-600RFWN SCH-160</t>
  </si>
  <si>
    <t>FLANGE, 20-600RFWN SCH-20</t>
  </si>
  <si>
    <t>FLANGE, 20-600RFWN SCH-30</t>
  </si>
  <si>
    <t>FLANGE, 20-600RFWN SCH-40</t>
  </si>
  <si>
    <t>FLANGE, 20-600RFWN SCH-60</t>
  </si>
  <si>
    <t>FLANGE, 20-600RFWN SCH-80</t>
  </si>
  <si>
    <t>FLANGE, 20-600RFWN SCH-STD</t>
  </si>
  <si>
    <t>FLANGE, 20-600RFWN SCH-XH</t>
  </si>
  <si>
    <t>FLANGE, 24-600RFWN SCH-10</t>
  </si>
  <si>
    <t>WNeck Flange 600-NPS24</t>
  </si>
  <si>
    <t>FLANGE, 24-600RFWN SCH-100</t>
  </si>
  <si>
    <t>FLANGE, 24-600RFWN SCH-120</t>
  </si>
  <si>
    <t>FLANGE, 24-600RFWN SCH-140</t>
  </si>
  <si>
    <t>FLANGE, 24-600RFWN SCH-160</t>
  </si>
  <si>
    <t>FLANGE, 24-600RFWN SCH-20</t>
  </si>
  <si>
    <t>FLANGE, 24-600RFWN SCH-30</t>
  </si>
  <si>
    <t>FLANGE, 24-600RFWN SCH-40</t>
  </si>
  <si>
    <t>FLANGE, 24-600RFWN SCH-60</t>
  </si>
  <si>
    <t>FLANGE, 24-600RFWN SCH-80</t>
  </si>
  <si>
    <t>FLANGE, 24-600RFWN SCH-STD</t>
  </si>
  <si>
    <t>FLANGE, 24-600RFWN SCH-XH</t>
  </si>
  <si>
    <t>FLANGE, 0.5-900RFWN SCH-10</t>
  </si>
  <si>
    <t>WNeck Flange 900-NPS0.5</t>
  </si>
  <si>
    <t>Class 900</t>
  </si>
  <si>
    <t>FLANGE, 0.5-900RFWN SCH-160</t>
  </si>
  <si>
    <t>FLANGE, 0.5-900RFWN SCH-40</t>
  </si>
  <si>
    <t>FLANGE, 0.5-900RFWN SCH-80</t>
  </si>
  <si>
    <t>FLANGE, 0.5-900RFWN SCH-STD</t>
  </si>
  <si>
    <t>FLANGE, 0.5-900RFWN SCH-XH</t>
  </si>
  <si>
    <t>FLANGE, 0.5-900RFWN SCH-XXH</t>
  </si>
  <si>
    <t>FLANGE, 0.75-900RFWN SCH-10</t>
  </si>
  <si>
    <t>WNeck Flange 900-NPS0.75</t>
  </si>
  <si>
    <t>FLANGE, 0.75-900RFWN SCH-160</t>
  </si>
  <si>
    <t>FLANGE, 0.75-900RFWN SCH-40</t>
  </si>
  <si>
    <t>FLANGE, 0.75-900RFWN SCH-80</t>
  </si>
  <si>
    <t>FLANGE, 0.75-900RFWN SCH-STD</t>
  </si>
  <si>
    <t>FLANGE, 0.75-900RFWN SCH-XH</t>
  </si>
  <si>
    <t>FLANGE, 0.75-900RFWN SCH-XXH</t>
  </si>
  <si>
    <t>FLANGE, 1-900RFWN SCH-10</t>
  </si>
  <si>
    <t>WNeck Flange 900-NPS1</t>
  </si>
  <si>
    <t>FL1443</t>
  </si>
  <si>
    <t>FLANGE, 1-900RFWN SCH-160</t>
  </si>
  <si>
    <t>FLANGE, 1-900RFWN SCH-40</t>
  </si>
  <si>
    <t>FLANGE, 1-900RFWN SCH-80</t>
  </si>
  <si>
    <t>FLANGE, 1-900RFWN SCH-STD</t>
  </si>
  <si>
    <t>FLANGE, 1-900RFWN SCH-XH</t>
  </si>
  <si>
    <t>FLANGE, 1-900RFWN SCH-XXH</t>
  </si>
  <si>
    <t>FLANGE, 1.25-900RFWN SCH-10</t>
  </si>
  <si>
    <t>WNeck Flange 900-NPS1.25</t>
  </si>
  <si>
    <t>FLANGE, 1.25-900RFWN SCH-160</t>
  </si>
  <si>
    <t>FLANGE, 1.25-900RFWN SCH-40</t>
  </si>
  <si>
    <t>FLANGE, 1.25-900RFWN SCH-80</t>
  </si>
  <si>
    <t>FLANGE, 1.25-900RFWN SCH-STD</t>
  </si>
  <si>
    <t>FLANGE, 1.25-900RFWN SCH-XH</t>
  </si>
  <si>
    <t>FLANGE, 1.25-900RFWN SCH-XXH</t>
  </si>
  <si>
    <t>FLANGE, 1.5-900RFWN SCH-10</t>
  </si>
  <si>
    <t>WNeck Flange 900-NPS1.5</t>
  </si>
  <si>
    <t>FLANGE, 1.5-900RFWN SCH-160</t>
  </si>
  <si>
    <t>FLANGE, 1.5-900RFWN SCH-40</t>
  </si>
  <si>
    <t>FLANGE, 1.5-900RFWN SCH-80</t>
  </si>
  <si>
    <t>FLANGE, 1.5-900RFWN SCH-STD</t>
  </si>
  <si>
    <t>FLANGE, 1.5-900RFWN SCH-XH</t>
  </si>
  <si>
    <t>FL0008</t>
  </si>
  <si>
    <t>FLANGE, 1.5-900RFWN SCH-XXH</t>
  </si>
  <si>
    <t>FLANGE, 2-900RFWN SCH-10</t>
  </si>
  <si>
    <t>WNeck Flange 900-NPS2</t>
  </si>
  <si>
    <t>FL1384</t>
  </si>
  <si>
    <t>FLANGE, 2-900RFWN SCH-160</t>
  </si>
  <si>
    <t>FLANGE, 2-900RFWN SCH-40</t>
  </si>
  <si>
    <t>FL1272</t>
  </si>
  <si>
    <t>FLANGE, 2-900RFWN SCH-80</t>
  </si>
  <si>
    <t>FLANGE, 2-900RFWN SCH-STD</t>
  </si>
  <si>
    <t>FLANGE, 2-900RFWN SCH-XH</t>
  </si>
  <si>
    <t>FLANGE, 2-900RFWN SCH-XXH</t>
  </si>
  <si>
    <t>FLANGE, 2.5-900RFWN SCH-10</t>
  </si>
  <si>
    <t>WNeck Flange 900-NPS2.5</t>
  </si>
  <si>
    <t>FLANGE, 2.5-900RFWN SCH-160</t>
  </si>
  <si>
    <t>FLANGE, 2.5-900RFWN SCH-40</t>
  </si>
  <si>
    <t>FLANGE, 2.5-900RFWN SCH-80</t>
  </si>
  <si>
    <t>FLANGE, 2.5-900RFWN SCH-STD</t>
  </si>
  <si>
    <t>FLANGE, 2.5-900RFWN SCH-XH</t>
  </si>
  <si>
    <t>FLANGE, 2.5-900RFWN SCH-XXH</t>
  </si>
  <si>
    <t>FLANGE, 3-900RFWN SCH-10</t>
  </si>
  <si>
    <t>WNeck Flange 900-NPS3</t>
  </si>
  <si>
    <t>FL1390</t>
  </si>
  <si>
    <t>FLANGE, 3-900RFWN SCH-160</t>
  </si>
  <si>
    <t>FL1386</t>
  </si>
  <si>
    <t>FLANGE, 3-900RFWN SCH-40</t>
  </si>
  <si>
    <t>FL1385</t>
  </si>
  <si>
    <t>FLANGE, 3-900RFWN SCH-80</t>
  </si>
  <si>
    <t>FLANGE, 3-900RFWN SCH-STD</t>
  </si>
  <si>
    <t>FLANGE, 3-900RFWN SCH-XH</t>
  </si>
  <si>
    <t>FL1391</t>
  </si>
  <si>
    <t>FLANGE, 3-900RFWN SCH-XXH</t>
  </si>
  <si>
    <t>FLANGE, 4-900RFWN SCH-10</t>
  </si>
  <si>
    <t>WNeck Flange 900-NPS4</t>
  </si>
  <si>
    <t>FLANGE, 4-900RFWN SCH-120</t>
  </si>
  <si>
    <t>FL1400</t>
  </si>
  <si>
    <t>FLANGE, 4-900RFWN SCH-160</t>
  </si>
  <si>
    <t>FLANGE, 4-900RFWN SCH-40</t>
  </si>
  <si>
    <t>FL1395</t>
  </si>
  <si>
    <t>FLANGE, 4-900RFWN SCH-80</t>
  </si>
  <si>
    <t>FLANGE, 4-900RFWN SCH-STD</t>
  </si>
  <si>
    <t>FLANGE, 4-900RFWN SCH-XH</t>
  </si>
  <si>
    <t>FL2998</t>
  </si>
  <si>
    <t>FLANGE, 4-900RFWN SCH-XXH</t>
  </si>
  <si>
    <t>FLANGE, 5-900RFWN SCH-10</t>
  </si>
  <si>
    <t>WNeck Flange 900-NPS5</t>
  </si>
  <si>
    <t>FLANGE, 5-900RFWN SCH-120</t>
  </si>
  <si>
    <t>FLANGE, 5-900RFWN SCH-160</t>
  </si>
  <si>
    <t>FLANGE, 5-900RFWN SCH-40</t>
  </si>
  <si>
    <t>FLANGE, 5-900RFWN SCH-80</t>
  </si>
  <si>
    <t>FLANGE, 5-900RFWN SCH-STD</t>
  </si>
  <si>
    <t>FLANGE, 5-900RFWN SCH-XH</t>
  </si>
  <si>
    <t>FLANGE, 5-900RFWN SCH-XXH</t>
  </si>
  <si>
    <t>FLANGE, 6-900RFWN SCH-10</t>
  </si>
  <si>
    <t>WNeck Flange 900-NPS6</t>
  </si>
  <si>
    <t>FLANGE, 6-900RFWN SCH-120</t>
  </si>
  <si>
    <t>FL1410</t>
  </si>
  <si>
    <t>FLANGE, 6-900RFWN SCH-160</t>
  </si>
  <si>
    <t>FLANGE, 6-900RFWN SCH-40</t>
  </si>
  <si>
    <t>FL1409</t>
  </si>
  <si>
    <t>FLANGE, 6-900RFWN SCH-80</t>
  </si>
  <si>
    <t>FLANGE, 6-900RFWN SCH-STD</t>
  </si>
  <si>
    <t>FLANGE, 6-900RFWN SCH-XH</t>
  </si>
  <si>
    <t>FL0235</t>
  </si>
  <si>
    <t>FLANGE, 6-900RFWN SCH-XXH</t>
  </si>
  <si>
    <t>FLANGE, 8-900RFWN SCH-10</t>
  </si>
  <si>
    <t>WNeck Flange 900-NPS8</t>
  </si>
  <si>
    <t>FLANGE, 8-900RFWN SCH-100</t>
  </si>
  <si>
    <t>FLANGE, 8-900RFWN SCH-120</t>
  </si>
  <si>
    <t>FLANGE, 8-900RFWN SCH-140</t>
  </si>
  <si>
    <t>FL1412</t>
  </si>
  <si>
    <t>FLANGE, 8-900RFWN SCH-160</t>
  </si>
  <si>
    <t>FLANGE, 8-900RFWN SCH-20</t>
  </si>
  <si>
    <t>FLANGE, 8-900RFWN SCH-30</t>
  </si>
  <si>
    <t>FLANGE, 8-900RFWN SCH-40</t>
  </si>
  <si>
    <t>FLANGE, 8-900RFWN SCH-60</t>
  </si>
  <si>
    <t>FL0002</t>
  </si>
  <si>
    <t>FLANGE, 8-900RFWN SCH-80</t>
  </si>
  <si>
    <t>FLANGE, 8-900RFWN SCH-STD</t>
  </si>
  <si>
    <t>FLANGE, 8-900RFWN SCH-XH</t>
  </si>
  <si>
    <t>FL1414</t>
  </si>
  <si>
    <t>FLANGE, 8-900RFWN SCH-XXH</t>
  </si>
  <si>
    <t>FLANGE, 10-900RFWN SCH-10</t>
  </si>
  <si>
    <t>WNeck Flange 900-NPS10</t>
  </si>
  <si>
    <t>FL1632</t>
  </si>
  <si>
    <t>FLANGE, 10-900RFWN SCH-100</t>
  </si>
  <si>
    <t>FL1642</t>
  </si>
  <si>
    <t>FLANGE, 10-900RFWN SCH-120</t>
  </si>
  <si>
    <t>FL1427</t>
  </si>
  <si>
    <t>FLANGE, 10-900RFWN SCH-140</t>
  </si>
  <si>
    <t>FL0068</t>
  </si>
  <si>
    <t>FLANGE, 10-900RFWN SCH-160</t>
  </si>
  <si>
    <t>FLANGE, 10-900RFWN SCH-20</t>
  </si>
  <si>
    <t>FLANGE, 10-900RFWN SCH-30</t>
  </si>
  <si>
    <t>FLANGE, 10-900RFWN SCH-40</t>
  </si>
  <si>
    <t>FLANGE, 10-900RFWN SCH-60</t>
  </si>
  <si>
    <t>FL0058</t>
  </si>
  <si>
    <t>FLANGE, 10-900RFWN SCH-80</t>
  </si>
  <si>
    <t>FLANGE, 10-900RFWN SCH-STD</t>
  </si>
  <si>
    <t>FL1029</t>
  </si>
  <si>
    <t>FLANGE, 10-900RFWN SCH-XH</t>
  </si>
  <si>
    <t>FLANGE, 10-900RFWN SCH-XXH</t>
  </si>
  <si>
    <t>FLANGE, 12-900RFWN SCH-10</t>
  </si>
  <si>
    <t>WNeck Flange 900-NPS12</t>
  </si>
  <si>
    <t>FLANGE, 12-900RFWN SCH-100</t>
  </si>
  <si>
    <t>FL1613</t>
  </si>
  <si>
    <t>FLANGE, 12-900RFWN SCH-120</t>
  </si>
  <si>
    <t>FLANGE, 12-900RFWN SCH-140</t>
  </si>
  <si>
    <t>FL1017</t>
  </si>
  <si>
    <t>FLANGE, 12-900RFWN SCH-160</t>
  </si>
  <si>
    <t>FLANGE, 12-900RFWN SCH-20</t>
  </si>
  <si>
    <t>FLANGE, 12-900RFWN SCH-30</t>
  </si>
  <si>
    <t>FLANGE, 12-900RFWN SCH-40</t>
  </si>
  <si>
    <t>FLANGE, 12-900RFWN SCH-60</t>
  </si>
  <si>
    <t>FL1610</t>
  </si>
  <si>
    <t>FLANGE, 12-900RFWN SCH-80</t>
  </si>
  <si>
    <t>FLANGE, 12-900RFWN SCH-STD</t>
  </si>
  <si>
    <t>FLANGE, 12-900RFWN SCH-XH</t>
  </si>
  <si>
    <t>FLANGE, 12-900RFWN SCH-XXH</t>
  </si>
  <si>
    <t>FLANGE, 14-900RFWN SCH-10</t>
  </si>
  <si>
    <t>WNeck Flange 900-NPS14</t>
  </si>
  <si>
    <t>FLANGE, 14-900RFWN SCH-100</t>
  </si>
  <si>
    <t>FLANGE, 14-900RFWN SCH-120</t>
  </si>
  <si>
    <t>FLANGE, 14-900RFWN SCH-140</t>
  </si>
  <si>
    <t>FLANGE, 14-900RFWN SCH-160</t>
  </si>
  <si>
    <t>FLANGE, 14-900RFWN SCH-20</t>
  </si>
  <si>
    <t>FLANGE, 14-900RFWN SCH-30</t>
  </si>
  <si>
    <t>FLANGE, 14-900RFWN SCH-40</t>
  </si>
  <si>
    <t>FLANGE, 14-900RFWN SCH-60</t>
  </si>
  <si>
    <t>FLANGE, 14-900RFWN SCH-80</t>
  </si>
  <si>
    <t>FLANGE, 14-900RFWN SCH-STD</t>
  </si>
  <si>
    <t>FLANGE, 14-900RFWN SCH-XH</t>
  </si>
  <si>
    <t>FLANGE, 16-900RFWN SCH-10</t>
  </si>
  <si>
    <t>WNeck Flange 900-NPS16</t>
  </si>
  <si>
    <t>FLANGE, 16-900RFWN SCH-100</t>
  </si>
  <si>
    <t>FLANGE, 16-900RFWN SCH-120</t>
  </si>
  <si>
    <t>FLANGE, 16-900RFWN SCH-140</t>
  </si>
  <si>
    <t>FLANGE, 16-900RFWN SCH-160</t>
  </si>
  <si>
    <t>FLANGE, 16-900RFWN SCH-20</t>
  </si>
  <si>
    <t>FLANGE, 16-900RFWN SCH-30</t>
  </si>
  <si>
    <t>FLANGE, 16-900RFWN SCH-40</t>
  </si>
  <si>
    <t>FLANGE, 16-900RFWN SCH-60</t>
  </si>
  <si>
    <t>FLANGE, 16-900RFWN SCH-80</t>
  </si>
  <si>
    <t>FLANGE, 16-900RFWN SCH-STD</t>
  </si>
  <si>
    <t>FLANGE, 16-900RFWN SCH-XH</t>
  </si>
  <si>
    <t>FLANGE, 18-900RFWN SCH-10</t>
  </si>
  <si>
    <t>WNeck Flange 900-NPS18</t>
  </si>
  <si>
    <t>FLANGE, 18-900RFWN SCH-100</t>
  </si>
  <si>
    <t>FLANGE, 18-900RFWN SCH-120</t>
  </si>
  <si>
    <t>FLANGE, 18-900RFWN SCH-140</t>
  </si>
  <si>
    <t>FLANGE, 18-900RFWN SCH-160</t>
  </si>
  <si>
    <t>FLANGE, 18-900RFWN SCH-20</t>
  </si>
  <si>
    <t>FLANGE, 18-900RFWN SCH-30</t>
  </si>
  <si>
    <t>FLANGE, 18-900RFWN SCH-40</t>
  </si>
  <si>
    <t>FLANGE, 18-900RFWN SCH-60</t>
  </si>
  <si>
    <t>FLANGE, 18-900RFWN SCH-80</t>
  </si>
  <si>
    <t>FLANGE, 18-900RFWN SCH-STD</t>
  </si>
  <si>
    <t>FLANGE, 18-900RFWN SCH-XH</t>
  </si>
  <si>
    <t>FLANGE, 20-900RFWN SCH-10</t>
  </si>
  <si>
    <t>WNeck Flange 900-NPS20</t>
  </si>
  <si>
    <t>FLANGE, 20-900RFWN SCH-100</t>
  </si>
  <si>
    <t>FLANGE, 20-900RFWN SCH-120</t>
  </si>
  <si>
    <t>FLANGE, 20-900RFWN SCH-140</t>
  </si>
  <si>
    <t>FLANGE, 20-900RFWN SCH-160</t>
  </si>
  <si>
    <t>FLANGE, 20-900RFWN SCH-20</t>
  </si>
  <si>
    <t>FLANGE, 20-900RFWN SCH-30</t>
  </si>
  <si>
    <t>FLANGE, 20-900RFWN SCH-40</t>
  </si>
  <si>
    <t>FLANGE, 20-900RFWN SCH-60</t>
  </si>
  <si>
    <t>FLANGE, 20-900RFWN SCH-80</t>
  </si>
  <si>
    <t>FLANGE, 20-900RFWN SCH-STD</t>
  </si>
  <si>
    <t>FLANGE, 20-900RFWN SCH-XH</t>
  </si>
  <si>
    <t>FLANGE, 24-900RFWN SCH-10</t>
  </si>
  <si>
    <t>WNeck Flange 900-NPS24</t>
  </si>
  <si>
    <t>FLANGE, 24-900RFWN SCH-100</t>
  </si>
  <si>
    <t>FLANGE, 24-900RFWN SCH-120</t>
  </si>
  <si>
    <t>FLANGE, 24-900RFWN SCH-140</t>
  </si>
  <si>
    <t>FLANGE, 24-900RFWN SCH-160</t>
  </si>
  <si>
    <t>FLANGE, 24-900RFWN SCH-20</t>
  </si>
  <si>
    <t>FLANGE, 24-900RFWN SCH-30</t>
  </si>
  <si>
    <t>FLANGE, 24-900RFWN SCH-40</t>
  </si>
  <si>
    <t>FLANGE, 24-900RFWN SCH-60</t>
  </si>
  <si>
    <t>FLANGE, 24-900RFWN SCH-80</t>
  </si>
  <si>
    <t>FLANGE, 24-900RFWN SCH-STD</t>
  </si>
  <si>
    <t>FLANGE, 24-900RFWN SCH-XH</t>
  </si>
  <si>
    <t>FLANGE, 0.5-1500RFWN SCH-10</t>
  </si>
  <si>
    <t>WNeck Flange 1500-NPS0.5</t>
  </si>
  <si>
    <t>Class 1500</t>
  </si>
  <si>
    <t>FLANGE, 0.5-1500RFWN SCH-160</t>
  </si>
  <si>
    <t>FLANGE, 0.5-1500RFWN SCH-40</t>
  </si>
  <si>
    <t>FLANGE, 0.5-1500RFWN SCH-80</t>
  </si>
  <si>
    <t>FLANGE, 0.5-1500RFWN SCH-STD</t>
  </si>
  <si>
    <t>FLANGE, 0.5-1500RFWN SCH-XH</t>
  </si>
  <si>
    <t>FLANGE, 0.5-1500RFWN SCH-XXH</t>
  </si>
  <si>
    <t>FLANGE, 0.75-1500RFWN SCH-10</t>
  </si>
  <si>
    <t>WNeck Flange 1500-NPS0.75</t>
  </si>
  <si>
    <t>FLANGE, 0.75-1500RFWN SCH-160</t>
  </si>
  <si>
    <t>FLANGE, 0.75-1500RFWN SCH-40</t>
  </si>
  <si>
    <t>FLANGE, 0.75-1500RFWN SCH-80</t>
  </si>
  <si>
    <t>FLANGE, 0.75-1500RFWN SCH-STD</t>
  </si>
  <si>
    <t>FLANGE, 0.75-1500RFWN SCH-XH</t>
  </si>
  <si>
    <t>FL1067</t>
  </si>
  <si>
    <t>FLANGE, 0.75-1500RFWN SCH-XXH</t>
  </si>
  <si>
    <t>FLANGE, 1-1500RFWN SCH-10</t>
  </si>
  <si>
    <t>WNeck Flange 1500-NPS1</t>
  </si>
  <si>
    <t>FL1458</t>
  </si>
  <si>
    <t>FLANGE, 1-1500RFWN SCH-160</t>
  </si>
  <si>
    <t>FLANGE, 1-1500RFWN SCH-40</t>
  </si>
  <si>
    <t>FL1515</t>
  </si>
  <si>
    <t>FLANGE, 1-1500RFWN SCH-80</t>
  </si>
  <si>
    <t>FLANGE, 1-1500RFWN SCH-STD</t>
  </si>
  <si>
    <t>FLANGE, 1-1500RFWN SCH-XH</t>
  </si>
  <si>
    <t>FL1590</t>
  </si>
  <si>
    <t>FLANGE, 1-1500RFWN SCH-XXH</t>
  </si>
  <si>
    <t>FLANGE, 1.25-1500RFWN SCH-10</t>
  </si>
  <si>
    <t>WNeck Flange 1500-NPS1.25</t>
  </si>
  <si>
    <t>FLANGE, 1.25-1500RFWN SCH-160</t>
  </si>
  <si>
    <t>FLANGE, 1.25-1500RFWN SCH-40</t>
  </si>
  <si>
    <t>FLANGE, 1.25-1500RFWN SCH-80</t>
  </si>
  <si>
    <t>FLANGE, 1.25-1500RFWN SCH-STD</t>
  </si>
  <si>
    <t>FLANGE, 1.25-1500RFWN SCH-XH</t>
  </si>
  <si>
    <t>FLANGE, 1.25-1500RFWN SCH-XXH</t>
  </si>
  <si>
    <t>FLANGE, 1.5-1500RFWN SCH-10</t>
  </si>
  <si>
    <t>WNeck Flange 1500-NPS1.5</t>
  </si>
  <si>
    <t>FL1425</t>
  </si>
  <si>
    <t>FLANGE, 1.5-1500RFWN SCH-160</t>
  </si>
  <si>
    <t>FLANGE, 1.5-1500RFWN SCH-40</t>
  </si>
  <si>
    <t>FLANGE, 1.5-1500RFWN SCH-80</t>
  </si>
  <si>
    <t>FLANGE, 1.5-1500RFWN SCH-STD</t>
  </si>
  <si>
    <t>FLANGE, 1.5-1500RFWN SCH-XH</t>
  </si>
  <si>
    <t>FL1420</t>
  </si>
  <si>
    <t>FLANGE, 1.5-1500RFWN SCH-XXH</t>
  </si>
  <si>
    <t>FLANGE, 2-1500RFWN SCH-10</t>
  </si>
  <si>
    <t>WNeck Flange 1500-NPS2</t>
  </si>
  <si>
    <t>FL1440</t>
  </si>
  <si>
    <t>FLANGE, 2-1500RFWN SCH-160</t>
  </si>
  <si>
    <t>FLANGE, 2-1500RFWN SCH-40</t>
  </si>
  <si>
    <t>FL1435</t>
  </si>
  <si>
    <t>FLANGE, 2-1500RFWN SCH-80</t>
  </si>
  <si>
    <t>FLANGE, 2-1500RFWN SCH-STD</t>
  </si>
  <si>
    <t>FLANGE, 2-1500RFWN SCH-XH</t>
  </si>
  <si>
    <t>FL1026</t>
  </si>
  <si>
    <t>FLANGE, 2-1500RFWN SCH-XXH</t>
  </si>
  <si>
    <t>FLANGE, 2.5-1500RFWN SCH-10</t>
  </si>
  <si>
    <t>WNeck Flange 1500-NPS2.5</t>
  </si>
  <si>
    <t>FLANGE, 2.5-1500RFWN SCH-160</t>
  </si>
  <si>
    <t>FLANGE, 2.5-1500RFWN SCH-40</t>
  </si>
  <si>
    <t>FLANGE, 2.5-1500RFWN SCH-80</t>
  </si>
  <si>
    <t>FLANGE, 2.5-1500RFWN SCH-STD</t>
  </si>
  <si>
    <t>FLANGE, 2.5-1500RFWN SCH-XH</t>
  </si>
  <si>
    <t>FLANGE, 2.5-1500RFWN SCH-XXH</t>
  </si>
  <si>
    <t>FLANGE, 3-1500RFWN SCH-10</t>
  </si>
  <si>
    <t>WNeck Flange 1500-NPS3</t>
  </si>
  <si>
    <t>FL1905</t>
  </si>
  <si>
    <t>FLANGE, 3-1500RFWN SCH-160</t>
  </si>
  <si>
    <t>FLANGE, 3-1500RFWN SCH-40</t>
  </si>
  <si>
    <t>FL1451</t>
  </si>
  <si>
    <t>FLANGE, 3-1500RFWN SCH-80</t>
  </si>
  <si>
    <t>FLANGE, 3-1500RFWN SCH-STD</t>
  </si>
  <si>
    <t>FLANGE, 3-1500RFWN SCH-XH</t>
  </si>
  <si>
    <t>FL1453</t>
  </si>
  <si>
    <t>FLANGE, 3-1500RFWN SCH-XXH</t>
  </si>
  <si>
    <t>FLANGE, 4-1500RFWN SCH-10</t>
  </si>
  <si>
    <t>WNeck Flange 1500-NPS4</t>
  </si>
  <si>
    <t>FLANGE, 4-1500RFWN SCH-120</t>
  </si>
  <si>
    <t>FL1457</t>
  </si>
  <si>
    <t>FLANGE, 4-1500RFWN SCH-160</t>
  </si>
  <si>
    <t>FLANGE, 4-1500RFWN SCH-40</t>
  </si>
  <si>
    <t>FLANGE, 4-1500RFWN SCH-80</t>
  </si>
  <si>
    <t>FLANGE, 4-1500RFWN SCH-STD</t>
  </si>
  <si>
    <t>FLANGE, 4-1500RFWN SCH-XH</t>
  </si>
  <si>
    <t>FL1456</t>
  </si>
  <si>
    <t>FLANGE, 4-1500RFWN SCH-XXH</t>
  </si>
  <si>
    <t>FLANGE, 5-1500RFWN SCH-10</t>
  </si>
  <si>
    <t>WNeck Flange 1500-NPS5</t>
  </si>
  <si>
    <t>FLANGE, 5-1500RFWN SCH-120</t>
  </si>
  <si>
    <t>FLANGE, 5-1500RFWN SCH-160</t>
  </si>
  <si>
    <t>FLANGE, 5-1500RFWN SCH-40</t>
  </si>
  <si>
    <t>FLANGE, 5-1500RFWN SCH-80</t>
  </si>
  <si>
    <t>FLANGE, 5-1500RFWN SCH-STD</t>
  </si>
  <si>
    <t>FLANGE, 5-1500RFWN SCH-XH</t>
  </si>
  <si>
    <t>FLANGE, 5-1500RFWN SCH-XXH</t>
  </si>
  <si>
    <t>FLANGE, 6-1500RFWN SCH-10</t>
  </si>
  <si>
    <t>WNeck Flange 1500-NPS6</t>
  </si>
  <si>
    <t>FLANGE, 6-1500RFWN SCH-120</t>
  </si>
  <si>
    <t>FL1900</t>
  </si>
  <si>
    <t>FLANGE, 6-1500RFWN SCH-160</t>
  </si>
  <si>
    <t>FLANGE, 6-1500RFWN SCH-40</t>
  </si>
  <si>
    <t>FLANGE, 6-1500RFWN SCH-80</t>
  </si>
  <si>
    <t>FLANGE, 6-1500RFWN SCH-STD</t>
  </si>
  <si>
    <t>FLANGE, 6-1500RFWN SCH-XH</t>
  </si>
  <si>
    <t>FLANGE, 6-1500RFWN SCH-XXH</t>
  </si>
  <si>
    <t>FLANGE, 8-1500RFWN SCH-10</t>
  </si>
  <si>
    <t>WNeck Flange 1500-NPS8</t>
  </si>
  <si>
    <t>FLANGE, 8-1500RFWN SCH-100</t>
  </si>
  <si>
    <t>FLANGE, 8-1500RFWN SCH-120</t>
  </si>
  <si>
    <t>FLANGE, 8-1500RFWN SCH-140</t>
  </si>
  <si>
    <t>FL1732</t>
  </si>
  <si>
    <t>FLANGE, 8-1500RFWN SCH-160</t>
  </si>
  <si>
    <t>FLANGE, 8-1500RFWN SCH-20</t>
  </si>
  <si>
    <t>FLANGE, 8-1500RFWN SCH-30</t>
  </si>
  <si>
    <t>FLANGE, 8-1500RFWN SCH-40</t>
  </si>
  <si>
    <t>FLANGE, 8-1500RFWN SCH-60</t>
  </si>
  <si>
    <t>FLANGE, 8-1500RFWN SCH-80</t>
  </si>
  <si>
    <t>FLANGE, 8-1500RFWN SCH-STD</t>
  </si>
  <si>
    <t>FLANGE, 8-1500RFWN SCH-XH</t>
  </si>
  <si>
    <t>FL1737</t>
  </si>
  <si>
    <t>FLANGE, 8-1500RFWN SCH-XXH</t>
  </si>
  <si>
    <t>FLANGE, 10-1500RFWN SCH-10</t>
  </si>
  <si>
    <t>WNeck Flange 1500-NPS10</t>
  </si>
  <si>
    <t>FLANGE, 10-1500RFWN SCH-100</t>
  </si>
  <si>
    <t>FLANGE, 10-1500RFWN SCH-120</t>
  </si>
  <si>
    <t>FL0117</t>
  </si>
  <si>
    <t>FLANGE, 10-1500RFWN SCH-140</t>
  </si>
  <si>
    <t>FLANGE, 10-1500RFWN SCH-160</t>
  </si>
  <si>
    <t>FLANGE, 10-1500RFWN SCH-20</t>
  </si>
  <si>
    <t>FLANGE, 10-1500RFWN SCH-30</t>
  </si>
  <si>
    <t>FLANGE, 10-1500RFWN SCH-40</t>
  </si>
  <si>
    <t>FLANGE, 10-1500RFWN SCH-60</t>
  </si>
  <si>
    <t>FLANGE, 10-1500RFWN SCH-80</t>
  </si>
  <si>
    <t>FLANGE, 10-1500RFWN SCH-STD</t>
  </si>
  <si>
    <t>FLANGE, 10-1500RFWN SCH-XH</t>
  </si>
  <si>
    <t>FLANGE, 10-1500RFWN SCH-XXH</t>
  </si>
  <si>
    <t>FLANGE, 12-1500RFWN SCH-10</t>
  </si>
  <si>
    <t>WNeck Flange 1500-NPS12</t>
  </si>
  <si>
    <t>FLANGE, 12-1500RFWN SCH-100</t>
  </si>
  <si>
    <t>FLANGE, 12-1500RFWN SCH-120</t>
  </si>
  <si>
    <t>FLANGE, 12-1500RFWN SCH-140</t>
  </si>
  <si>
    <t>FLANGE, 12-1500RFWN SCH-160</t>
  </si>
  <si>
    <t>FLANGE, 12-1500RFWN SCH-20</t>
  </si>
  <si>
    <t>FLANGE, 12-1500RFWN SCH-30</t>
  </si>
  <si>
    <t>FLANGE, 12-1500RFWN SCH-40</t>
  </si>
  <si>
    <t>FLANGE, 12-1500RFWN SCH-60</t>
  </si>
  <si>
    <t>FLANGE, 12-1500RFWN SCH-80</t>
  </si>
  <si>
    <t>FLANGE, 12-1500RFWN SCH-STD</t>
  </si>
  <si>
    <t>FLANGE, 12-1500RFWN SCH-XH</t>
  </si>
  <si>
    <t>FLANGE, 12-1500RFWN SCH-XXH</t>
  </si>
  <si>
    <t>FLANGE, 14-1500RFWN SCH-10</t>
  </si>
  <si>
    <t>WNeck Flange 1500-NPS14</t>
  </si>
  <si>
    <t>FLANGE, 14-1500RFWN SCH-100</t>
  </si>
  <si>
    <t>FLANGE, 14-1500RFWN SCH-120</t>
  </si>
  <si>
    <t>FLANGE, 14-1500RFWN SCH-140</t>
  </si>
  <si>
    <t>FLANGE, 14-1500RFWN SCH-160</t>
  </si>
  <si>
    <t>FLANGE, 14-1500RFWN SCH-20</t>
  </si>
  <si>
    <t>FLANGE, 14-1500RFWN SCH-30</t>
  </si>
  <si>
    <t>FLANGE, 14-1500RFWN SCH-40</t>
  </si>
  <si>
    <t>FLANGE, 14-1500RFWN SCH-60</t>
  </si>
  <si>
    <t>FLANGE, 14-1500RFWN SCH-80</t>
  </si>
  <si>
    <t>FLANGE, 14-1500RFWN SCH-STD</t>
  </si>
  <si>
    <t>FLANGE, 14-1500RFWN SCH-XH</t>
  </si>
  <si>
    <t>FLANGE, 16-1500RFWN SCH-10</t>
  </si>
  <si>
    <t>WNeck Flange 1500-NPS16</t>
  </si>
  <si>
    <t>FLANGE, 16-1500RFWN SCH-100</t>
  </si>
  <si>
    <t>FLANGE, 16-1500RFWN SCH-120</t>
  </si>
  <si>
    <t>FLANGE, 16-1500RFWN SCH-140</t>
  </si>
  <si>
    <t>FLANGE, 16-1500RFWN SCH-160</t>
  </si>
  <si>
    <t>FLANGE, 16-1500RFWN SCH-20</t>
  </si>
  <si>
    <t>FLANGE, 16-1500RFWN SCH-30</t>
  </si>
  <si>
    <t>FLANGE, 16-1500RFWN SCH-40</t>
  </si>
  <si>
    <t>FLANGE, 16-1500RFWN SCH-60</t>
  </si>
  <si>
    <t>FLANGE, 16-1500RFWN SCH-80</t>
  </si>
  <si>
    <t>FLANGE, 16-1500RFWN SCH-STD</t>
  </si>
  <si>
    <t>FLANGE, 16-1500RFWN SCH-XH</t>
  </si>
  <si>
    <t>FLANGE, 18-1500RFWN SCH-10</t>
  </si>
  <si>
    <t>WNeck Flange 1500-NPS18</t>
  </si>
  <si>
    <t>FLANGE, 18-1500RFWN SCH-100</t>
  </si>
  <si>
    <t>FLANGE, 18-1500RFWN SCH-120</t>
  </si>
  <si>
    <t>FLANGE, 18-1500RFWN SCH-140</t>
  </si>
  <si>
    <t>FLANGE, 18-1500RFWN SCH-160</t>
  </si>
  <si>
    <t>FLANGE, 18-1500RFWN SCH-20</t>
  </si>
  <si>
    <t>FLANGE, 18-1500RFWN SCH-30</t>
  </si>
  <si>
    <t>FLANGE, 18-1500RFWN SCH-40</t>
  </si>
  <si>
    <t>FLANGE, 18-1500RFWN SCH-60</t>
  </si>
  <si>
    <t>FLANGE, 18-1500RFWN SCH-80</t>
  </si>
  <si>
    <t>FLANGE, 18-1500RFWN SCH-STD</t>
  </si>
  <si>
    <t>FLANGE, 18-1500RFWN SCH-XH</t>
  </si>
  <si>
    <t>FLANGE, 20-1500RFWN SCH-10</t>
  </si>
  <si>
    <t>WNeck Flange 1500-NPS20</t>
  </si>
  <si>
    <t>FLANGE, 20-1500RFWN SCH-100</t>
  </si>
  <si>
    <t>FLANGE, 20-1500RFWN SCH-120</t>
  </si>
  <si>
    <t>FLANGE, 20-1500RFWN SCH-140</t>
  </si>
  <si>
    <t>FLANGE, 20-1500RFWN SCH-160</t>
  </si>
  <si>
    <t>FLANGE, 20-1500RFWN SCH-20</t>
  </si>
  <si>
    <t>FLANGE, 20-1500RFWN SCH-30</t>
  </si>
  <si>
    <t>FLANGE, 20-1500RFWN SCH-40</t>
  </si>
  <si>
    <t>FLANGE, 20-1500RFWN SCH-60</t>
  </si>
  <si>
    <t>FLANGE, 20-1500RFWN SCH-80</t>
  </si>
  <si>
    <t>FLANGE, 20-1500RFWN SCH-STD</t>
  </si>
  <si>
    <t>FLANGE, 20-1500RFWN SCH-XH</t>
  </si>
  <si>
    <t>FLANGE, 24-1500RFWN SCH-10</t>
  </si>
  <si>
    <t>WNeck Flange 1500-NPS24</t>
  </si>
  <si>
    <t>FLANGE, 24-1500RFWN SCH-100</t>
  </si>
  <si>
    <t>FLANGE, 24-1500RFWN SCH-120</t>
  </si>
  <si>
    <t>FLANGE, 24-1500RFWN SCH-140</t>
  </si>
  <si>
    <t>FLANGE, 24-1500RFWN SCH-160</t>
  </si>
  <si>
    <t>FLANGE, 24-1500RFWN SCH-20</t>
  </si>
  <si>
    <t>FLANGE, 24-1500RFWN SCH-30</t>
  </si>
  <si>
    <t>FLANGE, 24-1500RFWN SCH-40</t>
  </si>
  <si>
    <t>FLANGE, 24-1500RFWN SCH-60</t>
  </si>
  <si>
    <t>FLANGE, 24-1500RFWN SCH-80</t>
  </si>
  <si>
    <t>FLANGE, 24-1500RFWN SCH-STD</t>
  </si>
  <si>
    <t>FLANGE, 24-1500RFWN SCH-XH</t>
  </si>
  <si>
    <t>FLANGE, 0.5-2500RFWN SCH-10</t>
  </si>
  <si>
    <t>WNeck Flange 2500-NPS0.5</t>
  </si>
  <si>
    <t>Class 2500</t>
  </si>
  <si>
    <t>FLANGE, 0.5-2500RFWN SCH-160</t>
  </si>
  <si>
    <t>FLANGE, 0.5-2500RFWN SCH-40</t>
  </si>
  <si>
    <t>FLANGE, 0.5-2500RFWN SCH-80</t>
  </si>
  <si>
    <t>FLANGE, 0.5-2500RFWN SCH-STD</t>
  </si>
  <si>
    <t>FLANGE, 0.5-2500RFWN SCH-XH</t>
  </si>
  <si>
    <t>FLANGE, 0.5-2500RFWN SCH-XXH</t>
  </si>
  <si>
    <t>FLANGE, 0.75-2500RFWN SCH-10</t>
  </si>
  <si>
    <t>WNeck Flange 2500-NPS0.75</t>
  </si>
  <si>
    <t>FLANGE, 0.75-2500RFWN SCH-160</t>
  </si>
  <si>
    <t>FLANGE, 0.75-2500RFWN SCH-40</t>
  </si>
  <si>
    <t>FLANGE, 0.75-2500RFWN SCH-80</t>
  </si>
  <si>
    <t>FLANGE, 0.75-2500RFWN SCH-STD</t>
  </si>
  <si>
    <t>FLANGE, 0.75-2500RFWN SCH-XH</t>
  </si>
  <si>
    <t>FLANGE, 0.75-2500RFWN SCH-XXH</t>
  </si>
  <si>
    <t>FLANGE, 1-2500RFWN SCH-10</t>
  </si>
  <si>
    <t>WNeck Flange 2500-NPS1</t>
  </si>
  <si>
    <t>FLANGE, 1-2500RFWN SCH-160</t>
  </si>
  <si>
    <t>FLANGE, 1-2500RFWN SCH-40</t>
  </si>
  <si>
    <t>FLANGE, 1-2500RFWN SCH-80</t>
  </si>
  <si>
    <t>FLANGE, 1-2500RFWN SCH-STD</t>
  </si>
  <si>
    <t>FLANGE, 1-2500RFWN SCH-XH</t>
  </si>
  <si>
    <t>FLANGE, 1-2500RFWN SCH-XXH</t>
  </si>
  <si>
    <t>FLANGE, 1.25-2500RFWN SCH-10</t>
  </si>
  <si>
    <t>WNeck Flange 2500-NPS1.25</t>
  </si>
  <si>
    <t>FLANGE, 1.25-2500RFWN SCH-160</t>
  </si>
  <si>
    <t>FLANGE, 1.25-2500RFWN SCH-40</t>
  </si>
  <si>
    <t>FLANGE, 1.25-2500RFWN SCH-80</t>
  </si>
  <si>
    <t>FLANGE, 1.25-2500RFWN SCH-STD</t>
  </si>
  <si>
    <t>FLANGE, 1.25-2500RFWN SCH-XH</t>
  </si>
  <si>
    <t>FLANGE, 1.25-2500RFWN SCH-XXH</t>
  </si>
  <si>
    <t>FLANGE, 1.5-2500RFWN SCH-10</t>
  </si>
  <si>
    <t>WNeck Flange 2500-NPS1.5</t>
  </si>
  <si>
    <t>FLANGE, 1.5-2500RFWN SCH-160</t>
  </si>
  <si>
    <t>FLANGE, 1.5-2500RFWN SCH-40</t>
  </si>
  <si>
    <t>FLANGE, 1.5-2500RFWN SCH-80</t>
  </si>
  <si>
    <t>FLANGE, 1.5-2500RFWN SCH-STD</t>
  </si>
  <si>
    <t>FLANGE, 1.5-2500RFWN SCH-XH</t>
  </si>
  <si>
    <t>FL1450</t>
  </si>
  <si>
    <t>FLANGE, 1.5-2500RFWN SCH-XXH</t>
  </si>
  <si>
    <t>FLANGE, 2-2500RFWN SCH-10</t>
  </si>
  <si>
    <t>WNeck Flange 2500-NPS2</t>
  </si>
  <si>
    <t>FLANGE, 2-2500RFWN SCH-160</t>
  </si>
  <si>
    <t>FLANGE, 2-2500RFWN SCH-40</t>
  </si>
  <si>
    <t>FLANGE, 2-2500RFWN SCH-80</t>
  </si>
  <si>
    <t>FLANGE, 2-2500RFWN SCH-STD</t>
  </si>
  <si>
    <t>FLANGE, 2-2500RFWN SCH-XH</t>
  </si>
  <si>
    <t>FLANGE, 2-2500RFWN SCH-XXH</t>
  </si>
  <si>
    <t>FLANGE, 2.5-2500RFWN SCH-10</t>
  </si>
  <si>
    <t>WNeck Flange 2500-NPS2.5</t>
  </si>
  <si>
    <t>FLANGE, 2.5-2500RFWN SCH-160</t>
  </si>
  <si>
    <t>FLANGE, 2.5-2500RFWN SCH-40</t>
  </si>
  <si>
    <t>FLANGE, 2.5-2500RFWN SCH-80</t>
  </si>
  <si>
    <t>FLANGE, 2.5-2500RFWN SCH-STD</t>
  </si>
  <si>
    <t>FLANGE, 2.5-2500RFWN SCH-XH</t>
  </si>
  <si>
    <t>FLANGE, 2.5-2500RFWN SCH-XXH</t>
  </si>
  <si>
    <t>FLANGE, 3-2500RFWN SCH-10</t>
  </si>
  <si>
    <t>WNeck Flange 2500-NPS3</t>
  </si>
  <si>
    <t>FL0196</t>
  </si>
  <si>
    <t>FLANGE, 3-2500RFWN SCH-160</t>
  </si>
  <si>
    <t>FLANGE, 3-2500RFWN SCH-40</t>
  </si>
  <si>
    <t>FLANGE, 3-2500RFWN SCH-80</t>
  </si>
  <si>
    <t>FLANGE, 3-2500RFWN SCH-STD</t>
  </si>
  <si>
    <t>FLANGE, 3-2500RFWN SCH-XH</t>
  </si>
  <si>
    <t>FLANGE, 3-2500RFWN SCH-XXH</t>
  </si>
  <si>
    <t>FLANGE, 4-2500RFWN SCH-10</t>
  </si>
  <si>
    <t>WNeck Flange 2500-NPS4</t>
  </si>
  <si>
    <t>FLANGE, 4-2500RFWN SCH-120</t>
  </si>
  <si>
    <t>FLANGE, 4-2500RFWN SCH-160</t>
  </si>
  <si>
    <t>FLANGE, 4-2500RFWN SCH-40</t>
  </si>
  <si>
    <t>FLANGE, 4-2500RFWN SCH-80</t>
  </si>
  <si>
    <t>FLANGE, 4-2500RFWN SCH-STD</t>
  </si>
  <si>
    <t>FLANGE, 4-2500RFWN SCH-XH</t>
  </si>
  <si>
    <t>FLANGE, 4-2500RFWN SCH-XXH</t>
  </si>
  <si>
    <t>FLANGE, 5-2500RFWN SCH-10</t>
  </si>
  <si>
    <t>WNeck Flange 2500-NPS5</t>
  </si>
  <si>
    <t>FLANGE, 5-2500RFWN SCH-120</t>
  </si>
  <si>
    <t>FLANGE, 5-2500RFWN SCH-160</t>
  </si>
  <si>
    <t>FLANGE, 5-2500RFWN SCH-40</t>
  </si>
  <si>
    <t>FLANGE, 5-2500RFWN SCH-80</t>
  </si>
  <si>
    <t>FLANGE, 5-2500RFWN SCH-STD</t>
  </si>
  <si>
    <t>FLANGE, 5-2500RFWN SCH-XH</t>
  </si>
  <si>
    <t>FLANGE, 5-2500RFWN SCH-XXH</t>
  </si>
  <si>
    <t>FLANGE, 6-2500RFWN SCH-10</t>
  </si>
  <si>
    <t>WNeck Flange 2500-NPS6</t>
  </si>
  <si>
    <t>FLANGE, 6-2500RFWN SCH-120</t>
  </si>
  <si>
    <t>FLANGE, 6-2500RFWN SCH-160</t>
  </si>
  <si>
    <t>FLANGE, 6-2500RFWN SCH-40</t>
  </si>
  <si>
    <t>FLANGE, 6-2500RFWN SCH-80</t>
  </si>
  <si>
    <t>FLANGE, 6-2500RFWN SCH-STD</t>
  </si>
  <si>
    <t>FLANGE, 6-2500RFWN SCH-XH</t>
  </si>
  <si>
    <t>FLANGE, 6-2500RFWN SCH-XXH</t>
  </si>
  <si>
    <t>FLANGE, 8-2500RFWN SCH-10</t>
  </si>
  <si>
    <t>WNeck Flange 2500-NPS8</t>
  </si>
  <si>
    <t>FLANGE, 8-2500RFWN SCH-100</t>
  </si>
  <si>
    <t>FLANGE, 8-2500RFWN SCH-120</t>
  </si>
  <si>
    <t>FLANGE, 8-2500RFWN SCH-140</t>
  </si>
  <si>
    <t>FLANGE, 8-2500RFWN SCH-160</t>
  </si>
  <si>
    <t>FLANGE, 8-2500RFWN SCH-20</t>
  </si>
  <si>
    <t>FLANGE, 8-2500RFWN SCH-30</t>
  </si>
  <si>
    <t>FLANGE, 8-2500RFWN SCH-40</t>
  </si>
  <si>
    <t>FLANGE, 8-2500RFWN SCH-60</t>
  </si>
  <si>
    <t>FLANGE, 8-2500RFWN SCH-80</t>
  </si>
  <si>
    <t>FLANGE, 8-2500RFWN SCH-STD</t>
  </si>
  <si>
    <t>FLANGE, 8-2500RFWN SCH-XH</t>
  </si>
  <si>
    <t>FL0118</t>
  </si>
  <si>
    <t>FLANGE, 8-2500RFWN SCH-XXH</t>
  </si>
  <si>
    <t>FLANGE, 10-2500RFWN SCH-10</t>
  </si>
  <si>
    <t>WNeck Flange 2500-NPS10</t>
  </si>
  <si>
    <t>FLANGE, 10-2500RFWN SCH-100</t>
  </si>
  <si>
    <t>FLANGE, 10-2500RFWN SCH-120</t>
  </si>
  <si>
    <t>FLANGE, 10-2500RFWN SCH-140</t>
  </si>
  <si>
    <t>FLANGE, 10-2500RFWN SCH-160</t>
  </si>
  <si>
    <t>FLANGE, 10-2500RFWN SCH-20</t>
  </si>
  <si>
    <t>FLANGE, 10-2500RFWN SCH-30</t>
  </si>
  <si>
    <t>FLANGE, 10-2500RFWN SCH-40</t>
  </si>
  <si>
    <t>FLANGE, 10-2500RFWN SCH-60</t>
  </si>
  <si>
    <t>FLANGE, 10-2500RFWN SCH-80</t>
  </si>
  <si>
    <t>FLANGE, 10-2500RFWN SCH-STD</t>
  </si>
  <si>
    <t>FLANGE, 10-2500RFWN SCH-XH</t>
  </si>
  <si>
    <t>FLANGE, 10-2500RFWN SCH-XXH</t>
  </si>
  <si>
    <t>FLANGE, 12-2500RFWN SCH-10</t>
  </si>
  <si>
    <t>WNeck Flange 2500-NPS12</t>
  </si>
  <si>
    <t>FLANGE, 12-2500RFWN SCH-100</t>
  </si>
  <si>
    <t>FLANGE, 12-2500RFWN SCH-120</t>
  </si>
  <si>
    <t>FLANGE, 12-2500RFWN SCH-140</t>
  </si>
  <si>
    <t>FLANGE, 12-2500RFWN SCH-160</t>
  </si>
  <si>
    <t>FLANGE, 12-2500RFWN SCH-20</t>
  </si>
  <si>
    <t>FLANGE, 12-2500RFWN SCH-30</t>
  </si>
  <si>
    <t>FLANGE, 12-2500RFWN SCH-40</t>
  </si>
  <si>
    <t>FLANGE, 12-2500RFWN SCH-60</t>
  </si>
  <si>
    <t>FLANGE, 12-2500RFWN SCH-80</t>
  </si>
  <si>
    <t>FLANGE, 12-2500RFWN SCH-STD</t>
  </si>
  <si>
    <t>FLANGE, 12-2500RFWN SCH-XH</t>
  </si>
  <si>
    <t>FLANGE, 12-2500RFWN SCH-XXH</t>
  </si>
  <si>
    <t>Flange Size</t>
  </si>
  <si>
    <t>WNeck_Flange_Config_Table</t>
  </si>
  <si>
    <t>End Of Row</t>
  </si>
  <si>
    <t>Flange lbs</t>
  </si>
  <si>
    <t>Flange_LBS_List</t>
  </si>
  <si>
    <t>Flange_Size_List</t>
  </si>
  <si>
    <t>Flange_SCH_List</t>
  </si>
  <si>
    <t>Flange Schedule</t>
  </si>
  <si>
    <t>Flange Data</t>
  </si>
  <si>
    <t>Flange Material</t>
  </si>
  <si>
    <t>[SA105]</t>
  </si>
  <si>
    <t>Carbon Steel</t>
  </si>
  <si>
    <t>[SA182 F51 S31803]</t>
  </si>
  <si>
    <t xml:space="preserve">Duplex Stainless Steel </t>
  </si>
  <si>
    <t>[SA182 F304]</t>
  </si>
  <si>
    <t>Stainless Steel</t>
  </si>
  <si>
    <t>[SA182 F316]</t>
  </si>
  <si>
    <t>[SA182 F304L]</t>
  </si>
  <si>
    <t>[SA182 F316L]</t>
  </si>
  <si>
    <t>[SA350 LF2]</t>
  </si>
  <si>
    <t>$Configuration@Blind Flange&lt;1&gt;</t>
  </si>
  <si>
    <t>$Configuration@Flange Cover&lt;1&gt;</t>
  </si>
  <si>
    <t>Welding Neck Flange Size</t>
  </si>
  <si>
    <t>Blind Flange 150-NPS0.5 [SA105]</t>
  </si>
  <si>
    <t>Blind Flange 150-NPS0.75 [SA105]</t>
  </si>
  <si>
    <t>Blind Flange 150-NPS1 [SA105]</t>
  </si>
  <si>
    <t>Blind Flange 150-NPS1.25 [SA105]</t>
  </si>
  <si>
    <t>Blind Flange 150-NPS1.5 [SA105]</t>
  </si>
  <si>
    <t>Blind Flange 150-NPS2 [SA105]</t>
  </si>
  <si>
    <t>Blind Flange 150-NPS2.5 [SA105]</t>
  </si>
  <si>
    <t>Blind Flange 150-NPS3 [SA105]</t>
  </si>
  <si>
    <t>Blind Flange 150-NPS3.5 [SA105]</t>
  </si>
  <si>
    <t>Blind Flange 150-NPS4 [SA105]</t>
  </si>
  <si>
    <t>Blind Flange 150-NPS5 [SA105]</t>
  </si>
  <si>
    <t>Blind Flange 150-NPS6 [SA105]</t>
  </si>
  <si>
    <t>Blind Flange 150-NPS8 [SA105]</t>
  </si>
  <si>
    <t>Blind Flange 150-NPS10 [SA105]</t>
  </si>
  <si>
    <t>Blind Flange 150-NPS12 [SA105]</t>
  </si>
  <si>
    <t>Blind Flange 150-NPS14 [SA105]</t>
  </si>
  <si>
    <t>Blind Flange 150-NPS16 [SA105]</t>
  </si>
  <si>
    <t>Blind Flange 150-NPS18 [SA105]</t>
  </si>
  <si>
    <t>Blind Flange 150-NPS20 [SA105]</t>
  </si>
  <si>
    <t>Blind Flange 150-NPS24 [SA105]</t>
  </si>
  <si>
    <t>Blind Flange 300-NPS0.5 [SA105]</t>
  </si>
  <si>
    <t>Blind Flange 300-NPS0.75 [SA105]</t>
  </si>
  <si>
    <t>Blind Flange 300-NPS1 [SA105]</t>
  </si>
  <si>
    <t>Blind Flange 300-NPS1.25 [SA105]</t>
  </si>
  <si>
    <t>Blind Flange 300-NPS1.5 [SA105]</t>
  </si>
  <si>
    <t>Blind Flange 300-NPS2 [SA105]</t>
  </si>
  <si>
    <t>Blind Flange 300-NPS2.5 [SA105]</t>
  </si>
  <si>
    <t>Blind Flange 300-NPS3 [SA105]</t>
  </si>
  <si>
    <t>Blind Flange 300-NPS3.5 [SA105]</t>
  </si>
  <si>
    <t>Blind Flange 300-NPS4 [SA105]</t>
  </si>
  <si>
    <t>Blind Flange 300-NPS5 [SA105]</t>
  </si>
  <si>
    <t>Blind Flange 300-NPS6 [SA105]</t>
  </si>
  <si>
    <t>Blind Flange 300-NPS8 [SA105]</t>
  </si>
  <si>
    <t>Blind Flange 300-NPS10 [SA105]</t>
  </si>
  <si>
    <t>Blind Flange 300-NPS12 [SA105]</t>
  </si>
  <si>
    <t>Blind Flange 300-NPS14 [SA105]</t>
  </si>
  <si>
    <t>Blind Flange 300-NPS16 [SA105]</t>
  </si>
  <si>
    <t>Blind Flange 300-NPS18 [SA105]</t>
  </si>
  <si>
    <t>Blind Flange 300-NPS20 [SA105]</t>
  </si>
  <si>
    <t>Blind Flange 300-NPS24 [SA105]</t>
  </si>
  <si>
    <t>Blind Flange 400-NPS0.5 [SA105]</t>
  </si>
  <si>
    <t>Blind Flange 400-NPS0.75 [SA105]</t>
  </si>
  <si>
    <t>Blind Flange 400-NPS1 [SA105]</t>
  </si>
  <si>
    <t>Blind Flange 400-NPS1.25 [SA105]</t>
  </si>
  <si>
    <t>Blind Flange 400-NPS1.5 [SA105]</t>
  </si>
  <si>
    <t>Blind Flange 400-NPS2 [SA105]</t>
  </si>
  <si>
    <t>Blind Flange 400-NPS2.5 [SA105]</t>
  </si>
  <si>
    <t>Blind Flange 400-NPS3 [SA105]</t>
  </si>
  <si>
    <t>Blind Flange 400-NPS3.5 [SA105]</t>
  </si>
  <si>
    <t>Blind Flange 400-NPS4 [SA105]</t>
  </si>
  <si>
    <t>Blind Flange 400-NPS5 [SA105]</t>
  </si>
  <si>
    <t>Blind Flange 400-NPS6 [SA105]</t>
  </si>
  <si>
    <t>Blind Flange 400-NPS8 [SA105]</t>
  </si>
  <si>
    <t>Blind Flange 400-NPS10 [SA105]</t>
  </si>
  <si>
    <t>Blind Flange 400-NPS12 [SA105]</t>
  </si>
  <si>
    <t>Blind Flange 400-NPS14 [SA105]</t>
  </si>
  <si>
    <t>Blind Flange 400-NPS16 [SA105]</t>
  </si>
  <si>
    <t>Blind Flange 400-NPS18 [SA105]</t>
  </si>
  <si>
    <t>Blind Flange 400-NPS20 [SA105]</t>
  </si>
  <si>
    <t>Blind Flange 400-NPS24 [SA105]</t>
  </si>
  <si>
    <t>Blind Flange 600-NPS0.5 [SA105]</t>
  </si>
  <si>
    <t>Blind Flange 600-NPS0.75 [SA105]</t>
  </si>
  <si>
    <t>Blind Flange 600-NPS1 [SA105]</t>
  </si>
  <si>
    <t>Blind Flange 600-NPS1.25 [SA105]</t>
  </si>
  <si>
    <t>Blind Flange 600-NPS1.5 [SA105]</t>
  </si>
  <si>
    <t>Blind Flange 600-NPS2 [SA105]</t>
  </si>
  <si>
    <t>Blind Flange 600-NPS2.5 [SA105]</t>
  </si>
  <si>
    <t>Blind Flange 600-NPS3 [SA105]</t>
  </si>
  <si>
    <t>Blind Flange 600-NPS3.5 [SA105]</t>
  </si>
  <si>
    <t>Blind Flange 600-NPS4 [SA105]</t>
  </si>
  <si>
    <t>Blind Flange 600-NPS5 [SA105]</t>
  </si>
  <si>
    <t>Blind Flange 600-NPS6 [SA105]</t>
  </si>
  <si>
    <t>Blind Flange 600-NPS8 [SA105]</t>
  </si>
  <si>
    <t>Blind Flange 600-NPS10 [SA105]</t>
  </si>
  <si>
    <t>Blind Flange 600-NPS12 [SA105]</t>
  </si>
  <si>
    <t>Blind Flange 600-NPS14 [SA105]</t>
  </si>
  <si>
    <t>Blind Flange 600-NPS16 [SA105]</t>
  </si>
  <si>
    <t>Blind Flange 600-NPS18 [SA105]</t>
  </si>
  <si>
    <t>Blind Flange 600-NPS20 [SA105]</t>
  </si>
  <si>
    <t>Blind Flange 600-NPS24 [SA105]</t>
  </si>
  <si>
    <t>Blind Flange 900-NPS0.5 [SA105]</t>
  </si>
  <si>
    <t>Blind Flange 900-NPS0.75 [SA105]</t>
  </si>
  <si>
    <t>Blind Flange 900-NPS1 [SA105]</t>
  </si>
  <si>
    <t>Blind Flange 900-NPS1.25 [SA105]</t>
  </si>
  <si>
    <t>Blind Flange 900-NPS1.5 [SA105]</t>
  </si>
  <si>
    <t>Blind Flange 900-NPS2 [SA105]</t>
  </si>
  <si>
    <t>Blind Flange 900-NPS2.5 [SA105]</t>
  </si>
  <si>
    <t>Blind Flange 900-NPS3 [SA105]</t>
  </si>
  <si>
    <t>Blind Flange 900-NPS4 [SA105]</t>
  </si>
  <si>
    <t>Blind Flange 900-NPS5 [SA105]</t>
  </si>
  <si>
    <t>Blind Flange 900-NPS6 [SA105]</t>
  </si>
  <si>
    <t>Blind Flange 900-NPS8 [SA105]</t>
  </si>
  <si>
    <t>Blind Flange 900-NPS10 [SA105]</t>
  </si>
  <si>
    <t>Blind Flange 900-NPS12 [SA105]</t>
  </si>
  <si>
    <t>Blind Flange 900-NPS14 [SA105]</t>
  </si>
  <si>
    <t>Blind Flange 900-NPS16 [SA105]</t>
  </si>
  <si>
    <t>Blind Flange 900-NPS18 [SA105]</t>
  </si>
  <si>
    <t>Blind Flange 900-NPS20 [SA105]</t>
  </si>
  <si>
    <t>Blind Flange 900-NPS24 [SA105]</t>
  </si>
  <si>
    <t>Blind Flange 1500-NPS0.5 [SA105]</t>
  </si>
  <si>
    <t>Blind Flange 1500-NPS0.75 [SA105]</t>
  </si>
  <si>
    <t>Blind Flange 1500-NPS1 [SA105]</t>
  </si>
  <si>
    <t>Blind Flange 1500-NPS1.25 [SA105]</t>
  </si>
  <si>
    <t>Blind Flange 1500-NPS1.5 [SA105]</t>
  </si>
  <si>
    <t>Blind Flange 1500-NPS2 [SA105]</t>
  </si>
  <si>
    <t>Blind Flange 1500-NPS2.5 [SA105]</t>
  </si>
  <si>
    <t>Blind Flange 1500-NPS3 [SA105]</t>
  </si>
  <si>
    <t>Blind Flange 1500-NPS4 [SA105]</t>
  </si>
  <si>
    <t>Blind Flange 1500-NPS5 [SA105]</t>
  </si>
  <si>
    <t>Blind Flange 1500-NPS6 [SA105]</t>
  </si>
  <si>
    <t>Blind Flange 1500-NPS8 [SA105]</t>
  </si>
  <si>
    <t>Blind Flange 1500-NPS10 [SA105]</t>
  </si>
  <si>
    <t>Blind Flange 1500-NPS12 [SA105]</t>
  </si>
  <si>
    <t>Blind Flange 1500-NPS14 [SA105]</t>
  </si>
  <si>
    <t>Blind Flange 1500-NPS16 [SA105]</t>
  </si>
  <si>
    <t>Blind Flange 1500-NPS18 [SA105]</t>
  </si>
  <si>
    <t>Blind Flange 1500-NPS20 [SA105]</t>
  </si>
  <si>
    <t>Blind Flange 1500-NPS24 [SA105]</t>
  </si>
  <si>
    <t>Blind Flange 2500-NPS0.5 [SA105]</t>
  </si>
  <si>
    <t>Blind Flange 2500-NPS0.75 [SA105]</t>
  </si>
  <si>
    <t>Blind Flange 2500-NPS1 [SA105]</t>
  </si>
  <si>
    <t>Blind Flange 2500-NPS1.25 [SA105]</t>
  </si>
  <si>
    <t>Blind Flange 2500-NPS1.5 [SA105]</t>
  </si>
  <si>
    <t>Blind Flange 2500-NPS2 [SA105]</t>
  </si>
  <si>
    <t>Blind Flange 2500-NPS2.5 [SA105]</t>
  </si>
  <si>
    <t>Blind Flange 2500-NPS3 [SA105]</t>
  </si>
  <si>
    <t>Blind Flange 2500-NPS4 [SA105]</t>
  </si>
  <si>
    <t>Blind Flange 2500-NPS5 [SA105]</t>
  </si>
  <si>
    <t>Blind Flange 2500-NPS6 [SA105]</t>
  </si>
  <si>
    <t>Blind Flange 2500-NPS8 [SA105]</t>
  </si>
  <si>
    <t>Blind Flange 2500-NPS10 [SA105]</t>
  </si>
  <si>
    <t>Blind Flange 2500-NPS12 [SA105]</t>
  </si>
  <si>
    <t>Carbon Steel [SA350 LF2]</t>
  </si>
  <si>
    <t>Blind Flange 150-NPS0.5 [SA350 LF2]</t>
  </si>
  <si>
    <t>Blind Flange 150-NPS0.75 [SA350 LF2]</t>
  </si>
  <si>
    <t>Blind Flange 150-NPS1 [SA350 LF2]</t>
  </si>
  <si>
    <t>Blind Flange 150-NPS1.25 [SA350 LF2]</t>
  </si>
  <si>
    <t>Blind Flange 150-NPS1.5 [SA350 LF2]</t>
  </si>
  <si>
    <t>Blind Flange 150-NPS2 [SA350 LF2]</t>
  </si>
  <si>
    <t>Blind Flange 150-NPS2.5 [SA350 LF2]</t>
  </si>
  <si>
    <t>Blind Flange 150-NPS3 [SA350 LF2]</t>
  </si>
  <si>
    <t>Blind Flange 150-NPS3.5 [SA350 LF2]</t>
  </si>
  <si>
    <t>Blind Flange 150-NPS4 [SA350 LF2]</t>
  </si>
  <si>
    <t>Blind Flange 150-NPS5 [SA350 LF2]</t>
  </si>
  <si>
    <t>Blind Flange 150-NPS6 [SA350 LF2]</t>
  </si>
  <si>
    <t>Blind Flange 150-NPS8 [SA350 LF2]</t>
  </si>
  <si>
    <t>Blind Flange 150-NPS10 [SA350 LF2]</t>
  </si>
  <si>
    <t>Blind Flange 150-NPS12 [SA350 LF2]</t>
  </si>
  <si>
    <t>Blind Flange 150-NPS14 [SA350 LF2]</t>
  </si>
  <si>
    <t>Blind Flange 150-NPS16 [SA350 LF2]</t>
  </si>
  <si>
    <t>Blind Flange 150-NPS18 [SA350 LF2]</t>
  </si>
  <si>
    <t>Blind Flange 150-NPS20 [SA350 LF2]</t>
  </si>
  <si>
    <t>Blind Flange 150-NPS24 [SA350 LF2]</t>
  </si>
  <si>
    <t>Blind Flange 300-NPS0.5 [SA350 LF2]</t>
  </si>
  <si>
    <t>Blind Flange 300-NPS0.75 [SA350 LF2]</t>
  </si>
  <si>
    <t>Blind Flange 300-NPS1 [SA350 LF2]</t>
  </si>
  <si>
    <t>Blind Flange 300-NPS1.25 [SA350 LF2]</t>
  </si>
  <si>
    <t>Blind Flange 300-NPS1.5 [SA350 LF2]</t>
  </si>
  <si>
    <t>Blind Flange 300-NPS2 [SA350 LF2]</t>
  </si>
  <si>
    <t>Blind Flange 300-NPS2.5 [SA350 LF2]</t>
  </si>
  <si>
    <t>Blind Flange 300-NPS3 [SA350 LF2]</t>
  </si>
  <si>
    <t>Blind Flange 300-NPS3.5 [SA350 LF2]</t>
  </si>
  <si>
    <t>Blind Flange 300-NPS4 [SA350 LF2]</t>
  </si>
  <si>
    <t>Blind Flange 300-NPS5 [SA350 LF2]</t>
  </si>
  <si>
    <t>Blind Flange 300-NPS6 [SA350 LF2]</t>
  </si>
  <si>
    <t>Blind Flange 300-NPS8 [SA350 LF2]</t>
  </si>
  <si>
    <t>Blind Flange 300-NPS10 [SA350 LF2]</t>
  </si>
  <si>
    <t>Blind Flange 300-NPS12 [SA350 LF2]</t>
  </si>
  <si>
    <t>Blind Flange 300-NPS14 [SA350 LF2]</t>
  </si>
  <si>
    <t>Blind Flange 300-NPS16 [SA350 LF2]</t>
  </si>
  <si>
    <t>Blind Flange 300-NPS18 [SA350 LF2]</t>
  </si>
  <si>
    <t>Blind Flange 300-NPS20 [SA350 LF2]</t>
  </si>
  <si>
    <t>Blind Flange 300-NPS24 [SA350 LF2]</t>
  </si>
  <si>
    <t>Blind Flange 400-NPS0.5 [SA350 LF2]</t>
  </si>
  <si>
    <t>Blind Flange 400-NPS0.75 [SA350 LF2]</t>
  </si>
  <si>
    <t>Blind Flange 400-NPS1 [SA350 LF2]</t>
  </si>
  <si>
    <t>Blind Flange 400-NPS1.25 [SA350 LF2]</t>
  </si>
  <si>
    <t>Blind Flange 400-NPS1.5 [SA350 LF2]</t>
  </si>
  <si>
    <t>Blind Flange 400-NPS2 [SA350 LF2]</t>
  </si>
  <si>
    <t>Blind Flange 400-NPS2.5 [SA350 LF2]</t>
  </si>
  <si>
    <t>Blind Flange 400-NPS3 [SA350 LF2]</t>
  </si>
  <si>
    <t>Blind Flange 400-NPS3.5 [SA350 LF2]</t>
  </si>
  <si>
    <t>Blind Flange 400-NPS4 [SA350 LF2]</t>
  </si>
  <si>
    <t>Blind Flange 400-NPS5 [SA350 LF2]</t>
  </si>
  <si>
    <t>Blind Flange 400-NPS6 [SA350 LF2]</t>
  </si>
  <si>
    <t>Blind Flange 400-NPS8 [SA350 LF2]</t>
  </si>
  <si>
    <t>Blind Flange 400-NPS10 [SA350 LF2]</t>
  </si>
  <si>
    <t>Blind Flange 400-NPS12 [SA350 LF2]</t>
  </si>
  <si>
    <t>Blind Flange 400-NPS14 [SA350 LF2]</t>
  </si>
  <si>
    <t>Blind Flange 400-NPS16 [SA350 LF2]</t>
  </si>
  <si>
    <t>Blind Flange 400-NPS18 [SA350 LF2]</t>
  </si>
  <si>
    <t>Blind Flange 400-NPS20 [SA350 LF2]</t>
  </si>
  <si>
    <t>Blind Flange 400-NPS24 [SA350 LF2]</t>
  </si>
  <si>
    <t>Blind Flange 600-NPS0.5 [SA350 LF2]</t>
  </si>
  <si>
    <t>Blind Flange 600-NPS0.75 [SA350 LF2]</t>
  </si>
  <si>
    <t>Blind Flange 600-NPS1 [SA350 LF2]</t>
  </si>
  <si>
    <t>Blind Flange 600-NPS1.25 [SA350 LF2]</t>
  </si>
  <si>
    <t>Blind Flange 600-NPS1.5 [SA350 LF2]</t>
  </si>
  <si>
    <t>Blind Flange 600-NPS2 [SA350 LF2]</t>
  </si>
  <si>
    <t>Blind Flange 600-NPS2.5 [SA350 LF2]</t>
  </si>
  <si>
    <t>Blind Flange 600-NPS3 [SA350 LF2]</t>
  </si>
  <si>
    <t>Blind Flange 600-NPS3.5 [SA350 LF2]</t>
  </si>
  <si>
    <t>Blind Flange 600-NPS4 [SA350 LF2]</t>
  </si>
  <si>
    <t>Blind Flange 600-NPS5 [SA350 LF2]</t>
  </si>
  <si>
    <t>Blind Flange 600-NPS6 [SA350 LF2]</t>
  </si>
  <si>
    <t>Blind Flange 600-NPS8 [SA350 LF2]</t>
  </si>
  <si>
    <t>Blind Flange 600-NPS10 [SA350 LF2]</t>
  </si>
  <si>
    <t>Blind Flange 600-NPS12 [SA350 LF2]</t>
  </si>
  <si>
    <t>Blind Flange 600-NPS14 [SA350 LF2]</t>
  </si>
  <si>
    <t>Blind Flange 600-NPS16 [SA350 LF2]</t>
  </si>
  <si>
    <t>Blind Flange 600-NPS18 [SA350 LF2]</t>
  </si>
  <si>
    <t>Blind Flange 600-NPS20 [SA350 LF2]</t>
  </si>
  <si>
    <t>Blind Flange 600-NPS24 [SA350 LF2]</t>
  </si>
  <si>
    <t>Blind Flange 900-NPS0.5 [SA350 LF2]</t>
  </si>
  <si>
    <t>Blind Flange 900-NPS0.75 [SA350 LF2]</t>
  </si>
  <si>
    <t>Blind Flange 900-NPS1 [SA350 LF2]</t>
  </si>
  <si>
    <t>Blind Flange 900-NPS1.25 [SA350 LF2]</t>
  </si>
  <si>
    <t>Blind Flange 900-NPS1.5 [SA350 LF2]</t>
  </si>
  <si>
    <t>Blind Flange 900-NPS2 [SA350 LF2]</t>
  </si>
  <si>
    <t>Blind Flange 900-NPS2.5 [SA350 LF2]</t>
  </si>
  <si>
    <t>Blind Flange 900-NPS3 [SA350 LF2]</t>
  </si>
  <si>
    <t>Blind Flange 900-NPS4 [SA350 LF2]</t>
  </si>
  <si>
    <t>Blind Flange 900-NPS5 [SA350 LF2]</t>
  </si>
  <si>
    <t>Blind Flange 900-NPS6 [SA350 LF2]</t>
  </si>
  <si>
    <t>Blind Flange 900-NPS8 [SA350 LF2]</t>
  </si>
  <si>
    <t>Blind Flange 900-NPS10 [SA350 LF2]</t>
  </si>
  <si>
    <t>Blind Flange 900-NPS12 [SA350 LF2]</t>
  </si>
  <si>
    <t>Blind Flange 900-NPS14 [SA350 LF2]</t>
  </si>
  <si>
    <t>Blind Flange 900-NPS16 [SA350 LF2]</t>
  </si>
  <si>
    <t>Blind Flange 900-NPS18 [SA350 LF2]</t>
  </si>
  <si>
    <t>Blind Flange 900-NPS20 [SA350 LF2]</t>
  </si>
  <si>
    <t>Blind Flange 900-NPS24 [SA350 LF2]</t>
  </si>
  <si>
    <t>Blind Flange 1500-NPS0.5 [SA350 LF2]</t>
  </si>
  <si>
    <t>Blind Flange 1500-NPS0.75 [SA350 LF2]</t>
  </si>
  <si>
    <t>Blind Flange 1500-NPS1 [SA350 LF2]</t>
  </si>
  <si>
    <t>Blind Flange 1500-NPS1.25 [SA350 LF2]</t>
  </si>
  <si>
    <t>Blind Flange 1500-NPS1.5 [SA350 LF2]</t>
  </si>
  <si>
    <t>Blind Flange 1500-NPS2 [SA350 LF2]</t>
  </si>
  <si>
    <t>Blind Flange 1500-NPS2.5 [SA350 LF2]</t>
  </si>
  <si>
    <t>Blind Flange 1500-NPS3 [SA350 LF2]</t>
  </si>
  <si>
    <t>Blind Flange 1500-NPS4 [SA350 LF2]</t>
  </si>
  <si>
    <t>Blind Flange 1500-NPS5 [SA350 LF2]</t>
  </si>
  <si>
    <t>Blind Flange 1500-NPS6 [SA350 LF2]</t>
  </si>
  <si>
    <t>Blind Flange 1500-NPS8 [SA350 LF2]</t>
  </si>
  <si>
    <t>Blind Flange 1500-NPS10 [SA350 LF2]</t>
  </si>
  <si>
    <t>Blind Flange 1500-NPS12 [SA350 LF2]</t>
  </si>
  <si>
    <t>Blind Flange 1500-NPS14 [SA350 LF2]</t>
  </si>
  <si>
    <t>Blind Flange 1500-NPS16 [SA350 LF2]</t>
  </si>
  <si>
    <t>Blind Flange 1500-NPS18 [SA350 LF2]</t>
  </si>
  <si>
    <t>Blind Flange 1500-NPS20 [SA350 LF2]</t>
  </si>
  <si>
    <t>Blind Flange 1500-NPS24 [SA350 LF2]</t>
  </si>
  <si>
    <t>Blind Flange 2500-NPS0.5 [SA350 LF2]</t>
  </si>
  <si>
    <t>Blind Flange 2500-NPS0.75 [SA350 LF2]</t>
  </si>
  <si>
    <t>Blind Flange 2500-NPS1 [SA350 LF2]</t>
  </si>
  <si>
    <t>Blind Flange 2500-NPS1.25 [SA350 LF2]</t>
  </si>
  <si>
    <t>Blind Flange 2500-NPS1.5 [SA350 LF2]</t>
  </si>
  <si>
    <t>Blind Flange 2500-NPS2 [SA350 LF2]</t>
  </si>
  <si>
    <t>Blind Flange 2500-NPS2.5 [SA350 LF2]</t>
  </si>
  <si>
    <t>Blind Flange 2500-NPS3 [SA350 LF2]</t>
  </si>
  <si>
    <t>Blind Flange 2500-NPS4 [SA350 LF2]</t>
  </si>
  <si>
    <t>Blind Flange 2500-NPS5 [SA350 LF2]</t>
  </si>
  <si>
    <t>Blind Flange 2500-NPS6 [SA350 LF2]</t>
  </si>
  <si>
    <t>Blind Flange 2500-NPS8 [SA350 LF2]</t>
  </si>
  <si>
    <t>Blind Flange 2500-NPS10 [SA350 LF2]</t>
  </si>
  <si>
    <t>Blind Flange 2500-NPS12 [SA350 LF2]</t>
  </si>
  <si>
    <t>Duplex Stainless Steel [SA182 F51 S31803]</t>
  </si>
  <si>
    <t>Blind Flange 150-NPS0.5 [SA182 F51 S31803]</t>
  </si>
  <si>
    <t>Blind Flange 150-NPS0.75 [SA182 F51 S31803]</t>
  </si>
  <si>
    <t>Blind Flange 150-NPS1 [SA182 F51 S31803]</t>
  </si>
  <si>
    <t>Blind Flange 150-NPS1.25 [SA182 F51 S31803]</t>
  </si>
  <si>
    <t>Blind Flange 150-NPS1.5 [SA182 F51 S31803]</t>
  </si>
  <si>
    <t>Blind Flange 150-NPS2 [SA182 F51 S31803]</t>
  </si>
  <si>
    <t>Blind Flange 150-NPS2.5 [SA182 F51 S31803]</t>
  </si>
  <si>
    <t>Blind Flange 150-NPS3 [SA182 F51 S31803]</t>
  </si>
  <si>
    <t>Blind Flange 150-NPS3.5 [SA182 F51 S31803]</t>
  </si>
  <si>
    <t>Blind Flange 150-NPS4 [SA182 F51 S31803]</t>
  </si>
  <si>
    <t>Blind Flange 150-NPS5 [SA182 F51 S31803]</t>
  </si>
  <si>
    <t>Blind Flange 150-NPS6 [SA182 F51 S31803]</t>
  </si>
  <si>
    <t>Blind Flange 150-NPS8 [SA182 F51 S31803]</t>
  </si>
  <si>
    <t>Blind Flange 150-NPS10 [SA182 F51 S31803]</t>
  </si>
  <si>
    <t>Blind Flange 150-NPS12 [SA182 F51 S31803]</t>
  </si>
  <si>
    <t>Blind Flange 150-NPS14 [SA182 F51 S31803]</t>
  </si>
  <si>
    <t>Blind Flange 150-NPS16 [SA182 F51 S31803]</t>
  </si>
  <si>
    <t>Blind Flange 150-NPS18 [SA182 F51 S31803]</t>
  </si>
  <si>
    <t>Blind Flange 150-NPS20 [SA182 F51 S31803]</t>
  </si>
  <si>
    <t>Blind Flange 150-NPS24 [SA182 F51 S31803]</t>
  </si>
  <si>
    <t>Blind Flange 300-NPS0.5 [SA182 F51 S31803]</t>
  </si>
  <si>
    <t>Blind Flange 300-NPS0.75 [SA182 F51 S31803]</t>
  </si>
  <si>
    <t>Blind Flange 300-NPS1 [SA182 F51 S31803]</t>
  </si>
  <si>
    <t>Blind Flange 300-NPS1.25 [SA182 F51 S31803]</t>
  </si>
  <si>
    <t>Blind Flange 300-NPS1.5 [SA182 F51 S31803]</t>
  </si>
  <si>
    <t>Blind Flange 300-NPS2 [SA182 F51 S31803]</t>
  </si>
  <si>
    <t>Blind Flange 300-NPS2.5 [SA182 F51 S31803]</t>
  </si>
  <si>
    <t>Blind Flange 300-NPS3 [SA182 F51 S31803]</t>
  </si>
  <si>
    <t>Blind Flange 300-NPS3.5 [SA182 F51 S31803]</t>
  </si>
  <si>
    <t>Blind Flange 300-NPS4 [SA182 F51 S31803]</t>
  </si>
  <si>
    <t>Blind Flange 300-NPS5 [SA182 F51 S31803]</t>
  </si>
  <si>
    <t>Blind Flange 300-NPS6 [SA182 F51 S31803]</t>
  </si>
  <si>
    <t>Blind Flange 300-NPS8 [SA182 F51 S31803]</t>
  </si>
  <si>
    <t>Blind Flange 300-NPS10 [SA182 F51 S31803]</t>
  </si>
  <si>
    <t>Blind Flange 300-NPS12 [SA182 F51 S31803]</t>
  </si>
  <si>
    <t>Blind Flange 300-NPS14 [SA182 F51 S31803]</t>
  </si>
  <si>
    <t>Blind Flange 300-NPS16 [SA182 F51 S31803]</t>
  </si>
  <si>
    <t>Blind Flange 300-NPS18 [SA182 F51 S31803]</t>
  </si>
  <si>
    <t>Blind Flange 300-NPS20 [SA182 F51 S31803]</t>
  </si>
  <si>
    <t>Blind Flange 300-NPS24 [SA182 F51 S31803]</t>
  </si>
  <si>
    <t>Blind Flange 400-NPS0.5 [SA182 F51 S31803]</t>
  </si>
  <si>
    <t>Blind Flange 400-NPS0.75 [SA182 F51 S31803]</t>
  </si>
  <si>
    <t>Blind Flange 400-NPS1 [SA182 F51 S31803]</t>
  </si>
  <si>
    <t>Blind Flange 400-NPS1.25 [SA182 F51 S31803]</t>
  </si>
  <si>
    <t>Blind Flange 400-NPS1.5 [SA182 F51 S31803]</t>
  </si>
  <si>
    <t>Blind Flange 400-NPS2 [SA182 F51 S31803]</t>
  </si>
  <si>
    <t>Blind Flange 400-NPS2.5 [SA182 F51 S31803]</t>
  </si>
  <si>
    <t>Blind Flange 400-NPS3 [SA182 F51 S31803]</t>
  </si>
  <si>
    <t>Blind Flange 400-NPS3.5 [SA182 F51 S31803]</t>
  </si>
  <si>
    <t>Blind Flange 400-NPS4 [SA182 F51 S31803]</t>
  </si>
  <si>
    <t>Blind Flange 400-NPS5 [SA182 F51 S31803]</t>
  </si>
  <si>
    <t>Blind Flange 400-NPS6 [SA182 F51 S31803]</t>
  </si>
  <si>
    <t>Blind Flange 400-NPS8 [SA182 F51 S31803]</t>
  </si>
  <si>
    <t>Blind Flange 400-NPS10 [SA182 F51 S31803]</t>
  </si>
  <si>
    <t>Blind Flange 400-NPS12 [SA182 F51 S31803]</t>
  </si>
  <si>
    <t>Blind Flange 400-NPS14 [SA182 F51 S31803]</t>
  </si>
  <si>
    <t>Blind Flange 400-NPS16 [SA182 F51 S31803]</t>
  </si>
  <si>
    <t>Blind Flange 400-NPS18 [SA182 F51 S31803]</t>
  </si>
  <si>
    <t>Blind Flange 400-NPS20 [SA182 F51 S31803]</t>
  </si>
  <si>
    <t>Blind Flange 400-NPS24 [SA182 F51 S31803]</t>
  </si>
  <si>
    <t>Blind Flange 600-NPS0.5 [SA182 F51 S31803]</t>
  </si>
  <si>
    <t>Blind Flange 600-NPS0.75 [SA182 F51 S31803]</t>
  </si>
  <si>
    <t>Blind Flange 600-NPS1 [SA182 F51 S31803]</t>
  </si>
  <si>
    <t>Blind Flange 600-NPS1.25 [SA182 F51 S31803]</t>
  </si>
  <si>
    <t>Blind Flange 600-NPS1.5 [SA182 F51 S31803]</t>
  </si>
  <si>
    <t>Blind Flange 600-NPS2 [SA182 F51 S31803]</t>
  </si>
  <si>
    <t>Blind Flange 600-NPS2.5 [SA182 F51 S31803]</t>
  </si>
  <si>
    <t>Blind Flange 600-NPS3 [SA182 F51 S31803]</t>
  </si>
  <si>
    <t>Blind Flange 600-NPS3.5 [SA182 F51 S31803]</t>
  </si>
  <si>
    <t>Blind Flange 600-NPS4 [SA182 F51 S31803]</t>
  </si>
  <si>
    <t>Blind Flange 600-NPS5 [SA182 F51 S31803]</t>
  </si>
  <si>
    <t>Blind Flange 600-NPS6 [SA182 F51 S31803]</t>
  </si>
  <si>
    <t>Blind Flange 600-NPS8 [SA182 F51 S31803]</t>
  </si>
  <si>
    <t>Blind Flange 600-NPS10 [SA182 F51 S31803]</t>
  </si>
  <si>
    <t>Blind Flange 600-NPS12 [SA182 F51 S31803]</t>
  </si>
  <si>
    <t>Blind Flange 600-NPS14 [SA182 F51 S31803]</t>
  </si>
  <si>
    <t>Blind Flange 600-NPS16 [SA182 F51 S31803]</t>
  </si>
  <si>
    <t>Blind Flange 600-NPS18 [SA182 F51 S31803]</t>
  </si>
  <si>
    <t>Blind Flange 600-NPS20 [SA182 F51 S31803]</t>
  </si>
  <si>
    <t>Blind Flange 600-NPS24 [SA182 F51 S31803]</t>
  </si>
  <si>
    <t>Blind Flange 900-NPS0.5 [SA182 F51 S31803]</t>
  </si>
  <si>
    <t>Blind Flange 900-NPS0.75 [SA182 F51 S31803]</t>
  </si>
  <si>
    <t>Blind Flange 900-NPS1 [SA182 F51 S31803]</t>
  </si>
  <si>
    <t>Blind Flange 900-NPS1.25 [SA182 F51 S31803]</t>
  </si>
  <si>
    <t>Blind Flange 900-NPS1.5 [SA182 F51 S31803]</t>
  </si>
  <si>
    <t>Blind Flange 900-NPS2 [SA182 F51 S31803]</t>
  </si>
  <si>
    <t>Blind Flange 900-NPS2.5 [SA182 F51 S31803]</t>
  </si>
  <si>
    <t>Blind Flange 900-NPS3 [SA182 F51 S31803]</t>
  </si>
  <si>
    <t>Blind Flange 900-NPS4 [SA182 F51 S31803]</t>
  </si>
  <si>
    <t>Blind Flange 900-NPS5 [SA182 F51 S31803]</t>
  </si>
  <si>
    <t>Blind Flange 900-NPS6 [SA182 F51 S31803]</t>
  </si>
  <si>
    <t>Blind Flange 900-NPS8 [SA182 F51 S31803]</t>
  </si>
  <si>
    <t>Blind Flange 900-NPS10 [SA182 F51 S31803]</t>
  </si>
  <si>
    <t>Blind Flange 900-NPS12 [SA182 F51 S31803]</t>
  </si>
  <si>
    <t>Blind Flange 900-NPS14 [SA182 F51 S31803]</t>
  </si>
  <si>
    <t>Blind Flange 900-NPS16 [SA182 F51 S31803]</t>
  </si>
  <si>
    <t>Blind Flange 900-NPS18 [SA182 F51 S31803]</t>
  </si>
  <si>
    <t>Blind Flange 900-NPS20 [SA182 F51 S31803]</t>
  </si>
  <si>
    <t>Blind Flange 900-NPS24 [SA182 F51 S31803]</t>
  </si>
  <si>
    <t>Blind Flange 1500-NPS0.5 [SA182 F51 S31803]</t>
  </si>
  <si>
    <t>Blind Flange 1500-NPS0.75 [SA182 F51 S31803]</t>
  </si>
  <si>
    <t>Blind Flange 1500-NPS1 [SA182 F51 S31803]</t>
  </si>
  <si>
    <t>Blind Flange 1500-NPS1.25 [SA182 F51 S31803]</t>
  </si>
  <si>
    <t>Blind Flange 1500-NPS1.5 [SA182 F51 S31803]</t>
  </si>
  <si>
    <t>Blind Flange 1500-NPS2 [SA182 F51 S31803]</t>
  </si>
  <si>
    <t>Blind Flange 1500-NPS2.5 [SA182 F51 S31803]</t>
  </si>
  <si>
    <t>Blind Flange 1500-NPS3 [SA182 F51 S31803]</t>
  </si>
  <si>
    <t>Blind Flange 1500-NPS4 [SA182 F51 S31803]</t>
  </si>
  <si>
    <t>Blind Flange 1500-NPS5 [SA182 F51 S31803]</t>
  </si>
  <si>
    <t>Blind Flange 1500-NPS6 [SA182 F51 S31803]</t>
  </si>
  <si>
    <t>Blind Flange 1500-NPS8 [SA182 F51 S31803]</t>
  </si>
  <si>
    <t>Blind Flange 1500-NPS10 [SA182 F51 S31803]</t>
  </si>
  <si>
    <t>Blind Flange 1500-NPS12 [SA182 F51 S31803]</t>
  </si>
  <si>
    <t>Blind Flange 1500-NPS14 [SA182 F51 S31803]</t>
  </si>
  <si>
    <t>Blind Flange 1500-NPS16 [SA182 F51 S31803]</t>
  </si>
  <si>
    <t>Blind Flange 1500-NPS18 [SA182 F51 S31803]</t>
  </si>
  <si>
    <t>Blind Flange 1500-NPS20 [SA182 F51 S31803]</t>
  </si>
  <si>
    <t>Blind Flange 1500-NPS24 [SA182 F51 S31803]</t>
  </si>
  <si>
    <t>Blind Flange 2500-NPS0.5 [SA182 F51 S31803]</t>
  </si>
  <si>
    <t>Blind Flange 2500-NPS0.75 [SA182 F51 S31803]</t>
  </si>
  <si>
    <t>Blind Flange 2500-NPS1 [SA182 F51 S31803]</t>
  </si>
  <si>
    <t>Blind Flange 2500-NPS1.25 [SA182 F51 S31803]</t>
  </si>
  <si>
    <t>Blind Flange 2500-NPS1.5 [SA182 F51 S31803]</t>
  </si>
  <si>
    <t>Blind Flange 2500-NPS2 [SA182 F51 S31803]</t>
  </si>
  <si>
    <t>Blind Flange 2500-NPS2.5 [SA182 F51 S31803]</t>
  </si>
  <si>
    <t>Blind Flange 2500-NPS3 [SA182 F51 S31803]</t>
  </si>
  <si>
    <t>Blind Flange 2500-NPS4 [SA182 F51 S31803]</t>
  </si>
  <si>
    <t>Blind Flange 2500-NPS5 [SA182 F51 S31803]</t>
  </si>
  <si>
    <t>Blind Flange 2500-NPS6 [SA182 F51 S31803]</t>
  </si>
  <si>
    <t>Blind Flange 2500-NPS8 [SA182 F51 S31803]</t>
  </si>
  <si>
    <t>Blind Flange 2500-NPS10 [SA182 F51 S31803]</t>
  </si>
  <si>
    <t>Blind Flange 2500-NPS12 [SA182 F51 S31803]</t>
  </si>
  <si>
    <t>Stainless Steel [SA182 F304]</t>
  </si>
  <si>
    <t>Blind Flange 150-NPS0.5 [SA182 F304]</t>
  </si>
  <si>
    <t>Blind Flange 150-NPS0.75 [SA182 F304]</t>
  </si>
  <si>
    <t>Blind Flange 150-NPS1 [SA182 F304]</t>
  </si>
  <si>
    <t>Blind Flange 150-NPS1.25 [SA182 F304]</t>
  </si>
  <si>
    <t>Blind Flange 150-NPS1.5 [SA182 F304]</t>
  </si>
  <si>
    <t>Blind Flange 150-NPS2 [SA182 F304]</t>
  </si>
  <si>
    <t>Blind Flange 150-NPS2.5 [SA182 F304]</t>
  </si>
  <si>
    <t>Blind Flange 150-NPS3 [SA182 F304]</t>
  </si>
  <si>
    <t>Blind Flange 150-NPS3.5 [SA182 F304]</t>
  </si>
  <si>
    <t>Blind Flange 150-NPS4 [SA182 F304]</t>
  </si>
  <si>
    <t>Blind Flange 150-NPS5 [SA182 F304]</t>
  </si>
  <si>
    <t>Blind Flange 150-NPS6 [SA182 F304]</t>
  </si>
  <si>
    <t>Blind Flange 150-NPS8 [SA182 F304]</t>
  </si>
  <si>
    <t>Blind Flange 150-NPS10 [SA182 F304]</t>
  </si>
  <si>
    <t>Blind Flange 150-NPS12 [SA182 F304]</t>
  </si>
  <si>
    <t>Blind Flange 150-NPS14 [SA182 F304]</t>
  </si>
  <si>
    <t>Blind Flange 150-NPS16 [SA182 F304]</t>
  </si>
  <si>
    <t>Blind Flange 150-NPS18 [SA182 F304]</t>
  </si>
  <si>
    <t>Blind Flange 150-NPS20 [SA182 F304]</t>
  </si>
  <si>
    <t>Blind Flange 150-NPS24 [SA182 F304]</t>
  </si>
  <si>
    <t>Blind Flange 300-NPS0.5 [SA182 F304]</t>
  </si>
  <si>
    <t>Blind Flange 300-NPS0.75 [SA182 F304]</t>
  </si>
  <si>
    <t>Blind Flange 300-NPS1 [SA182 F304]</t>
  </si>
  <si>
    <t>Blind Flange 300-NPS1.25 [SA182 F304]</t>
  </si>
  <si>
    <t>Blind Flange 300-NPS1.5 [SA182 F304]</t>
  </si>
  <si>
    <t>Blind Flange 300-NPS2 [SA182 F304]</t>
  </si>
  <si>
    <t>Blind Flange 300-NPS2.5 [SA182 F304]</t>
  </si>
  <si>
    <t>Blind Flange 300-NPS3 [SA182 F304]</t>
  </si>
  <si>
    <t>Blind Flange 300-NPS3.5 [SA182 F304]</t>
  </si>
  <si>
    <t>Blind Flange 300-NPS4 [SA182 F304]</t>
  </si>
  <si>
    <t>Blind Flange 300-NPS5 [SA182 F304]</t>
  </si>
  <si>
    <t>Blind Flange 300-NPS6 [SA182 F304]</t>
  </si>
  <si>
    <t>Blind Flange 300-NPS8 [SA182 F304]</t>
  </si>
  <si>
    <t>Blind Flange 300-NPS10 [SA182 F304]</t>
  </si>
  <si>
    <t>Blind Flange 300-NPS12 [SA182 F304]</t>
  </si>
  <si>
    <t>Blind Flange 300-NPS14 [SA182 F304]</t>
  </si>
  <si>
    <t>Blind Flange 300-NPS16 [SA182 F304]</t>
  </si>
  <si>
    <t>Blind Flange 300-NPS18 [SA182 F304]</t>
  </si>
  <si>
    <t>Blind Flange 300-NPS20 [SA182 F304]</t>
  </si>
  <si>
    <t>Blind Flange 300-NPS24 [SA182 F304]</t>
  </si>
  <si>
    <t>Blind Flange 400-NPS0.5 [SA182 F304]</t>
  </si>
  <si>
    <t>Blind Flange 400-NPS0.75 [SA182 F304]</t>
  </si>
  <si>
    <t>Blind Flange 400-NPS1 [SA182 F304]</t>
  </si>
  <si>
    <t>Blind Flange 400-NPS1.25 [SA182 F304]</t>
  </si>
  <si>
    <t>Blind Flange 400-NPS1.5 [SA182 F304]</t>
  </si>
  <si>
    <t>Blind Flange 400-NPS2 [SA182 F304]</t>
  </si>
  <si>
    <t>Blind Flange 400-NPS2.5 [SA182 F304]</t>
  </si>
  <si>
    <t>Blind Flange 400-NPS3 [SA182 F304]</t>
  </si>
  <si>
    <t>Blind Flange 400-NPS3.5 [SA182 F304]</t>
  </si>
  <si>
    <t>Blind Flange 400-NPS4 [SA182 F304]</t>
  </si>
  <si>
    <t>Blind Flange 400-NPS5 [SA182 F304]</t>
  </si>
  <si>
    <t>Blind Flange 400-NPS6 [SA182 F304]</t>
  </si>
  <si>
    <t>Blind Flange 400-NPS8 [SA182 F304]</t>
  </si>
  <si>
    <t>Blind Flange 400-NPS10 [SA182 F304]</t>
  </si>
  <si>
    <t>Blind Flange 400-NPS12 [SA182 F304]</t>
  </si>
  <si>
    <t>Blind Flange 400-NPS14 [SA182 F304]</t>
  </si>
  <si>
    <t>Blind Flange 400-NPS16 [SA182 F304]</t>
  </si>
  <si>
    <t>Blind Flange 400-NPS18 [SA182 F304]</t>
  </si>
  <si>
    <t>Blind Flange 400-NPS20 [SA182 F304]</t>
  </si>
  <si>
    <t>Blind Flange 400-NPS24 [SA182 F304]</t>
  </si>
  <si>
    <t>Blind Flange 600-NPS0.5 [SA182 F304]</t>
  </si>
  <si>
    <t>Blind Flange 600-NPS0.75 [SA182 F304]</t>
  </si>
  <si>
    <t>Blind Flange 600-NPS1 [SA182 F304]</t>
  </si>
  <si>
    <t>Blind Flange 600-NPS1.25 [SA182 F304]</t>
  </si>
  <si>
    <t>Blind Flange 600-NPS1.5 [SA182 F304]</t>
  </si>
  <si>
    <t>Blind Flange 600-NPS2 [SA182 F304]</t>
  </si>
  <si>
    <t>Blind Flange 600-NPS2.5 [SA182 F304]</t>
  </si>
  <si>
    <t>Blind Flange 600-NPS3 [SA182 F304]</t>
  </si>
  <si>
    <t>Blind Flange 600-NPS3.5 [SA182 F304]</t>
  </si>
  <si>
    <t>Blind Flange 600-NPS4 [SA182 F304]</t>
  </si>
  <si>
    <t>Blind Flange 600-NPS5 [SA182 F304]</t>
  </si>
  <si>
    <t>Blind Flange 600-NPS6 [SA182 F304]</t>
  </si>
  <si>
    <t>Blind Flange 600-NPS8 [SA182 F304]</t>
  </si>
  <si>
    <t>Blind Flange 600-NPS10 [SA182 F304]</t>
  </si>
  <si>
    <t>Blind Flange 600-NPS12 [SA182 F304]</t>
  </si>
  <si>
    <t>Blind Flange 600-NPS14 [SA182 F304]</t>
  </si>
  <si>
    <t>Blind Flange 600-NPS16 [SA182 F304]</t>
  </si>
  <si>
    <t>Blind Flange 600-NPS18 [SA182 F304]</t>
  </si>
  <si>
    <t>Blind Flange 600-NPS20 [SA182 F304]</t>
  </si>
  <si>
    <t>Blind Flange 600-NPS24 [SA182 F304]</t>
  </si>
  <si>
    <t>Blind Flange 900-NPS0.5 [SA182 F304]</t>
  </si>
  <si>
    <t>Blind Flange 900-NPS0.75 [SA182 F304]</t>
  </si>
  <si>
    <t>Blind Flange 900-NPS1 [SA182 F304]</t>
  </si>
  <si>
    <t>Blind Flange 900-NPS1.25 [SA182 F304]</t>
  </si>
  <si>
    <t>Blind Flange 900-NPS1.5 [SA182 F304]</t>
  </si>
  <si>
    <t>Blind Flange 900-NPS2 [SA182 F304]</t>
  </si>
  <si>
    <t>Blind Flange 900-NPS2.5 [SA182 F304]</t>
  </si>
  <si>
    <t>Blind Flange 900-NPS3 [SA182 F304]</t>
  </si>
  <si>
    <t>Blind Flange 900-NPS4 [SA182 F304]</t>
  </si>
  <si>
    <t>Blind Flange 900-NPS5 [SA182 F304]</t>
  </si>
  <si>
    <t>Blind Flange 900-NPS6 [SA182 F304]</t>
  </si>
  <si>
    <t>Blind Flange 900-NPS8 [SA182 F304]</t>
  </si>
  <si>
    <t>Blind Flange 900-NPS10 [SA182 F304]</t>
  </si>
  <si>
    <t>Blind Flange 900-NPS12 [SA182 F304]</t>
  </si>
  <si>
    <t>Blind Flange 900-NPS14 [SA182 F304]</t>
  </si>
  <si>
    <t>Blind Flange 900-NPS16 [SA182 F304]</t>
  </si>
  <si>
    <t>Blind Flange 900-NPS18 [SA182 F304]</t>
  </si>
  <si>
    <t>Blind Flange 900-NPS20 [SA182 F304]</t>
  </si>
  <si>
    <t>Blind Flange 900-NPS24 [SA182 F304]</t>
  </si>
  <si>
    <t>Blind Flange 1500-NPS0.5 [SA182 F304]</t>
  </si>
  <si>
    <t>Blind Flange 1500-NPS0.75 [SA182 F304]</t>
  </si>
  <si>
    <t>Blind Flange 1500-NPS1 [SA182 F304]</t>
  </si>
  <si>
    <t>Blind Flange 1500-NPS1.25 [SA182 F304]</t>
  </si>
  <si>
    <t>Blind Flange 1500-NPS1.5 [SA182 F304]</t>
  </si>
  <si>
    <t>Blind Flange 1500-NPS2 [SA182 F304]</t>
  </si>
  <si>
    <t>Blind Flange 1500-NPS2.5 [SA182 F304]</t>
  </si>
  <si>
    <t>Blind Flange 1500-NPS3 [SA182 F304]</t>
  </si>
  <si>
    <t>Blind Flange 1500-NPS4 [SA182 F304]</t>
  </si>
  <si>
    <t>Blind Flange 1500-NPS5 [SA182 F304]</t>
  </si>
  <si>
    <t>Blind Flange 1500-NPS6 [SA182 F304]</t>
  </si>
  <si>
    <t>Blind Flange 1500-NPS8 [SA182 F304]</t>
  </si>
  <si>
    <t>Blind Flange 1500-NPS10 [SA182 F304]</t>
  </si>
  <si>
    <t>Blind Flange 1500-NPS12 [SA182 F304]</t>
  </si>
  <si>
    <t>Blind Flange 1500-NPS14 [SA182 F304]</t>
  </si>
  <si>
    <t>Blind Flange 1500-NPS16 [SA182 F304]</t>
  </si>
  <si>
    <t>Blind Flange 1500-NPS18 [SA182 F304]</t>
  </si>
  <si>
    <t>Blind Flange 1500-NPS20 [SA182 F304]</t>
  </si>
  <si>
    <t>Blind Flange 1500-NPS24 [SA182 F304]</t>
  </si>
  <si>
    <t>Blind Flange 2500-NPS0.5 [SA182 F304]</t>
  </si>
  <si>
    <t>Blind Flange 2500-NPS0.75 [SA182 F304]</t>
  </si>
  <si>
    <t>Blind Flange 2500-NPS1 [SA182 F304]</t>
  </si>
  <si>
    <t>Blind Flange 2500-NPS1.25 [SA182 F304]</t>
  </si>
  <si>
    <t>Blind Flange 2500-NPS1.5 [SA182 F304]</t>
  </si>
  <si>
    <t>Blind Flange 2500-NPS2 [SA182 F304]</t>
  </si>
  <si>
    <t>Blind Flange 2500-NPS2.5 [SA182 F304]</t>
  </si>
  <si>
    <t>Blind Flange 2500-NPS3 [SA182 F304]</t>
  </si>
  <si>
    <t>Blind Flange 2500-NPS4 [SA182 F304]</t>
  </si>
  <si>
    <t>Blind Flange 2500-NPS5 [SA182 F304]</t>
  </si>
  <si>
    <t>Blind Flange 2500-NPS6 [SA182 F304]</t>
  </si>
  <si>
    <t>Blind Flange 2500-NPS8 [SA182 F304]</t>
  </si>
  <si>
    <t>Blind Flange 2500-NPS10 [SA182 F304]</t>
  </si>
  <si>
    <t>Blind Flange 2500-NPS12 [SA182 F304]</t>
  </si>
  <si>
    <t>Stainless Steel [SA182 F316]</t>
  </si>
  <si>
    <t>Blind Flange 150-NPS0.5 [SA182 F316]</t>
  </si>
  <si>
    <t>Blind Flange 150-NPS0.75 [SA182 F316]</t>
  </si>
  <si>
    <t>Blind Flange 150-NPS1 [SA182 F316]</t>
  </si>
  <si>
    <t>Blind Flange 150-NPS1.25 [SA182 F316]</t>
  </si>
  <si>
    <t>Blind Flange 150-NPS1.5 [SA182 F316]</t>
  </si>
  <si>
    <t>Blind Flange 150-NPS2 [SA182 F316]</t>
  </si>
  <si>
    <t>Blind Flange 150-NPS2.5 [SA182 F316]</t>
  </si>
  <si>
    <t>Blind Flange 150-NPS3 [SA182 F316]</t>
  </si>
  <si>
    <t>Blind Flange 150-NPS3.5 [SA182 F316]</t>
  </si>
  <si>
    <t>Blind Flange 150-NPS4 [SA182 F316]</t>
  </si>
  <si>
    <t>Blind Flange 150-NPS5 [SA182 F316]</t>
  </si>
  <si>
    <t>Blind Flange 150-NPS6 [SA182 F316]</t>
  </si>
  <si>
    <t>Blind Flange 150-NPS8 [SA182 F316]</t>
  </si>
  <si>
    <t>Blind Flange 150-NPS10 [SA182 F316]</t>
  </si>
  <si>
    <t>Blind Flange 150-NPS12 [SA182 F316]</t>
  </si>
  <si>
    <t>Blind Flange 150-NPS14 [SA182 F316]</t>
  </si>
  <si>
    <t>Blind Flange 150-NPS16 [SA182 F316]</t>
  </si>
  <si>
    <t>Blind Flange 150-NPS18 [SA182 F316]</t>
  </si>
  <si>
    <t>Blind Flange 150-NPS20 [SA182 F316]</t>
  </si>
  <si>
    <t>Blind Flange 150-NPS24 [SA182 F316]</t>
  </si>
  <si>
    <t>Blind Flange 300-NPS0.5 [SA182 F316]</t>
  </si>
  <si>
    <t>Blind Flange 300-NPS0.75 [SA182 F316]</t>
  </si>
  <si>
    <t>Blind Flange 300-NPS1 [SA182 F316]</t>
  </si>
  <si>
    <t>Blind Flange 300-NPS1.25 [SA182 F316]</t>
  </si>
  <si>
    <t>Blind Flange 300-NPS1.5 [SA182 F316]</t>
  </si>
  <si>
    <t>Blind Flange 300-NPS2 [SA182 F316]</t>
  </si>
  <si>
    <t>Blind Flange 300-NPS2.5 [SA182 F316]</t>
  </si>
  <si>
    <t>Blind Flange 300-NPS3 [SA182 F316]</t>
  </si>
  <si>
    <t>Blind Flange 300-NPS3.5 [SA182 F316]</t>
  </si>
  <si>
    <t>Blind Flange 300-NPS4 [SA182 F316]</t>
  </si>
  <si>
    <t>Blind Flange 300-NPS5 [SA182 F316]</t>
  </si>
  <si>
    <t>Blind Flange 300-NPS6 [SA182 F316]</t>
  </si>
  <si>
    <t>Blind Flange 300-NPS8 [SA182 F316]</t>
  </si>
  <si>
    <t>Blind Flange 300-NPS10 [SA182 F316]</t>
  </si>
  <si>
    <t>Blind Flange 300-NPS12 [SA182 F316]</t>
  </si>
  <si>
    <t>Blind Flange 300-NPS14 [SA182 F316]</t>
  </si>
  <si>
    <t>Blind Flange 300-NPS16 [SA182 F316]</t>
  </si>
  <si>
    <t>Blind Flange 300-NPS18 [SA182 F316]</t>
  </si>
  <si>
    <t>Blind Flange 300-NPS20 [SA182 F316]</t>
  </si>
  <si>
    <t>Blind Flange 300-NPS24 [SA182 F316]</t>
  </si>
  <si>
    <t>Blind Flange 400-NPS0.5 [SA182 F316]</t>
  </si>
  <si>
    <t>Blind Flange 400-NPS0.75 [SA182 F316]</t>
  </si>
  <si>
    <t>Blind Flange 400-NPS1 [SA182 F316]</t>
  </si>
  <si>
    <t>Blind Flange 400-NPS1.25 [SA182 F316]</t>
  </si>
  <si>
    <t>Blind Flange 400-NPS1.5 [SA182 F316]</t>
  </si>
  <si>
    <t>Blind Flange 400-NPS2 [SA182 F316]</t>
  </si>
  <si>
    <t>Blind Flange 400-NPS2.5 [SA182 F316]</t>
  </si>
  <si>
    <t>Blind Flange 400-NPS3 [SA182 F316]</t>
  </si>
  <si>
    <t>Blind Flange 400-NPS3.5 [SA182 F316]</t>
  </si>
  <si>
    <t>Blind Flange 400-NPS4 [SA182 F316]</t>
  </si>
  <si>
    <t>Blind Flange 400-NPS5 [SA182 F316]</t>
  </si>
  <si>
    <t>Blind Flange 400-NPS6 [SA182 F316]</t>
  </si>
  <si>
    <t>Blind Flange 400-NPS8 [SA182 F316]</t>
  </si>
  <si>
    <t>Blind Flange 400-NPS10 [SA182 F316]</t>
  </si>
  <si>
    <t>Blind Flange 400-NPS12 [SA182 F316]</t>
  </si>
  <si>
    <t>Blind Flange 400-NPS14 [SA182 F316]</t>
  </si>
  <si>
    <t>Blind Flange 400-NPS16 [SA182 F316]</t>
  </si>
  <si>
    <t>Blind Flange 400-NPS18 [SA182 F316]</t>
  </si>
  <si>
    <t>Blind Flange 400-NPS20 [SA182 F316]</t>
  </si>
  <si>
    <t>Blind Flange 400-NPS24 [SA182 F316]</t>
  </si>
  <si>
    <t>Blind Flange 600-NPS0.5 [SA182 F316]</t>
  </si>
  <si>
    <t>Blind Flange 600-NPS0.75 [SA182 F316]</t>
  </si>
  <si>
    <t>Blind Flange 600-NPS1 [SA182 F316]</t>
  </si>
  <si>
    <t>Blind Flange 600-NPS1.25 [SA182 F316]</t>
  </si>
  <si>
    <t>Blind Flange 600-NPS1.5 [SA182 F316]</t>
  </si>
  <si>
    <t>Blind Flange 600-NPS2 [SA182 F316]</t>
  </si>
  <si>
    <t>Blind Flange 600-NPS2.5 [SA182 F316]</t>
  </si>
  <si>
    <t>Blind Flange 600-NPS3 [SA182 F316]</t>
  </si>
  <si>
    <t>Blind Flange 600-NPS3.5 [SA182 F316]</t>
  </si>
  <si>
    <t>Blind Flange 600-NPS4 [SA182 F316]</t>
  </si>
  <si>
    <t>Blind Flange 600-NPS5 [SA182 F316]</t>
  </si>
  <si>
    <t>Blind Flange 600-NPS6 [SA182 F316]</t>
  </si>
  <si>
    <t>Blind Flange 600-NPS8 [SA182 F316]</t>
  </si>
  <si>
    <t>Blind Flange 600-NPS10 [SA182 F316]</t>
  </si>
  <si>
    <t>Blind Flange 600-NPS12 [SA182 F316]</t>
  </si>
  <si>
    <t>Blind Flange 600-NPS14 [SA182 F316]</t>
  </si>
  <si>
    <t>Blind Flange 600-NPS16 [SA182 F316]</t>
  </si>
  <si>
    <t>Blind Flange 600-NPS18 [SA182 F316]</t>
  </si>
  <si>
    <t>Blind Flange 600-NPS20 [SA182 F316]</t>
  </si>
  <si>
    <t>Blind Flange 600-NPS24 [SA182 F316]</t>
  </si>
  <si>
    <t>Blind Flange 900-NPS0.5 [SA182 F316]</t>
  </si>
  <si>
    <t>Blind Flange 900-NPS0.75 [SA182 F316]</t>
  </si>
  <si>
    <t>Blind Flange 900-NPS1 [SA182 F316]</t>
  </si>
  <si>
    <t>Blind Flange 900-NPS1.25 [SA182 F316]</t>
  </si>
  <si>
    <t>Blind Flange 900-NPS1.5 [SA182 F316]</t>
  </si>
  <si>
    <t>Blind Flange 900-NPS2 [SA182 F316]</t>
  </si>
  <si>
    <t>Blind Flange 900-NPS2.5 [SA182 F316]</t>
  </si>
  <si>
    <t>Blind Flange 900-NPS3 [SA182 F316]</t>
  </si>
  <si>
    <t>Blind Flange 900-NPS4 [SA182 F316]</t>
  </si>
  <si>
    <t>Blind Flange 900-NPS5 [SA182 F316]</t>
  </si>
  <si>
    <t>Blind Flange 900-NPS6 [SA182 F316]</t>
  </si>
  <si>
    <t>Blind Flange 900-NPS8 [SA182 F316]</t>
  </si>
  <si>
    <t>Blind Flange 900-NPS10 [SA182 F316]</t>
  </si>
  <si>
    <t>Blind Flange 900-NPS12 [SA182 F316]</t>
  </si>
  <si>
    <t>Blind Flange 900-NPS14 [SA182 F316]</t>
  </si>
  <si>
    <t>Blind Flange 900-NPS16 [SA182 F316]</t>
  </si>
  <si>
    <t>Blind Flange 900-NPS18 [SA182 F316]</t>
  </si>
  <si>
    <t>Blind Flange 900-NPS20 [SA182 F316]</t>
  </si>
  <si>
    <t>Blind Flange 900-NPS24 [SA182 F316]</t>
  </si>
  <si>
    <t>Blind Flange 1500-NPS0.5 [SA182 F316]</t>
  </si>
  <si>
    <t>Blind Flange 1500-NPS0.75 [SA182 F316]</t>
  </si>
  <si>
    <t>Blind Flange 1500-NPS1 [SA182 F316]</t>
  </si>
  <si>
    <t>Blind Flange 1500-NPS1.25 [SA182 F316]</t>
  </si>
  <si>
    <t>Blind Flange 1500-NPS1.5 [SA182 F316]</t>
  </si>
  <si>
    <t>Blind Flange 1500-NPS2 [SA182 F316]</t>
  </si>
  <si>
    <t>Blind Flange 1500-NPS2.5 [SA182 F316]</t>
  </si>
  <si>
    <t>Blind Flange 1500-NPS3 [SA182 F316]</t>
  </si>
  <si>
    <t>Blind Flange 1500-NPS4 [SA182 F316]</t>
  </si>
  <si>
    <t>Blind Flange 1500-NPS5 [SA182 F316]</t>
  </si>
  <si>
    <t>Blind Flange 1500-NPS6 [SA182 F316]</t>
  </si>
  <si>
    <t>Blind Flange 1500-NPS8 [SA182 F316]</t>
  </si>
  <si>
    <t>Blind Flange 1500-NPS10 [SA182 F316]</t>
  </si>
  <si>
    <t>Blind Flange 1500-NPS12 [SA182 F316]</t>
  </si>
  <si>
    <t>Blind Flange 1500-NPS14 [SA182 F316]</t>
  </si>
  <si>
    <t>Blind Flange 1500-NPS16 [SA182 F316]</t>
  </si>
  <si>
    <t>Blind Flange 1500-NPS18 [SA182 F316]</t>
  </si>
  <si>
    <t>Blind Flange 1500-NPS20 [SA182 F316]</t>
  </si>
  <si>
    <t>Blind Flange 1500-NPS24 [SA182 F316]</t>
  </si>
  <si>
    <t>Blind Flange 2500-NPS0.5 [SA182 F316]</t>
  </si>
  <si>
    <t>Blind Flange 2500-NPS0.75 [SA182 F316]</t>
  </si>
  <si>
    <t>Blind Flange 2500-NPS1 [SA182 F316]</t>
  </si>
  <si>
    <t>Blind Flange 2500-NPS1.25 [SA182 F316]</t>
  </si>
  <si>
    <t>Blind Flange 2500-NPS1.5 [SA182 F316]</t>
  </si>
  <si>
    <t>Blind Flange 2500-NPS2 [SA182 F316]</t>
  </si>
  <si>
    <t>Blind Flange 2500-NPS2.5 [SA182 F316]</t>
  </si>
  <si>
    <t>Blind Flange 2500-NPS3 [SA182 F316]</t>
  </si>
  <si>
    <t>Blind Flange 2500-NPS4 [SA182 F316]</t>
  </si>
  <si>
    <t>Blind Flange 2500-NPS5 [SA182 F316]</t>
  </si>
  <si>
    <t>Blind Flange 2500-NPS6 [SA182 F316]</t>
  </si>
  <si>
    <t>Blind Flange 2500-NPS8 [SA182 F316]</t>
  </si>
  <si>
    <t>Blind Flange 2500-NPS10 [SA182 F316]</t>
  </si>
  <si>
    <t>Blind Flange 2500-NPS12 [SA182 F316]</t>
  </si>
  <si>
    <t>Stainless Steel [SA182 F304L]</t>
  </si>
  <si>
    <t>Blind Flange 150-NPS0.5 [SA182 F304L]</t>
  </si>
  <si>
    <t>Blind Flange 150-NPS0.75 [SA182 F304L]</t>
  </si>
  <si>
    <t>Blind Flange 150-NPS1 [SA182 F304L]</t>
  </si>
  <si>
    <t>Blind Flange 150-NPS1.25 [SA182 F304L]</t>
  </si>
  <si>
    <t>Blind Flange 150-NPS1.5 [SA182 F304L]</t>
  </si>
  <si>
    <t>Blind Flange 150-NPS2 [SA182 F304L]</t>
  </si>
  <si>
    <t>Blind Flange 150-NPS2.5 [SA182 F304L]</t>
  </si>
  <si>
    <t>Blind Flange 150-NPS3 [SA182 F304L]</t>
  </si>
  <si>
    <t>Blind Flange 150-NPS3.5 [SA182 F304L]</t>
  </si>
  <si>
    <t>Blind Flange 150-NPS4 [SA182 F304L]</t>
  </si>
  <si>
    <t>Blind Flange 150-NPS5 [SA182 F304L]</t>
  </si>
  <si>
    <t>Blind Flange 150-NPS6 [SA182 F304L]</t>
  </si>
  <si>
    <t>Blind Flange 150-NPS8 [SA182 F304L]</t>
  </si>
  <si>
    <t>Blind Flange 150-NPS10 [SA182 F304L]</t>
  </si>
  <si>
    <t>Blind Flange 150-NPS12 [SA182 F304L]</t>
  </si>
  <si>
    <t>Blind Flange 150-NPS14 [SA182 F304L]</t>
  </si>
  <si>
    <t>Blind Flange 150-NPS16 [SA182 F304L]</t>
  </si>
  <si>
    <t>Blind Flange 150-NPS18 [SA182 F304L]</t>
  </si>
  <si>
    <t>Blind Flange 150-NPS20 [SA182 F304L]</t>
  </si>
  <si>
    <t>Blind Flange 150-NPS24 [SA182 F304L]</t>
  </si>
  <si>
    <t>Blind Flange 300-NPS0.5 [SA182 F304L]</t>
  </si>
  <si>
    <t>Blind Flange 300-NPS0.75 [SA182 F304L]</t>
  </si>
  <si>
    <t>Blind Flange 300-NPS1 [SA182 F304L]</t>
  </si>
  <si>
    <t>Blind Flange 300-NPS1.25 [SA182 F304L]</t>
  </si>
  <si>
    <t>Blind Flange 300-NPS1.5 [SA182 F304L]</t>
  </si>
  <si>
    <t>Blind Flange 300-NPS2 [SA182 F304L]</t>
  </si>
  <si>
    <t>Blind Flange 300-NPS2.5 [SA182 F304L]</t>
  </si>
  <si>
    <t>Blind Flange 300-NPS3 [SA182 F304L]</t>
  </si>
  <si>
    <t>Blind Flange 300-NPS3.5 [SA182 F304L]</t>
  </si>
  <si>
    <t>Blind Flange 300-NPS4 [SA182 F304L]</t>
  </si>
  <si>
    <t>Blind Flange 300-NPS5 [SA182 F304L]</t>
  </si>
  <si>
    <t>Blind Flange 300-NPS6 [SA182 F304L]</t>
  </si>
  <si>
    <t>Blind Flange 300-NPS8 [SA182 F304L]</t>
  </si>
  <si>
    <t>Blind Flange 300-NPS10 [SA182 F304L]</t>
  </si>
  <si>
    <t>Blind Flange 300-NPS12 [SA182 F304L]</t>
  </si>
  <si>
    <t>Blind Flange 300-NPS14 [SA182 F304L]</t>
  </si>
  <si>
    <t>Blind Flange 300-NPS16 [SA182 F304L]</t>
  </si>
  <si>
    <t>Blind Flange 300-NPS18 [SA182 F304L]</t>
  </si>
  <si>
    <t>Blind Flange 300-NPS20 [SA182 F304L]</t>
  </si>
  <si>
    <t>Blind Flange 300-NPS24 [SA182 F304L]</t>
  </si>
  <si>
    <t>Blind Flange 400-NPS0.5 [SA182 F304L]</t>
  </si>
  <si>
    <t>Blind Flange 400-NPS0.75 [SA182 F304L]</t>
  </si>
  <si>
    <t>Blind Flange 400-NPS1 [SA182 F304L]</t>
  </si>
  <si>
    <t>Blind Flange 400-NPS1.25 [SA182 F304L]</t>
  </si>
  <si>
    <t>Blind Flange 400-NPS1.5 [SA182 F304L]</t>
  </si>
  <si>
    <t>Blind Flange 400-NPS2 [SA182 F304L]</t>
  </si>
  <si>
    <t>Blind Flange 400-NPS2.5 [SA182 F304L]</t>
  </si>
  <si>
    <t>Blind Flange 400-NPS3 [SA182 F304L]</t>
  </si>
  <si>
    <t>Blind Flange 400-NPS3.5 [SA182 F304L]</t>
  </si>
  <si>
    <t>Blind Flange 400-NPS4 [SA182 F304L]</t>
  </si>
  <si>
    <t>Blind Flange 400-NPS5 [SA182 F304L]</t>
  </si>
  <si>
    <t>Blind Flange 400-NPS6 [SA182 F304L]</t>
  </si>
  <si>
    <t>Blind Flange 400-NPS8 [SA182 F304L]</t>
  </si>
  <si>
    <t>Blind Flange 400-NPS10 [SA182 F304L]</t>
  </si>
  <si>
    <t>Blind Flange 400-NPS12 [SA182 F304L]</t>
  </si>
  <si>
    <t>Blind Flange 400-NPS14 [SA182 F304L]</t>
  </si>
  <si>
    <t>Blind Flange 400-NPS16 [SA182 F304L]</t>
  </si>
  <si>
    <t>Blind Flange 400-NPS18 [SA182 F304L]</t>
  </si>
  <si>
    <t>Blind Flange 400-NPS20 [SA182 F304L]</t>
  </si>
  <si>
    <t>Blind Flange 400-NPS24 [SA182 F304L]</t>
  </si>
  <si>
    <t>Blind Flange 600-NPS0.5 [SA182 F304L]</t>
  </si>
  <si>
    <t>Blind Flange 600-NPS0.75 [SA182 F304L]</t>
  </si>
  <si>
    <t>Blind Flange 600-NPS1 [SA182 F304L]</t>
  </si>
  <si>
    <t>Blind Flange 600-NPS1.25 [SA182 F304L]</t>
  </si>
  <si>
    <t>Blind Flange 600-NPS1.5 [SA182 F304L]</t>
  </si>
  <si>
    <t>Blind Flange 600-NPS2 [SA182 F304L]</t>
  </si>
  <si>
    <t>Blind Flange 600-NPS2.5 [SA182 F304L]</t>
  </si>
  <si>
    <t>Blind Flange 600-NPS3 [SA182 F304L]</t>
  </si>
  <si>
    <t>Blind Flange 600-NPS3.5 [SA182 F304L]</t>
  </si>
  <si>
    <t>Blind Flange 600-NPS4 [SA182 F304L]</t>
  </si>
  <si>
    <t>Blind Flange 600-NPS5 [SA182 F304L]</t>
  </si>
  <si>
    <t>Blind Flange 600-NPS6 [SA182 F304L]</t>
  </si>
  <si>
    <t>Blind Flange 600-NPS8 [SA182 F304L]</t>
  </si>
  <si>
    <t>Blind Flange 600-NPS10 [SA182 F304L]</t>
  </si>
  <si>
    <t>Blind Flange 600-NPS12 [SA182 F304L]</t>
  </si>
  <si>
    <t>Blind Flange 600-NPS14 [SA182 F304L]</t>
  </si>
  <si>
    <t>Blind Flange 600-NPS16 [SA182 F304L]</t>
  </si>
  <si>
    <t>Blind Flange 600-NPS18 [SA182 F304L]</t>
  </si>
  <si>
    <t>Blind Flange 600-NPS20 [SA182 F304L]</t>
  </si>
  <si>
    <t>Blind Flange 600-NPS24 [SA182 F304L]</t>
  </si>
  <si>
    <t>Blind Flange 900-NPS0.5 [SA182 F304L]</t>
  </si>
  <si>
    <t>Blind Flange 900-NPS0.75 [SA182 F304L]</t>
  </si>
  <si>
    <t>Blind Flange 900-NPS1 [SA182 F304L]</t>
  </si>
  <si>
    <t>Blind Flange 900-NPS1.25 [SA182 F304L]</t>
  </si>
  <si>
    <t>Blind Flange 900-NPS1.5 [SA182 F304L]</t>
  </si>
  <si>
    <t>Blind Flange 900-NPS2 [SA182 F304L]</t>
  </si>
  <si>
    <t>Blind Flange 900-NPS2.5 [SA182 F304L]</t>
  </si>
  <si>
    <t>Blind Flange 900-NPS3 [SA182 F304L]</t>
  </si>
  <si>
    <t>Blind Flange 900-NPS4 [SA182 F304L]</t>
  </si>
  <si>
    <t>Blind Flange 900-NPS5 [SA182 F304L]</t>
  </si>
  <si>
    <t>Blind Flange 900-NPS6 [SA182 F304L]</t>
  </si>
  <si>
    <t>Blind Flange 900-NPS8 [SA182 F304L]</t>
  </si>
  <si>
    <t>Blind Flange 900-NPS10 [SA182 F304L]</t>
  </si>
  <si>
    <t>Blind Flange 900-NPS12 [SA182 F304L]</t>
  </si>
  <si>
    <t>Blind Flange 900-NPS14 [SA182 F304L]</t>
  </si>
  <si>
    <t>Blind Flange 900-NPS16 [SA182 F304L]</t>
  </si>
  <si>
    <t>Blind Flange 900-NPS18 [SA182 F304L]</t>
  </si>
  <si>
    <t>Blind Flange 900-NPS20 [SA182 F304L]</t>
  </si>
  <si>
    <t>Blind Flange 900-NPS24 [SA182 F304L]</t>
  </si>
  <si>
    <t>Blind Flange 1500-NPS0.5 [SA182 F304L]</t>
  </si>
  <si>
    <t>Blind Flange 1500-NPS0.75 [SA182 F304L]</t>
  </si>
  <si>
    <t>Blind Flange 1500-NPS1 [SA182 F304L]</t>
  </si>
  <si>
    <t>Blind Flange 1500-NPS1.25 [SA182 F304L]</t>
  </si>
  <si>
    <t>Blind Flange 1500-NPS1.5 [SA182 F304L]</t>
  </si>
  <si>
    <t>Blind Flange 1500-NPS2 [SA182 F304L]</t>
  </si>
  <si>
    <t>Blind Flange 1500-NPS2.5 [SA182 F304L]</t>
  </si>
  <si>
    <t>Blind Flange 1500-NPS3 [SA182 F304L]</t>
  </si>
  <si>
    <t>Blind Flange 1500-NPS4 [SA182 F304L]</t>
  </si>
  <si>
    <t>Blind Flange 1500-NPS5 [SA182 F304L]</t>
  </si>
  <si>
    <t>Blind Flange 1500-NPS6 [SA182 F304L]</t>
  </si>
  <si>
    <t>Blind Flange 1500-NPS8 [SA182 F304L]</t>
  </si>
  <si>
    <t>Blind Flange 1500-NPS10 [SA182 F304L]</t>
  </si>
  <si>
    <t>Blind Flange 1500-NPS12 [SA182 F304L]</t>
  </si>
  <si>
    <t>Blind Flange 1500-NPS14 [SA182 F304L]</t>
  </si>
  <si>
    <t>Blind Flange 1500-NPS16 [SA182 F304L]</t>
  </si>
  <si>
    <t>Blind Flange 1500-NPS18 [SA182 F304L]</t>
  </si>
  <si>
    <t>Blind Flange 1500-NPS20 [SA182 F304L]</t>
  </si>
  <si>
    <t>Blind Flange 1500-NPS24 [SA182 F304L]</t>
  </si>
  <si>
    <t>Blind Flange 2500-NPS0.5 [SA182 F304L]</t>
  </si>
  <si>
    <t>Blind Flange 2500-NPS0.75 [SA182 F304L]</t>
  </si>
  <si>
    <t>Blind Flange 2500-NPS1 [SA182 F304L]</t>
  </si>
  <si>
    <t>Blind Flange 2500-NPS1.25 [SA182 F304L]</t>
  </si>
  <si>
    <t>Blind Flange 2500-NPS1.5 [SA182 F304L]</t>
  </si>
  <si>
    <t>Blind Flange 2500-NPS2 [SA182 F304L]</t>
  </si>
  <si>
    <t>Blind Flange 2500-NPS2.5 [SA182 F304L]</t>
  </si>
  <si>
    <t>Blind Flange 2500-NPS3 [SA182 F304L]</t>
  </si>
  <si>
    <t>Blind Flange 2500-NPS4 [SA182 F304L]</t>
  </si>
  <si>
    <t>Blind Flange 2500-NPS5 [SA182 F304L]</t>
  </si>
  <si>
    <t>Blind Flange 2500-NPS6 [SA182 F304L]</t>
  </si>
  <si>
    <t>Blind Flange 2500-NPS8 [SA182 F304L]</t>
  </si>
  <si>
    <t>Blind Flange 2500-NPS10 [SA182 F304L]</t>
  </si>
  <si>
    <t>Blind Flange 2500-NPS12 [SA182 F304L]</t>
  </si>
  <si>
    <t>Stainless Steel [SA182 F316L]</t>
  </si>
  <si>
    <t>Blind Flange 150-NPS0.5 [SA182 F316L]</t>
  </si>
  <si>
    <t>Blind Flange 150-NPS0.75 [SA182 F316L]</t>
  </si>
  <si>
    <t>Blind Flange 150-NPS1 [SA182 F316L]</t>
  </si>
  <si>
    <t>Blind Flange 150-NPS1.25 [SA182 F316L]</t>
  </si>
  <si>
    <t>Blind Flange 150-NPS1.5 [SA182 F316L]</t>
  </si>
  <si>
    <t>Blind Flange 150-NPS2 [SA182 F316L]</t>
  </si>
  <si>
    <t>Blind Flange 150-NPS2.5 [SA182 F316L]</t>
  </si>
  <si>
    <t>Blind Flange 150-NPS3 [SA182 F316L]</t>
  </si>
  <si>
    <t>Blind Flange 150-NPS3.5 [SA182 F316L]</t>
  </si>
  <si>
    <t>Blind Flange 150-NPS4 [SA182 F316L]</t>
  </si>
  <si>
    <t>Blind Flange 150-NPS5 [SA182 F316L]</t>
  </si>
  <si>
    <t>Blind Flange 150-NPS6 [SA182 F316L]</t>
  </si>
  <si>
    <t>Blind Flange 150-NPS8 [SA182 F316L]</t>
  </si>
  <si>
    <t>Blind Flange 150-NPS10 [SA182 F316L]</t>
  </si>
  <si>
    <t>Blind Flange 150-NPS12 [SA182 F316L]</t>
  </si>
  <si>
    <t>Blind Flange 150-NPS14 [SA182 F316L]</t>
  </si>
  <si>
    <t>Blind Flange 150-NPS16 [SA182 F316L]</t>
  </si>
  <si>
    <t>Blind Flange 150-NPS18 [SA182 F316L]</t>
  </si>
  <si>
    <t>Blind Flange 150-NPS20 [SA182 F316L]</t>
  </si>
  <si>
    <t>Blind Flange 150-NPS24 [SA182 F316L]</t>
  </si>
  <si>
    <t>Blind Flange 300-NPS0.5 [SA182 F316L]</t>
  </si>
  <si>
    <t>Blind Flange 300-NPS0.75 [SA182 F316L]</t>
  </si>
  <si>
    <t>Blind Flange 300-NPS1 [SA182 F316L]</t>
  </si>
  <si>
    <t>Blind Flange 300-NPS1.25 [SA182 F316L]</t>
  </si>
  <si>
    <t>Blind Flange 300-NPS1.5 [SA182 F316L]</t>
  </si>
  <si>
    <t>Blind Flange 300-NPS2 [SA182 F316L]</t>
  </si>
  <si>
    <t>Blind Flange 300-NPS2.5 [SA182 F316L]</t>
  </si>
  <si>
    <t>Blind Flange 300-NPS3 [SA182 F316L]</t>
  </si>
  <si>
    <t>Blind Flange 300-NPS3.5 [SA182 F316L]</t>
  </si>
  <si>
    <t>Blind Flange 300-NPS4 [SA182 F316L]</t>
  </si>
  <si>
    <t>Blind Flange 300-NPS5 [SA182 F316L]</t>
  </si>
  <si>
    <t>Blind Flange 300-NPS6 [SA182 F316L]</t>
  </si>
  <si>
    <t>Blind Flange 300-NPS8 [SA182 F316L]</t>
  </si>
  <si>
    <t>Blind Flange 300-NPS10 [SA182 F316L]</t>
  </si>
  <si>
    <t>Blind Flange 300-NPS12 [SA182 F316L]</t>
  </si>
  <si>
    <t>Blind Flange 300-NPS14 [SA182 F316L]</t>
  </si>
  <si>
    <t>Blind Flange 300-NPS16 [SA182 F316L]</t>
  </si>
  <si>
    <t>Blind Flange 300-NPS18 [SA182 F316L]</t>
  </si>
  <si>
    <t>Blind Flange 300-NPS20 [SA182 F316L]</t>
  </si>
  <si>
    <t>Blind Flange 300-NPS24 [SA182 F316L]</t>
  </si>
  <si>
    <t>Blind Flange 400-NPS0.5 [SA182 F316L]</t>
  </si>
  <si>
    <t>Blind Flange 400-NPS0.75 [SA182 F316L]</t>
  </si>
  <si>
    <t>Blind Flange 400-NPS1 [SA182 F316L]</t>
  </si>
  <si>
    <t>Blind Flange 400-NPS1.25 [SA182 F316L]</t>
  </si>
  <si>
    <t>Blind Flange 400-NPS1.5 [SA182 F316L]</t>
  </si>
  <si>
    <t>Blind Flange 400-NPS2 [SA182 F316L]</t>
  </si>
  <si>
    <t>Blind Flange 400-NPS2.5 [SA182 F316L]</t>
  </si>
  <si>
    <t>Blind Flange 400-NPS3 [SA182 F316L]</t>
  </si>
  <si>
    <t>Blind Flange 400-NPS3.5 [SA182 F316L]</t>
  </si>
  <si>
    <t>Blind Flange 400-NPS4 [SA182 F316L]</t>
  </si>
  <si>
    <t>Blind Flange 400-NPS5 [SA182 F316L]</t>
  </si>
  <si>
    <t>Blind Flange 400-NPS6 [SA182 F316L]</t>
  </si>
  <si>
    <t>Blind Flange 400-NPS8 [SA182 F316L]</t>
  </si>
  <si>
    <t>Blind Flange 400-NPS10 [SA182 F316L]</t>
  </si>
  <si>
    <t>Blind Flange 400-NPS12 [SA182 F316L]</t>
  </si>
  <si>
    <t>Blind Flange 400-NPS14 [SA182 F316L]</t>
  </si>
  <si>
    <t>Blind Flange 400-NPS16 [SA182 F316L]</t>
  </si>
  <si>
    <t>Blind Flange 400-NPS18 [SA182 F316L]</t>
  </si>
  <si>
    <t>Blind Flange 400-NPS20 [SA182 F316L]</t>
  </si>
  <si>
    <t>Blind Flange 400-NPS24 [SA182 F316L]</t>
  </si>
  <si>
    <t>Blind Flange 600-NPS0.5 [SA182 F316L]</t>
  </si>
  <si>
    <t>Blind Flange 600-NPS0.75 [SA182 F316L]</t>
  </si>
  <si>
    <t>Blind Flange 600-NPS1 [SA182 F316L]</t>
  </si>
  <si>
    <t>Blind Flange 600-NPS1.25 [SA182 F316L]</t>
  </si>
  <si>
    <t>Blind Flange 600-NPS1.5 [SA182 F316L]</t>
  </si>
  <si>
    <t>Blind Flange 600-NPS2 [SA182 F316L]</t>
  </si>
  <si>
    <t>Blind Flange 600-NPS2.5 [SA182 F316L]</t>
  </si>
  <si>
    <t>Blind Flange 600-NPS3 [SA182 F316L]</t>
  </si>
  <si>
    <t>Blind Flange 600-NPS3.5 [SA182 F316L]</t>
  </si>
  <si>
    <t>Blind Flange 600-NPS4 [SA182 F316L]</t>
  </si>
  <si>
    <t>Blind Flange 600-NPS5 [SA182 F316L]</t>
  </si>
  <si>
    <t>Blind Flange 600-NPS6 [SA182 F316L]</t>
  </si>
  <si>
    <t>Blind Flange 600-NPS8 [SA182 F316L]</t>
  </si>
  <si>
    <t>Blind Flange 600-NPS10 [SA182 F316L]</t>
  </si>
  <si>
    <t>Blind Flange 600-NPS12 [SA182 F316L]</t>
  </si>
  <si>
    <t>Blind Flange 600-NPS14 [SA182 F316L]</t>
  </si>
  <si>
    <t>Blind Flange 600-NPS16 [SA182 F316L]</t>
  </si>
  <si>
    <t>Blind Flange 600-NPS18 [SA182 F316L]</t>
  </si>
  <si>
    <t>Blind Flange 600-NPS20 [SA182 F316L]</t>
  </si>
  <si>
    <t>Blind Flange 600-NPS24 [SA182 F316L]</t>
  </si>
  <si>
    <t>Blind Flange 900-NPS0.5 [SA182 F316L]</t>
  </si>
  <si>
    <t>Blind Flange 900-NPS0.75 [SA182 F316L]</t>
  </si>
  <si>
    <t>Blind Flange 900-NPS1 [SA182 F316L]</t>
  </si>
  <si>
    <t>Blind Flange 900-NPS1.25 [SA182 F316L]</t>
  </si>
  <si>
    <t>Blind Flange 900-NPS1.5 [SA182 F316L]</t>
  </si>
  <si>
    <t>Blind Flange 900-NPS2 [SA182 F316L]</t>
  </si>
  <si>
    <t>Blind Flange 900-NPS2.5 [SA182 F316L]</t>
  </si>
  <si>
    <t>Blind Flange 900-NPS3 [SA182 F316L]</t>
  </si>
  <si>
    <t>Blind Flange 900-NPS4 [SA182 F316L]</t>
  </si>
  <si>
    <t>Blind Flange 900-NPS5 [SA182 F316L]</t>
  </si>
  <si>
    <t>Blind Flange 900-NPS6 [SA182 F316L]</t>
  </si>
  <si>
    <t>Blind Flange 900-NPS8 [SA182 F316L]</t>
  </si>
  <si>
    <t>Blind Flange 900-NPS10 [SA182 F316L]</t>
  </si>
  <si>
    <t>Blind Flange 900-NPS12 [SA182 F316L]</t>
  </si>
  <si>
    <t>Blind Flange 900-NPS14 [SA182 F316L]</t>
  </si>
  <si>
    <t>Blind Flange 900-NPS16 [SA182 F316L]</t>
  </si>
  <si>
    <t>Blind Flange 900-NPS18 [SA182 F316L]</t>
  </si>
  <si>
    <t>Blind Flange 900-NPS20 [SA182 F316L]</t>
  </si>
  <si>
    <t>Blind Flange 900-NPS24 [SA182 F316L]</t>
  </si>
  <si>
    <t>Blind Flange 1500-NPS0.5 [SA182 F316L]</t>
  </si>
  <si>
    <t>Blind Flange 1500-NPS0.75 [SA182 F316L]</t>
  </si>
  <si>
    <t>Blind Flange 1500-NPS1 [SA182 F316L]</t>
  </si>
  <si>
    <t>Blind Flange 1500-NPS1.25 [SA182 F316L]</t>
  </si>
  <si>
    <t>Blind Flange 1500-NPS1.5 [SA182 F316L]</t>
  </si>
  <si>
    <t>Blind Flange 1500-NPS2 [SA182 F316L]</t>
  </si>
  <si>
    <t>Blind Flange 1500-NPS2.5 [SA182 F316L]</t>
  </si>
  <si>
    <t>Blind Flange 1500-NPS3 [SA182 F316L]</t>
  </si>
  <si>
    <t>Blind Flange 1500-NPS4 [SA182 F316L]</t>
  </si>
  <si>
    <t>Blind Flange 1500-NPS5 [SA182 F316L]</t>
  </si>
  <si>
    <t>Blind Flange 1500-NPS6 [SA182 F316L]</t>
  </si>
  <si>
    <t>Blind Flange 1500-NPS8 [SA182 F316L]</t>
  </si>
  <si>
    <t>Blind Flange 1500-NPS10 [SA182 F316L]</t>
  </si>
  <si>
    <t>Blind Flange 1500-NPS12 [SA182 F316L]</t>
  </si>
  <si>
    <t>Blind Flange 1500-NPS14 [SA182 F316L]</t>
  </si>
  <si>
    <t>Blind Flange 1500-NPS16 [SA182 F316L]</t>
  </si>
  <si>
    <t>Blind Flange 1500-NPS18 [SA182 F316L]</t>
  </si>
  <si>
    <t>Blind Flange 1500-NPS20 [SA182 F316L]</t>
  </si>
  <si>
    <t>Blind Flange 1500-NPS24 [SA182 F316L]</t>
  </si>
  <si>
    <t>Blind Flange 2500-NPS0.5 [SA182 F316L]</t>
  </si>
  <si>
    <t>Blind Flange 2500-NPS0.75 [SA182 F316L]</t>
  </si>
  <si>
    <t>Blind Flange 2500-NPS1 [SA182 F316L]</t>
  </si>
  <si>
    <t>Blind Flange 2500-NPS1.25 [SA182 F316L]</t>
  </si>
  <si>
    <t>Blind Flange 2500-NPS1.5 [SA182 F316L]</t>
  </si>
  <si>
    <t>Blind Flange 2500-NPS2 [SA182 F316L]</t>
  </si>
  <si>
    <t>Blind Flange 2500-NPS2.5 [SA182 F316L]</t>
  </si>
  <si>
    <t>Blind Flange 2500-NPS3 [SA182 F316L]</t>
  </si>
  <si>
    <t>Blind Flange 2500-NPS4 [SA182 F316L]</t>
  </si>
  <si>
    <t>Blind Flange 2500-NPS5 [SA182 F316L]</t>
  </si>
  <si>
    <t>Blind Flange 2500-NPS6 [SA182 F316L]</t>
  </si>
  <si>
    <t>Blind Flange 2500-NPS8 [SA182 F316L]</t>
  </si>
  <si>
    <t>Blind Flange 2500-NPS10 [SA182 F316L]</t>
  </si>
  <si>
    <t>Blind Flange 2500-NPS12 [SA182 F316L]</t>
  </si>
  <si>
    <t>$Configuration@GASKET-RFFLANGE&lt;1&gt;</t>
  </si>
  <si>
    <t>Default</t>
  </si>
  <si>
    <t>[304 SS]</t>
  </si>
  <si>
    <t>Gasket for Wneck Flange 150-NPS0.5 SCH-10 [304 SS]</t>
  </si>
  <si>
    <t>Gasket for Wneck Flange 150-NPS0.5 SCH-40 [304 SS]</t>
  </si>
  <si>
    <t>Gasket for Wneck Flange 150-NPS0.5 SCH-80 [304 SS]</t>
  </si>
  <si>
    <t>Gasket for Wneck Flange 150-NPS0.5 SCH-160 [304 SS]</t>
  </si>
  <si>
    <t>Gasket for Wneck Flange 150-NPS0.5 SCH-STD [304 SS]</t>
  </si>
  <si>
    <t>Gasket for Wneck Flange 150-NPS0.5 SCH-XH [304 SS]</t>
  </si>
  <si>
    <t>Gasket for Wneck Flange 150-NPS0.5 SCH-XXH [304 SS]</t>
  </si>
  <si>
    <t>Gasket for Wneck Flange 150-NPS0.75 SCH-10 [304 SS]</t>
  </si>
  <si>
    <t>Gasket for Wneck Flange 150-NPS0.75 SCH-40 [304 SS]</t>
  </si>
  <si>
    <t>Gasket for Wneck Flange 150-NPS0.75 SCH-80 [304 SS]</t>
  </si>
  <si>
    <t>Gasket for Wneck Flange 150-NPS0.75 SCH-160 [304 SS]</t>
  </si>
  <si>
    <t>Gasket for Wneck Flange 150-NPS0.75 SCH-STD [304 SS]</t>
  </si>
  <si>
    <t>Gasket for Wneck Flange 150-NPS0.75 SCH-XH [304 SS]</t>
  </si>
  <si>
    <t>Gasket for Wneck Flange 150-NPS0.75 SCH-XXH [304 SS]</t>
  </si>
  <si>
    <t>Gasket for Wneck Flange 150-NPS1 SCH-10 [304 SS]</t>
  </si>
  <si>
    <t>Gasket for Wneck Flange 150-NPS1 SCH-40 [304 SS]</t>
  </si>
  <si>
    <t>Gasket for Wneck Flange 150-NPS1 SCH-80 [304 SS]</t>
  </si>
  <si>
    <t>Gasket for Wneck Flange 150-NPS1 SCH-160 [304 SS]</t>
  </si>
  <si>
    <t>Gasket for Wneck Flange 150-NPS1 SCH-STD [304 SS]</t>
  </si>
  <si>
    <t>Gasket for Wneck Flange 150-NPS1 SCH-XH [304 SS]</t>
  </si>
  <si>
    <t>Gasket for Wneck Flange 150-NPS1 SCH-XXH [304 SS]</t>
  </si>
  <si>
    <t>Gasket for Wneck Flange 150-NPS1.25 SCH-10 [304 SS]</t>
  </si>
  <si>
    <t>Gasket for Wneck Flange 150-NPS1.25 SCH-40 [304 SS]</t>
  </si>
  <si>
    <t>Gasket for Wneck Flange 150-NPS1.25 SCH-80 [304 SS]</t>
  </si>
  <si>
    <t>Gasket for Wneck Flange 150-NPS1.25 SCH-160 [304 SS]</t>
  </si>
  <si>
    <t>Gasket for Wneck Flange 150-NPS1.25 SCH-STD [304 SS]</t>
  </si>
  <si>
    <t>Gasket for Wneck Flange 150-NPS1.25 SCH-XH [304 SS]</t>
  </si>
  <si>
    <t>Gasket for Wneck Flange 150-NPS1.25 SCH-XXH [304 SS]</t>
  </si>
  <si>
    <t>Gasket for Wneck Flange 150-NPS1.5 SCH-10 [304 SS]</t>
  </si>
  <si>
    <t>Gasket for Wneck Flange 150-NPS1.5 SCH-40 [304 SS]</t>
  </si>
  <si>
    <t>Gasket for Wneck Flange 150-NPS1.5 SCH-80 [304 SS]</t>
  </si>
  <si>
    <t>Gasket for Wneck Flange 150-NPS1.5 SCH-160 [304 SS]</t>
  </si>
  <si>
    <t>Gasket for Wneck Flange 150-NPS1.5 SCH-STD [304 SS]</t>
  </si>
  <si>
    <t>Gasket for Wneck Flange 150-NPS1.5 SCH-XH [304 SS]</t>
  </si>
  <si>
    <t>Gasket for Wneck Flange 150-NPS1.5 SCH-XXH [304 SS]</t>
  </si>
  <si>
    <t>Gasket for Wneck Flange 150-NPS2 SCH-10 [304 SS]</t>
  </si>
  <si>
    <t>Gasket for Wneck Flange 150-NPS2 SCH-40 [304 SS]</t>
  </si>
  <si>
    <t>Gasket for Wneck Flange 150-NPS2 SCH-80 [304 SS]</t>
  </si>
  <si>
    <t>Gasket for Wneck Flange 150-NPS2 SCH-160 [304 SS]</t>
  </si>
  <si>
    <t>Gasket for Wneck Flange 150-NPS2 SCH-STD [304 SS]</t>
  </si>
  <si>
    <t>Gasket for Wneck Flange 150-NPS2 SCH-XH [304 SS]</t>
  </si>
  <si>
    <t>Gasket for Wneck Flange 150-NPS2 SCH-XXH [304 SS]</t>
  </si>
  <si>
    <t>Gasket for Wneck Flange 150-NPS2.5 SCH-10 [304 SS]</t>
  </si>
  <si>
    <t>Gasket for Wneck Flange 150-NPS2.5 SCH-40 [304 SS]</t>
  </si>
  <si>
    <t>Gasket for Wneck Flange 150-NPS2.5 SCH-80 [304 SS]</t>
  </si>
  <si>
    <t>Gasket for Wneck Flange 150-NPS2.5 SCH-160 [304 SS]</t>
  </si>
  <si>
    <t>Gasket for Wneck Flange 150-NPS2.5 SCH-STD [304 SS]</t>
  </si>
  <si>
    <t>Gasket for Wneck Flange 150-NPS2.5 SCH-XH [304 SS]</t>
  </si>
  <si>
    <t>Gasket for Wneck Flange 150-NPS2.5 SCH-XXH [304 SS]</t>
  </si>
  <si>
    <t>Gasket for Wneck Flange 150-NPS3 SCH-10 [304 SS]</t>
  </si>
  <si>
    <t>Gasket for Wneck Flange 150-NPS3 SCH-40 [304 SS]</t>
  </si>
  <si>
    <t>Gasket for Wneck Flange 150-NPS3 SCH-80 [304 SS]</t>
  </si>
  <si>
    <t>Gasket for Wneck Flange 150-NPS3 SCH-160 [304 SS]</t>
  </si>
  <si>
    <t>Gasket for Wneck Flange 150-NPS3 SCH-STD [304 SS]</t>
  </si>
  <si>
    <t>Gasket for Wneck Flange 150-NPS3 SCH-XH [304 SS]</t>
  </si>
  <si>
    <t>Gasket for Wneck Flange 150-NPS3 SCH-XXH [304 SS]</t>
  </si>
  <si>
    <t>Gasket for Wneck Flange 150-NPS3.5 SCH-10 [304 SS]</t>
  </si>
  <si>
    <t>Gasket for Wneck Flange 150-NPS3.5 SCH-40 [304 SS]</t>
  </si>
  <si>
    <t>Gasket for Wneck Flange 150-NPS3.5 SCH-80 [304 SS]</t>
  </si>
  <si>
    <t>Gasket for Wneck Flange 150-NPS3.5 SCH-STD [304 SS]</t>
  </si>
  <si>
    <t>Gasket for Wneck Flange 150-NPS3.5 SCH-XH [304 SS]</t>
  </si>
  <si>
    <t>Gasket for Wneck Flange 150-NPS3.5 SCH-XXH [304 SS]</t>
  </si>
  <si>
    <t>Gasket for Wneck Flange 150-NPS4 SCH-10 [304 SS]</t>
  </si>
  <si>
    <t>Gasket for Wneck Flange 150-NPS4 SCH-40 [304 SS]</t>
  </si>
  <si>
    <t>Gasket for Wneck Flange 150-NPS4 SCH-80 [304 SS]</t>
  </si>
  <si>
    <t>Gasket for Wneck Flange 150-NPS4 SCH-120 [304 SS]</t>
  </si>
  <si>
    <t>Gasket for Wneck Flange 150-NPS4 SCH-160 [304 SS]</t>
  </si>
  <si>
    <t>Gasket for Wneck Flange 150-NPS4 SCH-STD [304 SS]</t>
  </si>
  <si>
    <t>Gasket for Wneck Flange 150-NPS4 SCH-XH [304 SS]</t>
  </si>
  <si>
    <t>Gasket for Wneck Flange 150-NPS4 SCH-XXH [304 SS]</t>
  </si>
  <si>
    <t>Gasket for Wneck Flange 150-NPS5 SCH-10 [304 SS]</t>
  </si>
  <si>
    <t>Gasket for Wneck Flange 150-NPS5 SCH-40 [304 SS]</t>
  </si>
  <si>
    <t>Gasket for Wneck Flange 150-NPS5 SCH-80 [304 SS]</t>
  </si>
  <si>
    <t>Gasket for Wneck Flange 150-NPS5 SCH-120 [304 SS]</t>
  </si>
  <si>
    <t>Gasket for Wneck Flange 150-NPS5 SCH-160 [304 SS]</t>
  </si>
  <si>
    <t>Gasket for Wneck Flange 150-NPS5 SCH-STD [304 SS]</t>
  </si>
  <si>
    <t>Gasket for Wneck Flange 150-NPS5 SCH-XH [304 SS]</t>
  </si>
  <si>
    <t>Gasket for Wneck Flange 150-NPS5 SCH-XXH [304 SS]</t>
  </si>
  <si>
    <t>Gasket for Wneck Flange 150-NPS6 SCH-10 [304 SS]</t>
  </si>
  <si>
    <t>Gasket for Wneck Flange 150-NPS6 SCH-40 [304 SS]</t>
  </si>
  <si>
    <t>Gasket for Wneck Flange 150-NPS6 SCH-80 [304 SS]</t>
  </si>
  <si>
    <t>Gasket for Wneck Flange 150-NPS6 SCH-120 [304 SS]</t>
  </si>
  <si>
    <t>Gasket for Wneck Flange 150-NPS6 SCH-160 [304 SS]</t>
  </si>
  <si>
    <t>Gasket for Wneck Flange 150-NPS6 SCH-STD [304 SS]</t>
  </si>
  <si>
    <t>Gasket for Wneck Flange 150-NPS6 SCH-XH [304 SS]</t>
  </si>
  <si>
    <t>Gasket for Wneck Flange 150-NPS6 SCH-XXH [304 SS]</t>
  </si>
  <si>
    <t>Gasket for Wneck Flange 150-NPS8 SCH-10 [304 SS]</t>
  </si>
  <si>
    <t>Gasket for Wneck Flange 150-NPS8 SCH-20 [304 SS]</t>
  </si>
  <si>
    <t>Gasket for Wneck Flange 150-NPS8 SCH-30 [304 SS]</t>
  </si>
  <si>
    <t>Gasket for Wneck Flange 150-NPS8 SCH-40 [304 SS]</t>
  </si>
  <si>
    <t>Gasket for Wneck Flange 150-NPS8 SCH-60 [304 SS]</t>
  </si>
  <si>
    <t>Gasket for Wneck Flange 150-NPS8 SCH-80 [304 SS]</t>
  </si>
  <si>
    <t>Gasket for Wneck Flange 150-NPS8 SCH-100 [304 SS]</t>
  </si>
  <si>
    <t>Gasket for Wneck Flange 150-NPS8 SCH-120 [304 SS]</t>
  </si>
  <si>
    <t>Gasket for Wneck Flange 150-NPS8 SCH-140 [304 SS]</t>
  </si>
  <si>
    <t>Gasket for Wneck Flange 150-NPS8 SCH-160 [304 SS]</t>
  </si>
  <si>
    <t>Gasket for Wneck Flange 150-NPS8 SCH-STD [304 SS]</t>
  </si>
  <si>
    <t>Gasket for Wneck Flange 150-NPS8 SCH-XH [304 SS]</t>
  </si>
  <si>
    <t>Gasket for Wneck Flange 150-NPS8 SCH-XXH [304 SS]</t>
  </si>
  <si>
    <t>Gasket for Wneck Flange 150-NPS10 SCH-10 [304 SS]</t>
  </si>
  <si>
    <t>Gasket for Wneck Flange 150-NPS10 SCH-20 [304 SS]</t>
  </si>
  <si>
    <t>Gasket for Wneck Flange 150-NPS10 SCH-30 [304 SS]</t>
  </si>
  <si>
    <t>Gasket for Wneck Flange 150-NPS10 SCH-40 [304 SS]</t>
  </si>
  <si>
    <t>Gasket for Wneck Flange 150-NPS10 SCH-60 [304 SS]</t>
  </si>
  <si>
    <t>Gasket for Wneck Flange 150-NPS10 SCH-80 [304 SS]</t>
  </si>
  <si>
    <t>Gasket for Wneck Flange 150-NPS10 SCH-100 [304 SS]</t>
  </si>
  <si>
    <t>Gasket for Wneck Flange 150-NPS10 SCH-120 [304 SS]</t>
  </si>
  <si>
    <t>Gasket for Wneck Flange 150-NPS10 SCH-140 [304 SS]</t>
  </si>
  <si>
    <t>Gasket for Wneck Flange 150-NPS10 SCH-160 [304 SS]</t>
  </si>
  <si>
    <t>Gasket for Wneck Flange 150-NPS10 SCH-STD [304 SS]</t>
  </si>
  <si>
    <t>Gasket for Wneck Flange 150-NPS10 SCH-XH [304 SS]</t>
  </si>
  <si>
    <t>Gasket for Wneck Flange 150-NPS10 SCH-XXH [304 SS]</t>
  </si>
  <si>
    <t>Gasket for Wneck Flange 150-NPS12 SCH-10 [304 SS]</t>
  </si>
  <si>
    <t>Gasket for Wneck Flange 150-NPS12 SCH-20 [304 SS]</t>
  </si>
  <si>
    <t>Gasket for Wneck Flange 150-NPS12 SCH-30 [304 SS]</t>
  </si>
  <si>
    <t>Gasket for Wneck Flange 150-NPS12 SCH-40 [304 SS]</t>
  </si>
  <si>
    <t>Gasket for Wneck Flange 150-NPS12 SCH-60 [304 SS]</t>
  </si>
  <si>
    <t>Gasket for Wneck Flange 150-NPS12 SCH-80 [304 SS]</t>
  </si>
  <si>
    <t>Gasket for Wneck Flange 150-NPS12 SCH-100 [304 SS]</t>
  </si>
  <si>
    <t>Gasket for Wneck Flange 150-NPS12 SCH-120 [304 SS]</t>
  </si>
  <si>
    <t>Gasket for Wneck Flange 150-NPS12 SCH-140 [304 SS]</t>
  </si>
  <si>
    <t>Gasket for Wneck Flange 150-NPS12 SCH-160 [304 SS]</t>
  </si>
  <si>
    <t>Gasket for Wneck Flange 150-NPS12 SCH-STD [304 SS]</t>
  </si>
  <si>
    <t>Gasket for Wneck Flange 150-NPS12 SCH-XH [304 SS]</t>
  </si>
  <si>
    <t>Gasket for Wneck Flange 150-NPS12 SCH-XXH [304 SS]</t>
  </si>
  <si>
    <t>Gasket for Wneck Flange 150-NPS14 SCH-10 [304 SS]</t>
  </si>
  <si>
    <t>Gasket for Wneck Flange 150-NPS14 SCH-20 [304 SS]</t>
  </si>
  <si>
    <t>Gasket for Wneck Flange 150-NPS14 SCH-30 [304 SS]</t>
  </si>
  <si>
    <t>Gasket for Wneck Flange 150-NPS14 SCH-40 [304 SS]</t>
  </si>
  <si>
    <t>Gasket for Wneck Flange 150-NPS14 SCH-60 [304 SS]</t>
  </si>
  <si>
    <t>Gasket for Wneck Flange 150-NPS14 SCH-80 [304 SS]</t>
  </si>
  <si>
    <t>Gasket for Wneck Flange 150-NPS14 SCH-100 [304 SS]</t>
  </si>
  <si>
    <t>Gasket for Wneck Flange 150-NPS14 SCH-120 [304 SS]</t>
  </si>
  <si>
    <t>Gasket for Wneck Flange 150-NPS14 SCH-140 [304 SS]</t>
  </si>
  <si>
    <t>Gasket for Wneck Flange 150-NPS14 SCH-160 [304 SS]</t>
  </si>
  <si>
    <t>Gasket for Wneck Flange 150-NPS14 SCH-STD [304 SS]</t>
  </si>
  <si>
    <t>Gasket for Wneck Flange 150-NPS14 SCH-XH [304 SS]</t>
  </si>
  <si>
    <t>Gasket for Wneck Flange 150-NPS16 SCH-10 [304 SS]</t>
  </si>
  <si>
    <t>Gasket for Wneck Flange 150-NPS16 SCH-20 [304 SS]</t>
  </si>
  <si>
    <t>Gasket for Wneck Flange 150-NPS16 SCH-30 [304 SS]</t>
  </si>
  <si>
    <t>Gasket for Wneck Flange 150-NPS16 SCH-40 [304 SS]</t>
  </si>
  <si>
    <t>Gasket for Wneck Flange 150-NPS16 SCH-60 [304 SS]</t>
  </si>
  <si>
    <t>Gasket for Wneck Flange 150-NPS16 SCH-80 [304 SS]</t>
  </si>
  <si>
    <t>Gasket for Wneck Flange 150-NPS16 SCH-100 [304 SS]</t>
  </si>
  <si>
    <t>Gasket for Wneck Flange 150-NPS16 SCH-120 [304 SS]</t>
  </si>
  <si>
    <t>Gasket for Wneck Flange 150-NPS16 SCH-140 [304 SS]</t>
  </si>
  <si>
    <t>Gasket for Wneck Flange 150-NPS16 SCH-160 [304 SS]</t>
  </si>
  <si>
    <t>Gasket for Wneck Flange 150-NPS16 SCH-STD [304 SS]</t>
  </si>
  <si>
    <t>Gasket for Wneck Flange 150-NPS16 SCH-XH [304 SS]</t>
  </si>
  <si>
    <t>Gasket for Wneck Flange 150-NPS18 SCH-10 [304 SS]</t>
  </si>
  <si>
    <t>Gasket for Wneck Flange 150-NPS18 SCH-20 [304 SS]</t>
  </si>
  <si>
    <t>Gasket for Wneck Flange 150-NPS18 SCH-30 [304 SS]</t>
  </si>
  <si>
    <t>Gasket for Wneck Flange 150-NPS18 SCH-40 [304 SS]</t>
  </si>
  <si>
    <t>Gasket for Wneck Flange 150-NPS18 SCH-60 [304 SS]</t>
  </si>
  <si>
    <t>Gasket for Wneck Flange 150-NPS18 SCH-80 [304 SS]</t>
  </si>
  <si>
    <t>Gasket for Wneck Flange 150-NPS18 SCH-100 [304 SS]</t>
  </si>
  <si>
    <t>Gasket for Wneck Flange 150-NPS18 SCH-120 [304 SS]</t>
  </si>
  <si>
    <t>Gasket for Wneck Flange 150-NPS18 SCH-140 [304 SS]</t>
  </si>
  <si>
    <t>Gasket for Wneck Flange 150-NPS18 SCH-160 [304 SS]</t>
  </si>
  <si>
    <t>Gasket for Wneck Flange 150-NPS18 SCH-STD [304 SS]</t>
  </si>
  <si>
    <t>Gasket for Wneck Flange 150-NPS18 SCH-XH [304 SS]</t>
  </si>
  <si>
    <t>Gasket for Wneck Flange 150-NPS20 SCH-10 [304 SS]</t>
  </si>
  <si>
    <t>Gasket for Wneck Flange 150-NPS20 SCH-20 [304 SS]</t>
  </si>
  <si>
    <t>Gasket for Wneck Flange 150-NPS20 SCH-30 [304 SS]</t>
  </si>
  <si>
    <t>Gasket for Wneck Flange 150-NPS20 SCH-40 [304 SS]</t>
  </si>
  <si>
    <t>Gasket for Wneck Flange 150-NPS20 SCH-60 [304 SS]</t>
  </si>
  <si>
    <t>Gasket for Wneck Flange 150-NPS20 SCH-80 [304 SS]</t>
  </si>
  <si>
    <t>Gasket for Wneck Flange 150-NPS20 SCH-100 [304 SS]</t>
  </si>
  <si>
    <t>Gasket for Wneck Flange 150-NPS20 SCH-120 [304 SS]</t>
  </si>
  <si>
    <t>Gasket for Wneck Flange 150-NPS20 SCH-140 [304 SS]</t>
  </si>
  <si>
    <t>Gasket for Wneck Flange 150-NPS20 SCH-160 [304 SS]</t>
  </si>
  <si>
    <t>Gasket for Wneck Flange 150-NPS20 SCH-STD [304 SS]</t>
  </si>
  <si>
    <t>Gasket for Wneck Flange 150-NPS20 SCH-XH [304 SS]</t>
  </si>
  <si>
    <t>Gasket for Wneck Flange 150-NPS24 SCH-10 [304 SS]</t>
  </si>
  <si>
    <t>Gasket for Wneck Flange 150-NPS24 SCH-20 [304 SS]</t>
  </si>
  <si>
    <t>Gasket for Wneck Flange 150-NPS24 SCH-30 [304 SS]</t>
  </si>
  <si>
    <t>Gasket for Wneck Flange 150-NPS24 SCH-40 [304 SS]</t>
  </si>
  <si>
    <t>Gasket for Wneck Flange 150-NPS24 SCH-60 [304 SS]</t>
  </si>
  <si>
    <t>Gasket for Wneck Flange 150-NPS24 SCH-80 [304 SS]</t>
  </si>
  <si>
    <t>Gasket for Wneck Flange 150-NPS24 SCH-100 [304 SS]</t>
  </si>
  <si>
    <t>Gasket for Wneck Flange 150-NPS24 SCH-120 [304 SS]</t>
  </si>
  <si>
    <t>Gasket for Wneck Flange 150-NPS24 SCH-140 [304 SS]</t>
  </si>
  <si>
    <t>Gasket for Wneck Flange 150-NPS24 SCH-160 [304 SS]</t>
  </si>
  <si>
    <t>Gasket for Wneck Flange 150-NPS24 SCH-STD [304 SS]</t>
  </si>
  <si>
    <t>Gasket for Wneck Flange 150-NPS24 SCH-XH [304 SS]</t>
  </si>
  <si>
    <t>Gasket for Wneck Flange 300-NPS0.5 SCH-10 [304 SS]</t>
  </si>
  <si>
    <t>Gasket for Wneck Flange 300-NPS0.5 SCH-40 [304 SS]</t>
  </si>
  <si>
    <t>Gasket for Wneck Flange 300-NPS0.5 SCH-80 [304 SS]</t>
  </si>
  <si>
    <t>Gasket for Wneck Flange 300-NPS0.5 SCH-160 [304 SS]</t>
  </si>
  <si>
    <t>Gasket for Wneck Flange 300-NPS0.5 SCH-STD [304 SS]</t>
  </si>
  <si>
    <t>Gasket for Wneck Flange 300-NPS0.5 SCH-XH [304 SS]</t>
  </si>
  <si>
    <t>Gasket for Wneck Flange 300-NPS0.5 SCH-XXH [304 SS]</t>
  </si>
  <si>
    <t>Gasket for Wneck Flange 300-NPS0.75 SCH-10 [304 SS]</t>
  </si>
  <si>
    <t>Gasket for Wneck Flange 300-NPS0.75 SCH-160 [304 SS]</t>
  </si>
  <si>
    <t>Gasket for Wneck Flange 300-NPS0.75 SCH-40 [304 SS]</t>
  </si>
  <si>
    <t>Gasket for Wneck Flange 300-NPS0.75 SCH-80 [304 SS]</t>
  </si>
  <si>
    <t>Gasket for Wneck Flange 300-NPS0.75 SCH-STD [304 SS]</t>
  </si>
  <si>
    <t>Gasket for Wneck Flange 300-NPS0.75 SCH-XH [304 SS]</t>
  </si>
  <si>
    <t>Gasket for Wneck Flange 300-NPS0.75 SCH-XXH [304 SS]</t>
  </si>
  <si>
    <t>Gasket for Wneck Flange 300-NPS1 SCH-10 [304 SS]</t>
  </si>
  <si>
    <t>Gasket for Wneck Flange 300-NPS1 SCH-40 [304 SS]</t>
  </si>
  <si>
    <t>Gasket for Wneck Flange 300-NPS1 SCH-80 [304 SS]</t>
  </si>
  <si>
    <t>Gasket for Wneck Flange 300-NPS1 SCH-160 [304 SS]</t>
  </si>
  <si>
    <t>Gasket for Wneck Flange 300-NPS1 SCH-STD [304 SS]</t>
  </si>
  <si>
    <t>Gasket for Wneck Flange 300-NPS1 SCH-XH [304 SS]</t>
  </si>
  <si>
    <t>Gasket for Wneck Flange 300-NPS1 SCH-XXH [304 SS]</t>
  </si>
  <si>
    <t>Gasket for Wneck Flange 300-NPS1.25 SCH-10 [304 SS]</t>
  </si>
  <si>
    <t>Gasket for Wneck Flange 300-NPS1.25 SCH-40 [304 SS]</t>
  </si>
  <si>
    <t>Gasket for Wneck Flange 300-NPS1.25 SCH-80 [304 SS]</t>
  </si>
  <si>
    <t>Gasket for Wneck Flange 300-NPS1.25 SCH-160 [304 SS]</t>
  </si>
  <si>
    <t>Gasket for Wneck Flange 300-NPS1.25 SCH-STD [304 SS]</t>
  </si>
  <si>
    <t>Gasket for Wneck Flange 300-NPS1.25 SCH-XH [304 SS]</t>
  </si>
  <si>
    <t>Gasket for Wneck Flange 300-NPS1.25 SCH-XXH [304 SS]</t>
  </si>
  <si>
    <t>Gasket for Wneck Flange 300-NPS1.5 SCH-10 [304 SS]</t>
  </si>
  <si>
    <t>Gasket for Wneck Flange 300-NPS1.5 SCH-40 [304 SS]</t>
  </si>
  <si>
    <t>Gasket for Wneck Flange 300-NPS1.5 SCH-80 [304 SS]</t>
  </si>
  <si>
    <t>Gasket for Wneck Flange 300-NPS1.5 SCH-160 [304 SS]</t>
  </si>
  <si>
    <t>Gasket for Wneck Flange 300-NPS1.5 SCH-STD [304 SS]</t>
  </si>
  <si>
    <t>Gasket for Wneck Flange 300-NPS1.5 SCH-XH [304 SS]</t>
  </si>
  <si>
    <t>Gasket for Wneck Flange 300-NPS1.5 SCH-XXH [304 SS]</t>
  </si>
  <si>
    <t>Gasket for Wneck Flange 300-NPS2 SCH-10 [304 SS]</t>
  </si>
  <si>
    <t>Gasket for Wneck Flange 300-NPS2 SCH-40 [304 SS]</t>
  </si>
  <si>
    <t>Gasket for Wneck Flange 300-NPS2 SCH-80 [304 SS]</t>
  </si>
  <si>
    <t>Gasket for Wneck Flange 300-NPS2 SCH-160 [304 SS]</t>
  </si>
  <si>
    <t>Gasket for Wneck Flange 300-NPS2 SCH-STD [304 SS]</t>
  </si>
  <si>
    <t>Gasket for Wneck Flange 300-NPS2 SCH-XH [304 SS]</t>
  </si>
  <si>
    <t>Gasket for Wneck Flange 300-NPS2 SCH-XXH [304 SS]</t>
  </si>
  <si>
    <t>Gasket for Wneck Flange 300-NPS2.5 SCH-10 [304 SS]</t>
  </si>
  <si>
    <t>Gasket for Wneck Flange 300-NPS2.5 SCH-40 [304 SS]</t>
  </si>
  <si>
    <t>Gasket for Wneck Flange 300-NPS2.5 SCH-80 [304 SS]</t>
  </si>
  <si>
    <t>Gasket for Wneck Flange 300-NPS2.5 SCH-160 [304 SS]</t>
  </si>
  <si>
    <t>Gasket for Wneck Flange 300-NPS2.5 SCH-STD [304 SS]</t>
  </si>
  <si>
    <t>Gasket for Wneck Flange 300-NPS2.5 SCH-XH [304 SS]</t>
  </si>
  <si>
    <t>Gasket for Wneck Flange 300-NPS2.5 SCH-XXH [304 SS]</t>
  </si>
  <si>
    <t>Gasket for Wneck Flange 300-NPS3 SCH-10 [304 SS]</t>
  </si>
  <si>
    <t>Gasket for Wneck Flange 300-NPS3 SCH-40 [304 SS]</t>
  </si>
  <si>
    <t>Gasket for Wneck Flange 300-NPS3 SCH-80 [304 SS]</t>
  </si>
  <si>
    <t>Gasket for Wneck Flange 300-NPS3 SCH-160 [304 SS]</t>
  </si>
  <si>
    <t>Gasket for Wneck Flange 300-NPS3 SCH-STD [304 SS]</t>
  </si>
  <si>
    <t>Gasket for Wneck Flange 300-NPS3 SCH-XH [304 SS]</t>
  </si>
  <si>
    <t>Gasket for Wneck Flange 300-NPS3 SCH-XXH [304 SS]</t>
  </si>
  <si>
    <t>Gasket for Wneck Flange 300-NPS3.5 SCH-10 [304 SS]</t>
  </si>
  <si>
    <t>Gasket for Wneck Flange 300-NPS3.5 SCH-40 [304 SS]</t>
  </si>
  <si>
    <t>Gasket for Wneck Flange 300-NPS3.5 SCH-80 [304 SS]</t>
  </si>
  <si>
    <t>Gasket for Wneck Flange 300-NPS3.5 SCH-STD [304 SS]</t>
  </si>
  <si>
    <t>Gasket for Wneck Flange 300-NPS3.5 SCH-XH [304 SS]</t>
  </si>
  <si>
    <t>Gasket for Wneck Flange 300-NPS3.5 SCH-XXH [304 SS]</t>
  </si>
  <si>
    <t>Gasket for Wneck Flange 300-NPS4 SCH-10 [304 SS]</t>
  </si>
  <si>
    <t>Gasket for Wneck Flange 300-NPS4 SCH-40 [304 SS]</t>
  </si>
  <si>
    <t>Gasket for Wneck Flange 300-NPS4 SCH-80 [304 SS]</t>
  </si>
  <si>
    <t>Gasket for Wneck Flange 300-NPS4 SCH-120 [304 SS]</t>
  </si>
  <si>
    <t>Gasket for Wneck Flange 300-NPS4 SCH-160 [304 SS]</t>
  </si>
  <si>
    <t>Gasket for Wneck Flange 300-NPS4 SCH-STD [304 SS]</t>
  </si>
  <si>
    <t>Gasket for Wneck Flange 300-NPS4 SCH-XH [304 SS]</t>
  </si>
  <si>
    <t>Gasket for Wneck Flange 300-NPS4 SCH-XXH [304 SS]</t>
  </si>
  <si>
    <t>Gasket for Wneck Flange 300-NPS5 SCH-10 [304 SS]</t>
  </si>
  <si>
    <t>Gasket for Wneck Flange 300-NPS5 SCH-40 [304 SS]</t>
  </si>
  <si>
    <t>Gasket for Wneck Flange 300-NPS5 SCH-80 [304 SS]</t>
  </si>
  <si>
    <t>Gasket for Wneck Flange 300-NPS5 SCH-120 [304 SS]</t>
  </si>
  <si>
    <t>Gasket for Wneck Flange 300-NPS5 SCH-160 [304 SS]</t>
  </si>
  <si>
    <t>Gasket for Wneck Flange 300-NPS5 SCH-STD [304 SS]</t>
  </si>
  <si>
    <t>Gasket for Wneck Flange 300-NPS5 SCH-XH [304 SS]</t>
  </si>
  <si>
    <t>Gasket for Wneck Flange 300-NPS5 SCH-XXH [304 SS]</t>
  </si>
  <si>
    <t>Gasket for Wneck Flange 300-NPS6 SCH-10 [304 SS]</t>
  </si>
  <si>
    <t>Gasket for Wneck Flange 300-NPS6 SCH-40 [304 SS]</t>
  </si>
  <si>
    <t>Gasket for Wneck Flange 300-NPS6 SCH-80 [304 SS]</t>
  </si>
  <si>
    <t>Gasket for Wneck Flange 300-NPS6 SCH-120 [304 SS]</t>
  </si>
  <si>
    <t>Gasket for Wneck Flange 300-NPS6 SCH-160 [304 SS]</t>
  </si>
  <si>
    <t>Gasket for Wneck Flange 300-NPS6 SCH-STD [304 SS]</t>
  </si>
  <si>
    <t>Gasket for Wneck Flange 300-NPS6 SCH-XH [304 SS]</t>
  </si>
  <si>
    <t>Gasket for Wneck Flange 300-NPS6 SCH-XXH [304 SS]</t>
  </si>
  <si>
    <t>Gasket for Wneck Flange 300-NPS8 SCH-10 [304 SS]</t>
  </si>
  <si>
    <t>Gasket for Wneck Flange 300-NPS8 SCH-20 [304 SS]</t>
  </si>
  <si>
    <t>Gasket for Wneck Flange 300-NPS8 SCH-30 [304 SS]</t>
  </si>
  <si>
    <t>Gasket for Wneck Flange 300-NPS8 SCH-40 [304 SS]</t>
  </si>
  <si>
    <t>Gasket for Wneck Flange 300-NPS8 SCH-60 [304 SS]</t>
  </si>
  <si>
    <t>Gasket for Wneck Flange 300-NPS8 SCH-80 [304 SS]</t>
  </si>
  <si>
    <t>Gasket for Wneck Flange 300-NPS8 SCH-100 [304 SS]</t>
  </si>
  <si>
    <t>Gasket for Wneck Flange 300-NPS8 SCH-120 [304 SS]</t>
  </si>
  <si>
    <t>Gasket for Wneck Flange 300-NPS8 SCH-140 [304 SS]</t>
  </si>
  <si>
    <t>Gasket for Wneck Flange 300-NPS8 SCH-160 [304 SS]</t>
  </si>
  <si>
    <t>Gasket for Wneck Flange 300-NPS8 SCH-STD [304 SS]</t>
  </si>
  <si>
    <t>Gasket for Wneck Flange 300-NPS8 SCH-XH [304 SS]</t>
  </si>
  <si>
    <t>Gasket for Wneck Flange 300-NPS8 SCH-XXH [304 SS]</t>
  </si>
  <si>
    <t>Gasket for Wneck Flange 300-NPS10 SCH-10 [304 SS]</t>
  </si>
  <si>
    <t>Gasket for Wneck Flange 300-NPS10 SCH-20 [304 SS]</t>
  </si>
  <si>
    <t>Gasket for Wneck Flange 300-NPS10 SCH-30 [304 SS]</t>
  </si>
  <si>
    <t>Gasket for Wneck Flange 300-NPS10 SCH-40 [304 SS]</t>
  </si>
  <si>
    <t>Gasket for Wneck Flange 300-NPS10 SCH-60 [304 SS]</t>
  </si>
  <si>
    <t>Gasket for Wneck Flange 300-NPS10 SCH-80 [304 SS]</t>
  </si>
  <si>
    <t>Gasket for Wneck Flange 300-NPS10 SCH-100 [304 SS]</t>
  </si>
  <si>
    <t>Gasket for Wneck Flange 300-NPS10 SCH-120 [304 SS]</t>
  </si>
  <si>
    <t>Gasket for Wneck Flange 300-NPS10 SCH-140 [304 SS]</t>
  </si>
  <si>
    <t>Gasket for Wneck Flange 300-NPS10 SCH-160 [304 SS]</t>
  </si>
  <si>
    <t>Gasket for Wneck Flange 300-NPS10 SCH-STD [304 SS]</t>
  </si>
  <si>
    <t>Gasket for Wneck Flange 300-NPS10 SCH-XH [304 SS]</t>
  </si>
  <si>
    <t>Gasket for Wneck Flange 300-NPS10 SCH-XXH [304 SS]</t>
  </si>
  <si>
    <t>Gasket for Wneck Flange 300-NPS12 SCH-10 [304 SS]</t>
  </si>
  <si>
    <t>Gasket for Wneck Flange 300-NPS12 SCH-20 [304 SS]</t>
  </si>
  <si>
    <t>Gasket for Wneck Flange 300-NPS12 SCH-30 [304 SS]</t>
  </si>
  <si>
    <t>Gasket for Wneck Flange 300-NPS12 SCH-40 [304 SS]</t>
  </si>
  <si>
    <t>Gasket for Wneck Flange 300-NPS12 SCH-60 [304 SS]</t>
  </si>
  <si>
    <t>Gasket for Wneck Flange 300-NPS12 SCH-80 [304 SS]</t>
  </si>
  <si>
    <t>Gasket for Wneck Flange 300-NPS12 SCH-100 [304 SS]</t>
  </si>
  <si>
    <t>Gasket for Wneck Flange 300-NPS12 SCH-120 [304 SS]</t>
  </si>
  <si>
    <t>Gasket for Wneck Flange 300-NPS12 SCH-140 [304 SS]</t>
  </si>
  <si>
    <t>Gasket for Wneck Flange 300-NPS12 SCH-160 [304 SS]</t>
  </si>
  <si>
    <t>Gasket for Wneck Flange 300-NPS12 SCH-STD [304 SS]</t>
  </si>
  <si>
    <t>Gasket for Wneck Flange 300-NPS12 SCH-XH [304 SS]</t>
  </si>
  <si>
    <t>Gasket for Wneck Flange 300-NPS12 SCH-XXH [304 SS]</t>
  </si>
  <si>
    <t>Gasket for Wneck Flange 300-NPS14 SCH-10 [304 SS]</t>
  </si>
  <si>
    <t>Gasket for Wneck Flange 300-NPS14 SCH-20 [304 SS]</t>
  </si>
  <si>
    <t>Gasket for Wneck Flange 300-NPS14 SCH-30 [304 SS]</t>
  </si>
  <si>
    <t>Gasket for Wneck Flange 300-NPS14 SCH-40 [304 SS]</t>
  </si>
  <si>
    <t>Gasket for Wneck Flange 300-NPS14 SCH-60 [304 SS]</t>
  </si>
  <si>
    <t>Gasket for Wneck Flange 300-NPS14 SCH-80 [304 SS]</t>
  </si>
  <si>
    <t>Gasket for Wneck Flange 300-NPS14 SCH-100 [304 SS]</t>
  </si>
  <si>
    <t>Gasket for Wneck Flange 300-NPS14 SCH-120 [304 SS]</t>
  </si>
  <si>
    <t>Gasket for Wneck Flange 300-NPS14 SCH-140 [304 SS]</t>
  </si>
  <si>
    <t>Gasket for Wneck Flange 300-NPS14 SCH-160 [304 SS]</t>
  </si>
  <si>
    <t>Gasket for Wneck Flange 300-NPS14 SCH-STD [304 SS]</t>
  </si>
  <si>
    <t>Gasket for Wneck Flange 300-NPS14 SCH-XH [304 SS]</t>
  </si>
  <si>
    <t>Gasket for Wneck Flange 300-NPS16 SCH-10 [304 SS]</t>
  </si>
  <si>
    <t>Gasket for Wneck Flange 300-NPS16 SCH-20 [304 SS]</t>
  </si>
  <si>
    <t>Gasket for Wneck Flange 300-NPS16 SCH-30 [304 SS]</t>
  </si>
  <si>
    <t>Gasket for Wneck Flange 300-NPS16 SCH-40 [304 SS]</t>
  </si>
  <si>
    <t>Gasket for Wneck Flange 300-NPS16 SCH-60 [304 SS]</t>
  </si>
  <si>
    <t>Gasket for Wneck Flange 300-NPS16 SCH-80 [304 SS]</t>
  </si>
  <si>
    <t>Gasket for Wneck Flange 300-NPS16 SCH-100 [304 SS]</t>
  </si>
  <si>
    <t>Gasket for Wneck Flange 300-NPS16 SCH-120 [304 SS]</t>
  </si>
  <si>
    <t>Gasket for Wneck Flange 300-NPS16 SCH-140 [304 SS]</t>
  </si>
  <si>
    <t>Gasket for Wneck Flange 300-NPS16 SCH-160 [304 SS]</t>
  </si>
  <si>
    <t>Gasket for Wneck Flange 300-NPS16 SCH-STD [304 SS]</t>
  </si>
  <si>
    <t>Gasket for Wneck Flange 300-NPS16 SCH-XH [304 SS]</t>
  </si>
  <si>
    <t>Gasket for Wneck Flange 300-NPS18 SCH-10 [304 SS]</t>
  </si>
  <si>
    <t>Gasket for Wneck Flange 300-NPS18 SCH-20 [304 SS]</t>
  </si>
  <si>
    <t>Gasket for Wneck Flange 300-NPS18 SCH-30 [304 SS]</t>
  </si>
  <si>
    <t>Gasket for Wneck Flange 300-NPS18 SCH-40 [304 SS]</t>
  </si>
  <si>
    <t>Gasket for Wneck Flange 300-NPS18 SCH-60 [304 SS]</t>
  </si>
  <si>
    <t>Gasket for Wneck Flange 300-NPS18 SCH-80 [304 SS]</t>
  </si>
  <si>
    <t>Gasket for Wneck Flange 300-NPS18 SCH-100 [304 SS]</t>
  </si>
  <si>
    <t>Gasket for Wneck Flange 300-NPS18 SCH-120 [304 SS]</t>
  </si>
  <si>
    <t>Gasket for Wneck Flange 300-NPS18 SCH-140 [304 SS]</t>
  </si>
  <si>
    <t>Gasket for Wneck Flange 300-NPS18 SCH-160 [304 SS]</t>
  </si>
  <si>
    <t>Gasket for Wneck Flange 300-NPS18 SCH-STD [304 SS]</t>
  </si>
  <si>
    <t>Gasket for Wneck Flange 300-NPS18 SCH-XH [304 SS]</t>
  </si>
  <si>
    <t>Gasket for Wneck Flange 300-NPS20 SCH-10 [304 SS]</t>
  </si>
  <si>
    <t>Gasket for Wneck Flange 300-NPS20 SCH-20 [304 SS]</t>
  </si>
  <si>
    <t>Gasket for Wneck Flange 300-NPS20 SCH-30 [304 SS]</t>
  </si>
  <si>
    <t>Gasket for Wneck Flange 300-NPS20 SCH-40 [304 SS]</t>
  </si>
  <si>
    <t>Gasket for Wneck Flange 300-NPS20 SCH-60 [304 SS]</t>
  </si>
  <si>
    <t>Gasket for Wneck Flange 300-NPS20 SCH-80 [304 SS]</t>
  </si>
  <si>
    <t>Gasket for Wneck Flange 300-NPS20 SCH-100 [304 SS]</t>
  </si>
  <si>
    <t>Gasket for Wneck Flange 300-NPS20 SCH-120 [304 SS]</t>
  </si>
  <si>
    <t>Gasket for Wneck Flange 300-NPS20 SCH-140 [304 SS]</t>
  </si>
  <si>
    <t>Gasket for Wneck Flange 300-NPS20 SCH-160 [304 SS]</t>
  </si>
  <si>
    <t>Gasket for Wneck Flange 300-NPS20 SCH-STD [304 SS]</t>
  </si>
  <si>
    <t>Gasket for Wneck Flange 300-NPS20 SCH-XH [304 SS]</t>
  </si>
  <si>
    <t>Gasket for Wneck Flange 300-NPS24 SCH-10 [304 SS]</t>
  </si>
  <si>
    <t>Gasket for Wneck Flange 300-NPS24 SCH-20 [304 SS]</t>
  </si>
  <si>
    <t>Gasket for Wneck Flange 300-NPS24 SCH-30 [304 SS]</t>
  </si>
  <si>
    <t>Gasket for Wneck Flange 300-NPS24 SCH-40 [304 SS]</t>
  </si>
  <si>
    <t>Gasket for Wneck Flange 300-NPS24 SCH-60 [304 SS]</t>
  </si>
  <si>
    <t>Gasket for Wneck Flange 300-NPS24 SCH-80 [304 SS]</t>
  </si>
  <si>
    <t>Gasket for Wneck Flange 300-NPS24 SCH-100 [304 SS]</t>
  </si>
  <si>
    <t>Gasket for Wneck Flange 300-NPS24 SCH-120 [304 SS]</t>
  </si>
  <si>
    <t>Gasket for Wneck Flange 300-NPS24 SCH-140 [304 SS]</t>
  </si>
  <si>
    <t>Gasket for Wneck Flange 300-NPS24 SCH-160 [304 SS]</t>
  </si>
  <si>
    <t>Gasket for Wneck Flange 300-NPS24 SCH-STD [304 SS]</t>
  </si>
  <si>
    <t>Gasket for Wneck Flange 300-NPS24 SCH-XH [304 SS]</t>
  </si>
  <si>
    <t>Gasket for Wneck Flange 400-NPS0.5 SCH-10 [304 SS]</t>
  </si>
  <si>
    <t>Gasket for Wneck Flange 400-NPS0.5 SCH-40 [304 SS]</t>
  </si>
  <si>
    <t>Gasket for Wneck Flange 400-NPS0.5 SCH-80 [304 SS]</t>
  </si>
  <si>
    <t>Gasket for Wneck Flange 400-NPS0.5 SCH-160 [304 SS]</t>
  </si>
  <si>
    <t>Gasket for Wneck Flange 400-NPS0.5 SCH-STD [304 SS]</t>
  </si>
  <si>
    <t>Gasket for Wneck Flange 400-NPS0.5 SCH-XH [304 SS]</t>
  </si>
  <si>
    <t>Gasket for Wneck Flange 400-NPS0.5 SCH-XXH [304 SS]</t>
  </si>
  <si>
    <t>Gasket for Wneck Flange 400-NPS0.75 SCH-10 [304 SS]</t>
  </si>
  <si>
    <t>Gasket for Wneck Flange 400-NPS0.75 SCH-40 [304 SS]</t>
  </si>
  <si>
    <t>Gasket for Wneck Flange 400-NPS0.75 SCH-80 [304 SS]</t>
  </si>
  <si>
    <t>Gasket for Wneck Flange 400-NPS0.75 SCH-160 [304 SS]</t>
  </si>
  <si>
    <t>Gasket for Wneck Flange 400-NPS0.75 SCH-STD [304 SS]</t>
  </si>
  <si>
    <t>Gasket for Wneck Flange 400-NPS0.75 SCH-XH [304 SS]</t>
  </si>
  <si>
    <t>Gasket for Wneck Flange 400-NPS0.75 SCH-XXH [304 SS]</t>
  </si>
  <si>
    <t>Gasket for Wneck Flange 400-NPS1 SCH-10 [304 SS]</t>
  </si>
  <si>
    <t>Gasket for Wneck Flange 400-NPS1 SCH-40 [304 SS]</t>
  </si>
  <si>
    <t>Gasket for Wneck Flange 400-NPS1 SCH-80 [304 SS]</t>
  </si>
  <si>
    <t>Gasket for Wneck Flange 400-NPS1 SCH-160 [304 SS]</t>
  </si>
  <si>
    <t>Gasket for Wneck Flange 400-NPS1 SCH-STD [304 SS]</t>
  </si>
  <si>
    <t>Gasket for Wneck Flange 400-NPS1 SCH-XH [304 SS]</t>
  </si>
  <si>
    <t>Gasket for Wneck Flange 400-NPS1 SCH-XXH [304 SS]</t>
  </si>
  <si>
    <t>Gasket for Wneck Flange 400-NPS1.25 SCH-10 [304 SS]</t>
  </si>
  <si>
    <t>Gasket for Wneck Flange 400-NPS1.25 SCH-40 [304 SS]</t>
  </si>
  <si>
    <t>Gasket for Wneck Flange 400-NPS1.25 SCH-80 [304 SS]</t>
  </si>
  <si>
    <t>Gasket for Wneck Flange 400-NPS1.25 SCH-160 [304 SS]</t>
  </si>
  <si>
    <t>Gasket for Wneck Flange 400-NPS1.25 SCH-STD [304 SS]</t>
  </si>
  <si>
    <t>Gasket for Wneck Flange 400-NPS1.25 SCH-XH [304 SS]</t>
  </si>
  <si>
    <t>Gasket for Wneck Flange 400-NPS1.25 SCH-XXH [304 SS]</t>
  </si>
  <si>
    <t>Gasket for Wneck Flange 400-NPS1.5 SCH-10 [304 SS]</t>
  </si>
  <si>
    <t>Gasket for Wneck Flange 400-NPS1.5 SCH-40 [304 SS]</t>
  </si>
  <si>
    <t>Gasket for Wneck Flange 400-NPS1.5 SCH-80 [304 SS]</t>
  </si>
  <si>
    <t>Gasket for Wneck Flange 400-NPS1.5 SCH-160 [304 SS]</t>
  </si>
  <si>
    <t>Gasket for Wneck Flange 400-NPS1.5 SCH-STD [304 SS]</t>
  </si>
  <si>
    <t>Gasket for Wneck Flange 400-NPS1.5 SCH-XH [304 SS]</t>
  </si>
  <si>
    <t>Gasket for Wneck Flange 400-NPS1.5 SCH-XXH [304 SS]</t>
  </si>
  <si>
    <t>Gasket for Wneck Flange 400-NPS2 SCH-10 [304 SS]</t>
  </si>
  <si>
    <t>Gasket for Wneck Flange 400-NPS2 SCH-40 [304 SS]</t>
  </si>
  <si>
    <t>Gasket for Wneck Flange 400-NPS2 SCH-80 [304 SS]</t>
  </si>
  <si>
    <t>Gasket for Wneck Flange 400-NPS2 SCH-160 [304 SS]</t>
  </si>
  <si>
    <t>Gasket for Wneck Flange 400-NPS2 SCH-STD [304 SS]</t>
  </si>
  <si>
    <t>Gasket for Wneck Flange 400-NPS2 SCH-XH [304 SS]</t>
  </si>
  <si>
    <t>Gasket for Wneck Flange 400-NPS2 SCH-XXH [304 SS]</t>
  </si>
  <si>
    <t>Gasket for Wneck Flange 400-NPS2.5 SCH-10 [304 SS]</t>
  </si>
  <si>
    <t>Gasket for Wneck Flange 400-NPS2.5 SCH-40 [304 SS]</t>
  </si>
  <si>
    <t>Gasket for Wneck Flange 400-NPS2.5 SCH-80 [304 SS]</t>
  </si>
  <si>
    <t>Gasket for Wneck Flange 400-NPS2.5 SCH-160 [304 SS]</t>
  </si>
  <si>
    <t>Gasket for Wneck Flange 400-NPS2.5 SCH-STD [304 SS]</t>
  </si>
  <si>
    <t>Gasket for Wneck Flange 400-NPS2.5 SCH-XH [304 SS]</t>
  </si>
  <si>
    <t>Gasket for Wneck Flange 400-NPS2.5 SCH-XXH [304 SS]</t>
  </si>
  <si>
    <t>Gasket for Wneck Flange 400-NPS3 SCH-10 [304 SS]</t>
  </si>
  <si>
    <t>Gasket for Wneck Flange 400-NPS3 SCH-40 [304 SS]</t>
  </si>
  <si>
    <t>Gasket for Wneck Flange 400-NPS3 SCH-80 [304 SS]</t>
  </si>
  <si>
    <t>Gasket for Wneck Flange 400-NPS3 SCH-160 [304 SS]</t>
  </si>
  <si>
    <t>Gasket for Wneck Flange 400-NPS3 SCH-STD [304 SS]</t>
  </si>
  <si>
    <t>Gasket for Wneck Flange 400-NPS3 SCH-XH [304 SS]</t>
  </si>
  <si>
    <t>Gasket for Wneck Flange 400-NPS3 SCH-XXH [304 SS]</t>
  </si>
  <si>
    <t>Gasket for Wneck Flange 400-NPS3.5 SCH-10 [304 SS]</t>
  </si>
  <si>
    <t>Gasket for Wneck Flange 400-NPS3.5 SCH-40 [304 SS]</t>
  </si>
  <si>
    <t>Gasket for Wneck Flange 400-NPS3.5 SCH-80 [304 SS]</t>
  </si>
  <si>
    <t>Gasket for Wneck Flange 400-NPS3.5 SCH-STD [304 SS]</t>
  </si>
  <si>
    <t>Gasket for Wneck Flange 400-NPS3.5 SCH-XH [304 SS]</t>
  </si>
  <si>
    <t>Gasket for Wneck Flange 400-NPS3.5 SCH-XXH [304 SS]</t>
  </si>
  <si>
    <t>Gasket for Wneck Flange 400-NPS4 SCH-10 [304 SS]</t>
  </si>
  <si>
    <t>Gasket for Wneck Flange 400-NPS4 SCH-40 [304 SS]</t>
  </si>
  <si>
    <t>Gasket for Wneck Flange 400-NPS4 SCH-80 [304 SS]</t>
  </si>
  <si>
    <t>Gasket for Wneck Flange 400-NPS4 SCH-120 [304 SS]</t>
  </si>
  <si>
    <t>Gasket for Wneck Flange 400-NPS4 SCH-160 [304 SS]</t>
  </si>
  <si>
    <t>Gasket for Wneck Flange 400-NPS4 SCH-STD [304 SS]</t>
  </si>
  <si>
    <t>Gasket for Wneck Flange 400-NPS4 SCH-XH [304 SS]</t>
  </si>
  <si>
    <t>Gasket for Wneck Flange 400-NPS4 SCH-XXH [304 SS]</t>
  </si>
  <si>
    <t>Gasket for Wneck Flange 400-NPS5 SCH-10 [304 SS]</t>
  </si>
  <si>
    <t>Gasket for Wneck Flange 400-NPS5 SCH-40 [304 SS]</t>
  </si>
  <si>
    <t>Gasket for Wneck Flange 400-NPS5 SCH-80 [304 SS]</t>
  </si>
  <si>
    <t>Gasket for Wneck Flange 400-NPS5 SCH-120 [304 SS]</t>
  </si>
  <si>
    <t>Gasket for Wneck Flange 400-NPS5 SCH-160 [304 SS]</t>
  </si>
  <si>
    <t>Gasket for Wneck Flange 400-NPS5 SCH-STD [304 SS]</t>
  </si>
  <si>
    <t>Gasket for Wneck Flange 400-NPS5 SCH-XH [304 SS]</t>
  </si>
  <si>
    <t>Gasket for Wneck Flange 400-NPS5 SCH-XXH [304 SS]</t>
  </si>
  <si>
    <t>Gasket for Wneck Flange 400-NPS6 SCH-10 [304 SS]</t>
  </si>
  <si>
    <t>Gasket for Wneck Flange 400-NPS6 SCH-40 [304 SS]</t>
  </si>
  <si>
    <t>Gasket for Wneck Flange 400-NPS6 SCH-80 [304 SS]</t>
  </si>
  <si>
    <t>Gasket for Wneck Flange 400-NPS6 SCH-120 [304 SS]</t>
  </si>
  <si>
    <t>Gasket for Wneck Flange 400-NPS6 SCH-160 [304 SS]</t>
  </si>
  <si>
    <t>Gasket for Wneck Flange 400-NPS6 SCH-STD [304 SS]</t>
  </si>
  <si>
    <t>Gasket for Wneck Flange 400-NPS6 SCH-XH [304 SS]</t>
  </si>
  <si>
    <t>Gasket for Wneck Flange 400-NPS6 SCH-XXH [304 SS]</t>
  </si>
  <si>
    <t>Gasket for Wneck Flange 400-NPS8 SCH-10 [304 SS]</t>
  </si>
  <si>
    <t>Gasket for Wneck Flange 400-NPS8 SCH-20 [304 SS]</t>
  </si>
  <si>
    <t>Gasket for Wneck Flange 400-NPS8 SCH-30 [304 SS]</t>
  </si>
  <si>
    <t>Gasket for Wneck Flange 400-NPS8 SCH-40 [304 SS]</t>
  </si>
  <si>
    <t>Gasket for Wneck Flange 400-NPS8 SCH-60 [304 SS]</t>
  </si>
  <si>
    <t>Gasket for Wneck Flange 400-NPS8 SCH-80 [304 SS]</t>
  </si>
  <si>
    <t>Gasket for Wneck Flange 400-NPS8 SCH-100 [304 SS]</t>
  </si>
  <si>
    <t>Gasket for Wneck Flange 400-NPS8 SCH-120 [304 SS]</t>
  </si>
  <si>
    <t>Gasket for Wneck Flange 400-NPS8 SCH-140 [304 SS]</t>
  </si>
  <si>
    <t>Gasket for Wneck Flange 400-NPS8 SCH-160 [304 SS]</t>
  </si>
  <si>
    <t>Gasket for Wneck Flange 400-NPS8 SCH-STD [304 SS]</t>
  </si>
  <si>
    <t>Gasket for Wneck Flange 400-NPS8 SCH-XH [304 SS]</t>
  </si>
  <si>
    <t>Gasket for Wneck Flange 400-NPS8 SCH-XXH [304 SS]</t>
  </si>
  <si>
    <t>Gasket for Wneck Flange 400-NPS10 SCH-10 [304 SS]</t>
  </si>
  <si>
    <t>Gasket for Wneck Flange 400-NPS10 SCH-20 [304 SS]</t>
  </si>
  <si>
    <t>Gasket for Wneck Flange 400-NPS10 SCH-30 [304 SS]</t>
  </si>
  <si>
    <t>Gasket for Wneck Flange 400-NPS10 SCH-40 [304 SS]</t>
  </si>
  <si>
    <t>Gasket for Wneck Flange 400-NPS10 SCH-60 [304 SS]</t>
  </si>
  <si>
    <t>Gasket for Wneck Flange 400-NPS10 SCH-80 [304 SS]</t>
  </si>
  <si>
    <t>Gasket for Wneck Flange 400-NPS10 SCH-100 [304 SS]</t>
  </si>
  <si>
    <t>Gasket for Wneck Flange 400-NPS10 SCH-120 [304 SS]</t>
  </si>
  <si>
    <t>Gasket for Wneck Flange 400-NPS10 SCH-140 [304 SS]</t>
  </si>
  <si>
    <t>Gasket for Wneck Flange 400-NPS10 SCH-160 [304 SS]</t>
  </si>
  <si>
    <t>Gasket for Wneck Flange 400-NPS10 SCH-STD [304 SS]</t>
  </si>
  <si>
    <t>Gasket for Wneck Flange 400-NPS10 SCH-XH [304 SS]</t>
  </si>
  <si>
    <t>Gasket for Wneck Flange 400-NPS10 SCH-XXH [304 SS]</t>
  </si>
  <si>
    <t>Gasket for Wneck Flange 400-NPS12 SCH-10 [304 SS]</t>
  </si>
  <si>
    <t>Gasket for Wneck Flange 400-NPS12 SCH-20 [304 SS]</t>
  </si>
  <si>
    <t>Gasket for Wneck Flange 400-NPS12 SCH-30 [304 SS]</t>
  </si>
  <si>
    <t>Gasket for Wneck Flange 400-NPS12 SCH-40 [304 SS]</t>
  </si>
  <si>
    <t>Gasket for Wneck Flange 400-NPS12 SCH-60 [304 SS]</t>
  </si>
  <si>
    <t>Gasket for Wneck Flange 400-NPS12 SCH-80 [304 SS]</t>
  </si>
  <si>
    <t>Gasket for Wneck Flange 400-NPS12 SCH-100 [304 SS]</t>
  </si>
  <si>
    <t>Gasket for Wneck Flange 400-NPS12 SCH-120 [304 SS]</t>
  </si>
  <si>
    <t>Gasket for Wneck Flange 400-NPS12 SCH-140 [304 SS]</t>
  </si>
  <si>
    <t>Gasket for Wneck Flange 400-NPS12 SCH-160 [304 SS]</t>
  </si>
  <si>
    <t>Gasket for Wneck Flange 400-NPS12 SCH-STD [304 SS]</t>
  </si>
  <si>
    <t>Gasket for Wneck Flange 400-NPS12 SCH-XH [304 SS]</t>
  </si>
  <si>
    <t>Gasket for Wneck Flange 400-NPS12 SCH-XXH [304 SS]</t>
  </si>
  <si>
    <t>Gasket for Wneck Flange 400-NPS14 SCH-10 [304 SS]</t>
  </si>
  <si>
    <t>Gasket for Wneck Flange 400-NPS14 SCH-20 [304 SS]</t>
  </si>
  <si>
    <t>Gasket for Wneck Flange 400-NPS14 SCH-30 [304 SS]</t>
  </si>
  <si>
    <t>Gasket for Wneck Flange 400-NPS14 SCH-40 [304 SS]</t>
  </si>
  <si>
    <t>Gasket for Wneck Flange 400-NPS14 SCH-60 [304 SS]</t>
  </si>
  <si>
    <t>Gasket for Wneck Flange 400-NPS14 SCH-80 [304 SS]</t>
  </si>
  <si>
    <t>Gasket for Wneck Flange 400-NPS14 SCH-100 [304 SS]</t>
  </si>
  <si>
    <t>Gasket for Wneck Flange 400-NPS14 SCH-120 [304 SS]</t>
  </si>
  <si>
    <t>Gasket for Wneck Flange 400-NPS14 SCH-140 [304 SS]</t>
  </si>
  <si>
    <t>Gasket for Wneck Flange 400-NPS14 SCH-160 [304 SS]</t>
  </si>
  <si>
    <t>Gasket for Wneck Flange 400-NPS14 SCH-STD [304 SS]</t>
  </si>
  <si>
    <t>Gasket for Wneck Flange 400-NPS14 SCH-XH [304 SS]</t>
  </si>
  <si>
    <t>Gasket for Wneck Flange 400-NPS16 SCH-10 [304 SS]</t>
  </si>
  <si>
    <t>Gasket for Wneck Flange 400-NPS16 SCH-20 [304 SS]</t>
  </si>
  <si>
    <t>Gasket for Wneck Flange 400-NPS16 SCH-30 [304 SS]</t>
  </si>
  <si>
    <t>Gasket for Wneck Flange 400-NPS16 SCH-40 [304 SS]</t>
  </si>
  <si>
    <t>Gasket for Wneck Flange 400-NPS16 SCH-60 [304 SS]</t>
  </si>
  <si>
    <t>Gasket for Wneck Flange 400-NPS16 SCH-80 [304 SS]</t>
  </si>
  <si>
    <t>Gasket for Wneck Flange 400-NPS16 SCH-100 [304 SS]</t>
  </si>
  <si>
    <t>Gasket for Wneck Flange 400-NPS16 SCH-120 [304 SS]</t>
  </si>
  <si>
    <t>Gasket for Wneck Flange 400-NPS16 SCH-140 [304 SS]</t>
  </si>
  <si>
    <t>Gasket for Wneck Flange 400-NPS16 SCH-160 [304 SS]</t>
  </si>
  <si>
    <t>Gasket for Wneck Flange 400-NPS16 SCH-STD [304 SS]</t>
  </si>
  <si>
    <t>Gasket for Wneck Flange 400-NPS16 SCH-XH [304 SS]</t>
  </si>
  <si>
    <t>Gasket for Wneck Flange 400-NPS18 SCH-10 [304 SS]</t>
  </si>
  <si>
    <t>Gasket for Wneck Flange 400-NPS18 SCH-20 [304 SS]</t>
  </si>
  <si>
    <t>Gasket for Wneck Flange 400-NPS18 SCH-30 [304 SS]</t>
  </si>
  <si>
    <t>Gasket for Wneck Flange 400-NPS18 SCH-40 [304 SS]</t>
  </si>
  <si>
    <t>Gasket for Wneck Flange 400-NPS18 SCH-60 [304 SS]</t>
  </si>
  <si>
    <t>Gasket for Wneck Flange 400-NPS18 SCH-80 [304 SS]</t>
  </si>
  <si>
    <t>Gasket for Wneck Flange 400-NPS18 SCH-100 [304 SS]</t>
  </si>
  <si>
    <t>Gasket for Wneck Flange 400-NPS18 SCH-120 [304 SS]</t>
  </si>
  <si>
    <t>Gasket for Wneck Flange 400-NPS18 SCH-140 [304 SS]</t>
  </si>
  <si>
    <t>Gasket for Wneck Flange 400-NPS18 SCH-160 [304 SS]</t>
  </si>
  <si>
    <t>Gasket for Wneck Flange 400-NPS18 SCH-STD [304 SS]</t>
  </si>
  <si>
    <t>Gasket for Wneck Flange 400-NPS18 SCH-XH [304 SS]</t>
  </si>
  <si>
    <t>Gasket for Wneck Flange 400-NPS20 SCH-10 [304 SS]</t>
  </si>
  <si>
    <t>Gasket for Wneck Flange 400-NPS20 SCH-20 [304 SS]</t>
  </si>
  <si>
    <t>Gasket for Wneck Flange 400-NPS20 SCH-30 [304 SS]</t>
  </si>
  <si>
    <t>Gasket for Wneck Flange 400-NPS20 SCH-40 [304 SS]</t>
  </si>
  <si>
    <t>Gasket for Wneck Flange 400-NPS20 SCH-60 [304 SS]</t>
  </si>
  <si>
    <t>Gasket for Wneck Flange 400-NPS20 SCH-80 [304 SS]</t>
  </si>
  <si>
    <t>Gasket for Wneck Flange 400-NPS20 SCH-100 [304 SS]</t>
  </si>
  <si>
    <t>Gasket for Wneck Flange 400-NPS20 SCH-120 [304 SS]</t>
  </si>
  <si>
    <t>Gasket for Wneck Flange 400-NPS20 SCH-140 [304 SS]</t>
  </si>
  <si>
    <t>Gasket for Wneck Flange 400-NPS20 SCH-160 [304 SS]</t>
  </si>
  <si>
    <t>Gasket for Wneck Flange 400-NPS20 SCH-STD [304 SS]</t>
  </si>
  <si>
    <t>Gasket for Wneck Flange 400-NPS20 SCH-XH [304 SS]</t>
  </si>
  <si>
    <t>Gasket for Wneck Flange 400-NPS24 SCH-10 [304 SS]</t>
  </si>
  <si>
    <t>Gasket for Wneck Flange 400-NPS24 SCH-20 [304 SS]</t>
  </si>
  <si>
    <t>Gasket for Wneck Flange 400-NPS24 SCH-30 [304 SS]</t>
  </si>
  <si>
    <t>Gasket for Wneck Flange 400-NPS24 SCH-40 [304 SS]</t>
  </si>
  <si>
    <t>Gasket for Wneck Flange 400-NPS24 SCH-60 [304 SS]</t>
  </si>
  <si>
    <t>Gasket for Wneck Flange 400-NPS24 SCH-80 [304 SS]</t>
  </si>
  <si>
    <t>Gasket for Wneck Flange 400-NPS24 SCH-100 [304 SS]</t>
  </si>
  <si>
    <t>Gasket for Wneck Flange 400-NPS24 SCH-120 [304 SS]</t>
  </si>
  <si>
    <t>Gasket for Wneck Flange 400-NPS24 SCH-140 [304 SS]</t>
  </si>
  <si>
    <t>Gasket for Wneck Flange 400-NPS24 SCH-160 [304 SS]</t>
  </si>
  <si>
    <t>Gasket for Wneck Flange 400-NPS24 SCH-STD [304 SS]</t>
  </si>
  <si>
    <t>Gasket for Wneck Flange 400-NPS24 SCH-XH [304 SS]</t>
  </si>
  <si>
    <t>Gasket for Wneck Flange 600-NPS0.5 SCH-10 [304 SS]</t>
  </si>
  <si>
    <t>Gasket for Wneck Flange 600-NPS0.5 SCH-40 [304 SS]</t>
  </si>
  <si>
    <t>Gasket for Wneck Flange 600-NPS0.5 SCH-80 [304 SS]</t>
  </si>
  <si>
    <t>Gasket for Wneck Flange 600-NPS0.5 SCH-160 [304 SS]</t>
  </si>
  <si>
    <t>Gasket for Wneck Flange 600-NPS0.5 SCH-STD [304 SS]</t>
  </si>
  <si>
    <t>Gasket for Wneck Flange 600-NPS0.5 SCH-XH [304 SS]</t>
  </si>
  <si>
    <t>Gasket for Wneck Flange 600-NPS0.5 SCH-XXH [304 SS]</t>
  </si>
  <si>
    <t>Gasket for Wneck Flange 600-NPS0.75 SCH-10 [304 SS]</t>
  </si>
  <si>
    <t>Gasket for Wneck Flange 600-NPS0.75 SCH-40 [304 SS]</t>
  </si>
  <si>
    <t>Gasket for Wneck Flange 600-NPS0.75 SCH-80 [304 SS]</t>
  </si>
  <si>
    <t>Gasket for Wneck Flange 600-NPS0.75 SCH-160 [304 SS]</t>
  </si>
  <si>
    <t>Gasket for Wneck Flange 600-NPS0.75 SCH-STD [304 SS]</t>
  </si>
  <si>
    <t>Gasket for Wneck Flange 600-NPS0.75 SCH-XH [304 SS]</t>
  </si>
  <si>
    <t>Gasket for Wneck Flange 600-NPS0.75 SCH-XXH [304 SS]</t>
  </si>
  <si>
    <t>Gasket for Wneck Flange 600-NPS1 SCH-10 [304 SS]</t>
  </si>
  <si>
    <t>Gasket for Wneck Flange 600-NPS1 SCH-40 [304 SS]</t>
  </si>
  <si>
    <t>Gasket for Wneck Flange 600-NPS1 SCH-80 [304 SS]</t>
  </si>
  <si>
    <t>Gasket for Wneck Flange 600-NPS1 SCH-160 [304 SS]</t>
  </si>
  <si>
    <t>Gasket for Wneck Flange 600-NPS1 SCH-STD [304 SS]</t>
  </si>
  <si>
    <t>Gasket for Wneck Flange 600-NPS1 SCH-XH [304 SS]</t>
  </si>
  <si>
    <t>Gasket for Wneck Flange 600-NPS1 SCH-XXH [304 SS]</t>
  </si>
  <si>
    <t>Gasket for Wneck Flange 600-NPS1.25 SCH-10 [304 SS]</t>
  </si>
  <si>
    <t>Gasket for Wneck Flange 600-NPS1.25 SCH-40 [304 SS]</t>
  </si>
  <si>
    <t>Gasket for Wneck Flange 600-NPS1.25 SCH-80 [304 SS]</t>
  </si>
  <si>
    <t>Gasket for Wneck Flange 600-NPS1.25 SCH-160 [304 SS]</t>
  </si>
  <si>
    <t>Gasket for Wneck Flange 600-NPS1.25 SCH-STD [304 SS]</t>
  </si>
  <si>
    <t>Gasket for Wneck Flange 600-NPS1.25 SCH-XH [304 SS]</t>
  </si>
  <si>
    <t>Gasket for Wneck Flange 600-NPS1.25 SCH-XXH [304 SS]</t>
  </si>
  <si>
    <t>Gasket for Wneck Flange 600-NPS1.5 SCH-10 [304 SS]</t>
  </si>
  <si>
    <t>Gasket for Wneck Flange 600-NPS1.5 SCH-40 [304 SS]</t>
  </si>
  <si>
    <t>Gasket for Wneck Flange 600-NPS1.5 SCH-80 [304 SS]</t>
  </si>
  <si>
    <t>Gasket for Wneck Flange 600-NPS1.5 SCH-160 [304 SS]</t>
  </si>
  <si>
    <t>Gasket for Wneck Flange 600-NPS1.5 SCH-STD [304 SS]</t>
  </si>
  <si>
    <t>Gasket for Wneck Flange 600-NPS1.5 SCH-XH [304 SS]</t>
  </si>
  <si>
    <t>Gasket for Wneck Flange 600-NPS1.5 SCH-XXH [304 SS]</t>
  </si>
  <si>
    <t>Gasket for Wneck Flange 600-NPS2 SCH-10 [304 SS]</t>
  </si>
  <si>
    <t>Gasket for Wneck Flange 600-NPS2 SCH-40 [304 SS]</t>
  </si>
  <si>
    <t>Gasket for Wneck Flange 600-NPS2 SCH-80 [304 SS]</t>
  </si>
  <si>
    <t>Gasket for Wneck Flange 600-NPS2 SCH-160 [304 SS]</t>
  </si>
  <si>
    <t>Gasket for Wneck Flange 600-NPS2 SCH-STD [304 SS]</t>
  </si>
  <si>
    <t>Gasket for Wneck Flange 600-NPS2 SCH-XH [304 SS]</t>
  </si>
  <si>
    <t>Gasket for Wneck Flange 600-NPS2 SCH-XXH [304 SS]</t>
  </si>
  <si>
    <t>Gasket for Wneck Flange 600-NPS2.5 SCH-10 [304 SS]</t>
  </si>
  <si>
    <t>Gasket for Wneck Flange 600-NPS2.5 SCH-40 [304 SS]</t>
  </si>
  <si>
    <t>Gasket for Wneck Flange 600-NPS2.5 SCH-80 [304 SS]</t>
  </si>
  <si>
    <t>Gasket for Wneck Flange 600-NPS2.5 SCH-160 [304 SS]</t>
  </si>
  <si>
    <t>Gasket for Wneck Flange 600-NPS2.5 SCH-STD [304 SS]</t>
  </si>
  <si>
    <t>Gasket for Wneck Flange 600-NPS2.5 SCH-XH [304 SS]</t>
  </si>
  <si>
    <t>Gasket for Wneck Flange 600-NPS2.5 SCH-XXH [304 SS]</t>
  </si>
  <si>
    <t>Gasket for Wneck Flange 600-NPS3 SCH-10 [304 SS]</t>
  </si>
  <si>
    <t>Gasket for Wneck Flange 600-NPS3 SCH-40 [304 SS]</t>
  </si>
  <si>
    <t>Gasket for Wneck Flange 600-NPS3 SCH-80 [304 SS]</t>
  </si>
  <si>
    <t>Gasket for Wneck Flange 600-NPS3 SCH-160 [304 SS]</t>
  </si>
  <si>
    <t>Gasket for Wneck Flange 600-NPS3 SCH-STD [304 SS]</t>
  </si>
  <si>
    <t>Gasket for Wneck Flange 600-NPS3 SCH-XH [304 SS]</t>
  </si>
  <si>
    <t>Gasket for Wneck Flange 600-NPS3 SCH-XXH [304 SS]</t>
  </si>
  <si>
    <t>Gasket for Wneck Flange 600-NPS3.5 SCH-10 [304 SS]</t>
  </si>
  <si>
    <t>Gasket for Wneck Flange 600-NPS3.5 SCH-40 [304 SS]</t>
  </si>
  <si>
    <t>Gasket for Wneck Flange 600-NPS3.5 SCH-80 [304 SS]</t>
  </si>
  <si>
    <t>Gasket for Wneck Flange 600-NPS3.5 SCH-STD [304 SS]</t>
  </si>
  <si>
    <t>Gasket for Wneck Flange 600-NPS3.5 SCH-XH [304 SS]</t>
  </si>
  <si>
    <t>Gasket for Wneck Flange 600-NPS3.5 SCH-XXH [304 SS]</t>
  </si>
  <si>
    <t>Gasket for Wneck Flange 600-NPS4 SCH-10 [304 SS]</t>
  </si>
  <si>
    <t>Gasket for Wneck Flange 600-NPS4 SCH-40 [304 SS]</t>
  </si>
  <si>
    <t>Gasket for Wneck Flange 600-NPS4 SCH-80 [304 SS]</t>
  </si>
  <si>
    <t>Gasket for Wneck Flange 600-NPS4 SCH-120 [304 SS]</t>
  </si>
  <si>
    <t>Gasket for Wneck Flange 600-NPS4 SCH-160 [304 SS]</t>
  </si>
  <si>
    <t>Gasket for Wneck Flange 600-NPS4 SCH-STD [304 SS]</t>
  </si>
  <si>
    <t>Gasket for Wneck Flange 600-NPS4 SCH-XH [304 SS]</t>
  </si>
  <si>
    <t>Gasket for Wneck Flange 600-NPS4 SCH-XXH [304 SS]</t>
  </si>
  <si>
    <t>Gasket for Wneck Flange 600-NPS5 SCH-10 [304 SS]</t>
  </si>
  <si>
    <t>Gasket for Wneck Flange 600-NPS5 SCH-40 [304 SS]</t>
  </si>
  <si>
    <t>Gasket for Wneck Flange 600-NPS5 SCH-80 [304 SS]</t>
  </si>
  <si>
    <t>Gasket for Wneck Flange 600-NPS5 SCH-120 [304 SS]</t>
  </si>
  <si>
    <t>Gasket for Wneck Flange 600-NPS5 SCH-160 [304 SS]</t>
  </si>
  <si>
    <t>Gasket for Wneck Flange 600-NPS5 SCH-STD [304 SS]</t>
  </si>
  <si>
    <t>Gasket for Wneck Flange 600-NPS5 SCH-XH [304 SS]</t>
  </si>
  <si>
    <t>Gasket for Wneck Flange 600-NPS5 SCH-XXH [304 SS]</t>
  </si>
  <si>
    <t>Gasket for Wneck Flange 600-NPS6 SCH-10 [304 SS]</t>
  </si>
  <si>
    <t>Gasket for Wneck Flange 600-NPS6 SCH-40 [304 SS]</t>
  </si>
  <si>
    <t>Gasket for Wneck Flange 600-NPS6 SCH-80 [304 SS]</t>
  </si>
  <si>
    <t>Gasket for Wneck Flange 600-NPS6 SCH-120 [304 SS]</t>
  </si>
  <si>
    <t>Gasket for Wneck Flange 600-NPS6 SCH-160 [304 SS]</t>
  </si>
  <si>
    <t>Gasket for Wneck Flange 600-NPS6 SCH-STD [304 SS]</t>
  </si>
  <si>
    <t>Gasket for Wneck Flange 600-NPS6 SCH-XH [304 SS]</t>
  </si>
  <si>
    <t>Gasket for Wneck Flange 600-NPS6 SCH-XXH [304 SS]</t>
  </si>
  <si>
    <t>Gasket for Wneck Flange 600-NPS8 SCH-10 [304 SS]</t>
  </si>
  <si>
    <t>Gasket for Wneck Flange 600-NPS8 SCH-20 [304 SS]</t>
  </si>
  <si>
    <t>Gasket for Wneck Flange 600-NPS8 SCH-30 [304 SS]</t>
  </si>
  <si>
    <t>Gasket for Wneck Flange 600-NPS8 SCH-40 [304 SS]</t>
  </si>
  <si>
    <t>Gasket for Wneck Flange 600-NPS8 SCH-60 [304 SS]</t>
  </si>
  <si>
    <t>Gasket for Wneck Flange 600-NPS8 SCH-80 [304 SS]</t>
  </si>
  <si>
    <t>Gasket for Wneck Flange 600-NPS8 SCH-100 [304 SS]</t>
  </si>
  <si>
    <t>Gasket for Wneck Flange 600-NPS8 SCH-120 [304 SS]</t>
  </si>
  <si>
    <t>Gasket for Wneck Flange 600-NPS8 SCH-140 [304 SS]</t>
  </si>
  <si>
    <t>Gasket for Wneck Flange 600-NPS8 SCH-160 [304 SS]</t>
  </si>
  <si>
    <t>Gasket for Wneck Flange 600-NPS8 SCH-STD [304 SS]</t>
  </si>
  <si>
    <t>Gasket for Wneck Flange 600-NPS8 SCH-XH [304 SS]</t>
  </si>
  <si>
    <t>Gasket for Wneck Flange 600-NPS8 SCH-XXH [304 SS]</t>
  </si>
  <si>
    <t>Gasket for Wneck Flange 600-NPS10 SCH-10 [304 SS]</t>
  </si>
  <si>
    <t>Gasket for Wneck Flange 600-NPS10 SCH-20 [304 SS]</t>
  </si>
  <si>
    <t>Gasket for Wneck Flange 600-NPS10 SCH-30 [304 SS]</t>
  </si>
  <si>
    <t>Gasket for Wneck Flange 600-NPS10 SCH-40 [304 SS]</t>
  </si>
  <si>
    <t>Gasket for Wneck Flange 600-NPS10 SCH-60 [304 SS]</t>
  </si>
  <si>
    <t>Gasket for Wneck Flange 600-NPS10 SCH-80 [304 SS]</t>
  </si>
  <si>
    <t>Gasket for Wneck Flange 600-NPS10 SCH-100 [304 SS]</t>
  </si>
  <si>
    <t>Gasket for Wneck Flange 600-NPS10 SCH-120 [304 SS]</t>
  </si>
  <si>
    <t>Gasket for Wneck Flange 600-NPS10 SCH-140 [304 SS]</t>
  </si>
  <si>
    <t>Gasket for Wneck Flange 600-NPS10 SCH-160 [304 SS]</t>
  </si>
  <si>
    <t>Gasket for Wneck Flange 600-NPS10 SCH-STD [304 SS]</t>
  </si>
  <si>
    <t>Gasket for Wneck Flange 600-NPS10 SCH-XH [304 SS]</t>
  </si>
  <si>
    <t>Gasket for Wneck Flange 600-NPS10 SCH-XXH [304 SS]</t>
  </si>
  <si>
    <t>Gasket for Wneck Flange 600-NPS12 SCH-10 [304 SS]</t>
  </si>
  <si>
    <t>Gasket for Wneck Flange 600-NPS12 SCH-20 [304 SS]</t>
  </si>
  <si>
    <t>Gasket for Wneck Flange 600-NPS12 SCH-30 [304 SS]</t>
  </si>
  <si>
    <t>Gasket for Wneck Flange 600-NPS12 SCH-40 [304 SS]</t>
  </si>
  <si>
    <t>Gasket for Wneck Flange 600-NPS12 SCH-60 [304 SS]</t>
  </si>
  <si>
    <t>Gasket for Wneck Flange 600-NPS12 SCH-80 [304 SS]</t>
  </si>
  <si>
    <t>Gasket for Wneck Flange 600-NPS12 SCH-100 [304 SS]</t>
  </si>
  <si>
    <t>Gasket for Wneck Flange 600-NPS12 SCH-120 [304 SS]</t>
  </si>
  <si>
    <t>Gasket for Wneck Flange 600-NPS12 SCH-140 [304 SS]</t>
  </si>
  <si>
    <t>Gasket for Wneck Flange 600-NPS12 SCH-160 [304 SS]</t>
  </si>
  <si>
    <t>Gasket for Wneck Flange 600-NPS12 SCH-STD [304 SS]</t>
  </si>
  <si>
    <t>Gasket for Wneck Flange 600-NPS12 SCH-XH [304 SS]</t>
  </si>
  <si>
    <t>Gasket for Wneck Flange 600-NPS12 SCH-XXH [304 SS]</t>
  </si>
  <si>
    <t>Gasket for Wneck Flange 600-NPS14 SCH-10 [304 SS]</t>
  </si>
  <si>
    <t>Gasket for Wneck Flange 600-NPS14 SCH-20 [304 SS]</t>
  </si>
  <si>
    <t>Gasket for Wneck Flange 600-NPS14 SCH-30 [304 SS]</t>
  </si>
  <si>
    <t>Gasket for Wneck Flange 600-NPS14 SCH-40 [304 SS]</t>
  </si>
  <si>
    <t>Gasket for Wneck Flange 600-NPS14 SCH-60 [304 SS]</t>
  </si>
  <si>
    <t>Gasket for Wneck Flange 600-NPS14 SCH-80 [304 SS]</t>
  </si>
  <si>
    <t>Gasket for Wneck Flange 600-NPS14 SCH-100 [304 SS]</t>
  </si>
  <si>
    <t>Gasket for Wneck Flange 600-NPS14 SCH-120 [304 SS]</t>
  </si>
  <si>
    <t>Gasket for Wneck Flange 600-NPS14 SCH-140 [304 SS]</t>
  </si>
  <si>
    <t>Gasket for Wneck Flange 600-NPS14 SCH-160 [304 SS]</t>
  </si>
  <si>
    <t>Gasket for Wneck Flange 600-NPS14 SCH-STD [304 SS]</t>
  </si>
  <si>
    <t>Gasket for Wneck Flange 600-NPS14 SCH-XH [304 SS]</t>
  </si>
  <si>
    <t>Gasket for Wneck Flange 600-NPS16 SCH-10 [304 SS]</t>
  </si>
  <si>
    <t>Gasket for Wneck Flange 600-NPS16 SCH-20 [304 SS]</t>
  </si>
  <si>
    <t>Gasket for Wneck Flange 600-NPS16 SCH-30 [304 SS]</t>
  </si>
  <si>
    <t>Gasket for Wneck Flange 600-NPS16 SCH-40 [304 SS]</t>
  </si>
  <si>
    <t>Gasket for Wneck Flange 600-NPS16 SCH-60 [304 SS]</t>
  </si>
  <si>
    <t>Gasket for Wneck Flange 600-NPS16 SCH-80 [304 SS]</t>
  </si>
  <si>
    <t>Gasket for Wneck Flange 600-NPS16 SCH-100 [304 SS]</t>
  </si>
  <si>
    <t>Gasket for Wneck Flange 600-NPS16 SCH-120 [304 SS]</t>
  </si>
  <si>
    <t>Gasket for Wneck Flange 600-NPS16 SCH-140 [304 SS]</t>
  </si>
  <si>
    <t>Gasket for Wneck Flange 600-NPS16 SCH-160 [304 SS]</t>
  </si>
  <si>
    <t>Gasket for Wneck Flange 600-NPS16 SCH-STD [304 SS]</t>
  </si>
  <si>
    <t>Gasket for Wneck Flange 600-NPS16 SCH-XH [304 SS]</t>
  </si>
  <si>
    <t>Gasket for Wneck Flange 600-NPS18 SCH-10 [304 SS]</t>
  </si>
  <si>
    <t>Gasket for Wneck Flange 600-NPS18 SCH-20 [304 SS]</t>
  </si>
  <si>
    <t>Gasket for Wneck Flange 600-NPS18 SCH-30 [304 SS]</t>
  </si>
  <si>
    <t>Gasket for Wneck Flange 600-NPS18 SCH-40 [304 SS]</t>
  </si>
  <si>
    <t>Gasket for Wneck Flange 600-NPS18 SCH-60 [304 SS]</t>
  </si>
  <si>
    <t>Gasket for Wneck Flange 600-NPS18 SCH-80 [304 SS]</t>
  </si>
  <si>
    <t>Gasket for Wneck Flange 600-NPS18 SCH-100 [304 SS]</t>
  </si>
  <si>
    <t>Gasket for Wneck Flange 600-NPS18 SCH-120 [304 SS]</t>
  </si>
  <si>
    <t>Gasket for Wneck Flange 600-NPS18 SCH-140 [304 SS]</t>
  </si>
  <si>
    <t>Gasket for Wneck Flange 600-NPS18 SCH-160 [304 SS]</t>
  </si>
  <si>
    <t>Gasket for Wneck Flange 600-NPS18 SCH-STD [304 SS]</t>
  </si>
  <si>
    <t>Gasket for Wneck Flange 600-NPS18 SCH-XH [304 SS]</t>
  </si>
  <si>
    <t>Gasket for Wneck Flange 600-NPS20 SCH-10 [304 SS]</t>
  </si>
  <si>
    <t>Gasket for Wneck Flange 600-NPS20 SCH-20 [304 SS]</t>
  </si>
  <si>
    <t>Gasket for Wneck Flange 600-NPS20 SCH-30 [304 SS]</t>
  </si>
  <si>
    <t>Gasket for Wneck Flange 600-NPS20 SCH-40 [304 SS]</t>
  </si>
  <si>
    <t>Gasket for Wneck Flange 600-NPS20 SCH-60 [304 SS]</t>
  </si>
  <si>
    <t>Gasket for Wneck Flange 600-NPS20 SCH-80 [304 SS]</t>
  </si>
  <si>
    <t>Gasket for Wneck Flange 600-NPS20 SCH-100 [304 SS]</t>
  </si>
  <si>
    <t>Gasket for Wneck Flange 600-NPS20 SCH-120 [304 SS]</t>
  </si>
  <si>
    <t>Gasket for Wneck Flange 600-NPS20 SCH-140 [304 SS]</t>
  </si>
  <si>
    <t>Gasket for Wneck Flange 600-NPS20 SCH-160 [304 SS]</t>
  </si>
  <si>
    <t>Gasket for Wneck Flange 600-NPS20 SCH-STD [304 SS]</t>
  </si>
  <si>
    <t>Gasket for Wneck Flange 600-NPS20 SCH-XH [304 SS]</t>
  </si>
  <si>
    <t>Gasket for Wneck Flange 600-NPS24 SCH-10 [304 SS]</t>
  </si>
  <si>
    <t>Gasket for Wneck Flange 600-NPS24 SCH-20 [304 SS]</t>
  </si>
  <si>
    <t>Gasket for Wneck Flange 600-NPS24 SCH-30 [304 SS]</t>
  </si>
  <si>
    <t>Gasket for Wneck Flange 600-NPS24 SCH-40 [304 SS]</t>
  </si>
  <si>
    <t>Gasket for Wneck Flange 600-NPS24 SCH-60 [304 SS]</t>
  </si>
  <si>
    <t>Gasket for Wneck Flange 600-NPS24 SCH-80 [304 SS]</t>
  </si>
  <si>
    <t>Gasket for Wneck Flange 600-NPS24 SCH-100 [304 SS]</t>
  </si>
  <si>
    <t>Gasket for Wneck Flange 600-NPS24 SCH-120 [304 SS]</t>
  </si>
  <si>
    <t>Gasket for Wneck Flange 600-NPS24 SCH-140 [304 SS]</t>
  </si>
  <si>
    <t>Gasket for Wneck Flange 600-NPS24 SCH-160 [304 SS]</t>
  </si>
  <si>
    <t>Gasket for Wneck Flange 600-NPS24 SCH-STD [304 SS]</t>
  </si>
  <si>
    <t>Gasket for Wneck Flange 600-NPS24 SCH-XH [304 SS]</t>
  </si>
  <si>
    <t>Gasket for Wneck Flange 900-NPS0.5 SCH-10 [304 SS]</t>
  </si>
  <si>
    <t>Gasket for Wneck Flange 900-NPS0.5 SCH-40 [304 SS]</t>
  </si>
  <si>
    <t>Gasket for Wneck Flange 900-NPS0.5 SCH-80 [304 SS]</t>
  </si>
  <si>
    <t>Gasket for Wneck Flange 900-NPS0.5 SCH-160 [304 SS]</t>
  </si>
  <si>
    <t>Gasket for Wneck Flange 900-NPS0.5 SCH-STD [304 SS]</t>
  </si>
  <si>
    <t>Gasket for Wneck Flange 900-NPS0.5 SCH-XH [304 SS]</t>
  </si>
  <si>
    <t>Gasket for Wneck Flange 900-NPS0.5 SCH-XXH [304 SS]</t>
  </si>
  <si>
    <t>Gasket for Wneck Flange 900-NPS0.75 SCH-10 [304 SS]</t>
  </si>
  <si>
    <t>Gasket for Wneck Flange 900-NPS0.75 SCH-40 [304 SS]</t>
  </si>
  <si>
    <t>Gasket for Wneck Flange 900-NPS0.75 SCH-80 [304 SS]</t>
  </si>
  <si>
    <t>Gasket for Wneck Flange 900-NPS0.75 SCH-160 [304 SS]</t>
  </si>
  <si>
    <t>Gasket for Wneck Flange 900-NPS0.75 SCH-STD [304 SS]</t>
  </si>
  <si>
    <t>Gasket for Wneck Flange 900-NPS0.75 SCH-XH [304 SS]</t>
  </si>
  <si>
    <t>Gasket for Wneck Flange 900-NPS0.75 SCH-XXH [304 SS]</t>
  </si>
  <si>
    <t>Gasket for Wneck Flange 900-NPS1 SCH-10 [304 SS]</t>
  </si>
  <si>
    <t>Gasket for Wneck Flange 900-NPS1 SCH-40 [304 SS]</t>
  </si>
  <si>
    <t>Gasket for Wneck Flange 900-NPS1 SCH-80 [304 SS]</t>
  </si>
  <si>
    <t>Gasket for Wneck Flange 900-NPS1 SCH-160 [304 SS]</t>
  </si>
  <si>
    <t>Gasket for Wneck Flange 900-NPS1 SCH-STD [304 SS]</t>
  </si>
  <si>
    <t>Gasket for Wneck Flange 900-NPS1 SCH-XH [304 SS]</t>
  </si>
  <si>
    <t>Gasket for Wneck Flange 900-NPS1 SCH-XXH [304 SS]</t>
  </si>
  <si>
    <t>Gasket for Wneck Flange 900-NPS1.25 SCH-10 [304 SS]</t>
  </si>
  <si>
    <t>Gasket for Wneck Flange 900-NPS1.25 SCH-40 [304 SS]</t>
  </si>
  <si>
    <t>Gasket for Wneck Flange 900-NPS1.25 SCH-80 [304 SS]</t>
  </si>
  <si>
    <t>Gasket for Wneck Flange 900-NPS1.25 SCH-160 [304 SS]</t>
  </si>
  <si>
    <t>Gasket for Wneck Flange 900-NPS1.25 SCH-STD [304 SS]</t>
  </si>
  <si>
    <t>Gasket for Wneck Flange 900-NPS1.25 SCH-XH [304 SS]</t>
  </si>
  <si>
    <t>Gasket for Wneck Flange 900-NPS1.25 SCH-XXH [304 SS]</t>
  </si>
  <si>
    <t>Gasket for Wneck Flange 900-NPS1.5 SCH-10 [304 SS]</t>
  </si>
  <si>
    <t>Gasket for Wneck Flange 900-NPS1.5 SCH-40 [304 SS]</t>
  </si>
  <si>
    <t>Gasket for Wneck Flange 900-NPS1.5 SCH-80 [304 SS]</t>
  </si>
  <si>
    <t>Gasket for Wneck Flange 900-NPS1.5 SCH-160 [304 SS]</t>
  </si>
  <si>
    <t>Gasket for Wneck Flange 900-NPS1.5 SCH-STD [304 SS]</t>
  </si>
  <si>
    <t>Gasket for Wneck Flange 900-NPS1.5 SCH-XH [304 SS]</t>
  </si>
  <si>
    <t>Gasket for Wneck Flange 900-NPS1.5 SCH-XXH [304 SS]</t>
  </si>
  <si>
    <t>Gasket for Wneck Flange 900-NPS2 SCH-10 [304 SS]</t>
  </si>
  <si>
    <t>Gasket for Wneck Flange 900-NPS2 SCH-40 [304 SS]</t>
  </si>
  <si>
    <t>Gasket for Wneck Flange 900-NPS2 SCH-80 [304 SS]</t>
  </si>
  <si>
    <t>Gasket for Wneck Flange 900-NPS2 SCH-160 [304 SS]</t>
  </si>
  <si>
    <t>Gasket for Wneck Flange 900-NPS2 SCH-STD [304 SS]</t>
  </si>
  <si>
    <t>Gasket for Wneck Flange 900-NPS2 SCH-XH [304 SS]</t>
  </si>
  <si>
    <t>Gasket for Wneck Flange 900-NPS2 SCH-XXH [304 SS]</t>
  </si>
  <si>
    <t>Gasket for Wneck Flange 900-NPS2.5 SCH-10 [304 SS]</t>
  </si>
  <si>
    <t>Gasket for Wneck Flange 900-NPS2.5 SCH-40 [304 SS]</t>
  </si>
  <si>
    <t>Gasket for Wneck Flange 900-NPS2.5 SCH-80 [304 SS]</t>
  </si>
  <si>
    <t>Gasket for Wneck Flange 900-NPS2.5 SCH-160 [304 SS]</t>
  </si>
  <si>
    <t>Gasket for Wneck Flange 900-NPS2.5 SCH-STD [304 SS]</t>
  </si>
  <si>
    <t>Gasket for Wneck Flange 900-NPS2.5 SCH-XH [304 SS]</t>
  </si>
  <si>
    <t>Gasket for Wneck Flange 900-NPS2.5 SCH-XXH [304 SS]</t>
  </si>
  <si>
    <t>Gasket for Wneck Flange 900-NPS3 SCH-10 [304 SS]</t>
  </si>
  <si>
    <t>Gasket for Wneck Flange 900-NPS3 SCH-40 [304 SS]</t>
  </si>
  <si>
    <t>Gasket for Wneck Flange 900-NPS3 SCH-80 [304 SS]</t>
  </si>
  <si>
    <t>Gasket for Wneck Flange 900-NPS3 SCH-160 [304 SS]</t>
  </si>
  <si>
    <t>Gasket for Wneck Flange 900-NPS3 SCH-STD [304 SS]</t>
  </si>
  <si>
    <t>Gasket for Wneck Flange 900-NPS3 SCH-XH [304 SS]</t>
  </si>
  <si>
    <t>Gasket for Wneck Flange 900-NPS3 SCH-XXH [304 SS]</t>
  </si>
  <si>
    <t>Gasket for Wneck Flange 900-NPS4 SCH-10 [304 SS]</t>
  </si>
  <si>
    <t>Gasket for Wneck Flange 900-NPS4 SCH-40 [304 SS]</t>
  </si>
  <si>
    <t>Gasket for Wneck Flange 900-NPS4 SCH-80 [304 SS]</t>
  </si>
  <si>
    <t>Gasket for Wneck Flange 900-NPS4 SCH-120 [304 SS]</t>
  </si>
  <si>
    <t>Gasket for Wneck Flange 900-NPS4 SCH-160 [304 SS]</t>
  </si>
  <si>
    <t>Gasket for Wneck Flange 900-NPS4 SCH-STD [304 SS]</t>
  </si>
  <si>
    <t>Gasket for Wneck Flange 900-NPS4 SCH-XH [304 SS]</t>
  </si>
  <si>
    <t>Gasket for Wneck Flange 900-NPS4 SCH-XXH [304 SS]</t>
  </si>
  <si>
    <t>Gasket for Wneck Flange 900-NPS5 SCH-10 [304 SS]</t>
  </si>
  <si>
    <t>Gasket for Wneck Flange 900-NPS5 SCH-40 [304 SS]</t>
  </si>
  <si>
    <t>Gasket for Wneck Flange 900-NPS5 SCH-80 [304 SS]</t>
  </si>
  <si>
    <t>Gasket for Wneck Flange 900-NPS5 SCH-120 [304 SS]</t>
  </si>
  <si>
    <t>Gasket for Wneck Flange 900-NPS5 SCH-160 [304 SS]</t>
  </si>
  <si>
    <t>Gasket for Wneck Flange 900-NPS5 SCH-STD [304 SS]</t>
  </si>
  <si>
    <t>Gasket for Wneck Flange 900-NPS5 SCH-XH [304 SS]</t>
  </si>
  <si>
    <t>Gasket for Wneck Flange 900-NPS5 SCH-XXH [304 SS]</t>
  </si>
  <si>
    <t>Gasket for Wneck Flange 900-NPS6 SCH-10 [304 SS]</t>
  </si>
  <si>
    <t>Gasket for Wneck Flange 900-NPS6 SCH-40 [304 SS]</t>
  </si>
  <si>
    <t>Gasket for Wneck Flange 900-NPS6 SCH-80 [304 SS]</t>
  </si>
  <si>
    <t>Gasket for Wneck Flange 900-NPS6 SCH-120 [304 SS]</t>
  </si>
  <si>
    <t>Gasket for Wneck Flange 900-NPS6 SCH-160 [304 SS]</t>
  </si>
  <si>
    <t>Gasket for Wneck Flange 900-NPS6 SCH-STD [304 SS]</t>
  </si>
  <si>
    <t>Gasket for Wneck Flange 900-NPS6 SCH-XH [304 SS]</t>
  </si>
  <si>
    <t>Gasket for Wneck Flange 900-NPS6 SCH-XXH [304 SS]</t>
  </si>
  <si>
    <t>Gasket for Wneck Flange 900-NPS8 SCH-10 [304 SS]</t>
  </si>
  <si>
    <t>Gasket for Wneck Flange 900-NPS8 SCH-20 [304 SS]</t>
  </si>
  <si>
    <t>Gasket for Wneck Flange 900-NPS8 SCH-30 [304 SS]</t>
  </si>
  <si>
    <t>Gasket for Wneck Flange 900-NPS8 SCH-40 [304 SS]</t>
  </si>
  <si>
    <t>Gasket for Wneck Flange 900-NPS8 SCH-60 [304 SS]</t>
  </si>
  <si>
    <t>Gasket for Wneck Flange 900-NPS8 SCH-80 [304 SS]</t>
  </si>
  <si>
    <t>Gasket for Wneck Flange 900-NPS8 SCH-100 [304 SS]</t>
  </si>
  <si>
    <t>Gasket for Wneck Flange 900-NPS8 SCH-120 [304 SS]</t>
  </si>
  <si>
    <t>Gasket for Wneck Flange 900-NPS8 SCH-140 [304 SS]</t>
  </si>
  <si>
    <t>Gasket for Wneck Flange 900-NPS8 SCH-160 [304 SS]</t>
  </si>
  <si>
    <t>Gasket for Wneck Flange 900-NPS8 SCH-STD [304 SS]</t>
  </si>
  <si>
    <t>Gasket for Wneck Flange 900-NPS8 SCH-XH [304 SS]</t>
  </si>
  <si>
    <t>Gasket for Wneck Flange 900-NPS8 SCH-XXH [304 SS]</t>
  </si>
  <si>
    <t>Gasket for Wneck Flange 900-NPS10 SCH-10 [304 SS]</t>
  </si>
  <si>
    <t>Gasket for Wneck Flange 900-NPS10 SCH-20 [304 SS]</t>
  </si>
  <si>
    <t>Gasket for Wneck Flange 900-NPS10 SCH-30 [304 SS]</t>
  </si>
  <si>
    <t>Gasket for Wneck Flange 900-NPS10 SCH-40 [304 SS]</t>
  </si>
  <si>
    <t>Gasket for Wneck Flange 900-NPS10 SCH-60 [304 SS]</t>
  </si>
  <si>
    <t>Gasket for Wneck Flange 900-NPS10 SCH-80 [304 SS]</t>
  </si>
  <si>
    <t>Gasket for Wneck Flange 900-NPS10 SCH-100 [304 SS]</t>
  </si>
  <si>
    <t>Gasket for Wneck Flange 900-NPS10 SCH-120 [304 SS]</t>
  </si>
  <si>
    <t>Gasket for Wneck Flange 900-NPS10 SCH-140 [304 SS]</t>
  </si>
  <si>
    <t>Gasket for Wneck Flange 900-NPS10 SCH-160 [304 SS]</t>
  </si>
  <si>
    <t>Gasket for Wneck Flange 900-NPS10 SCH-STD [304 SS]</t>
  </si>
  <si>
    <t>Gasket for Wneck Flange 900-NPS10 SCH-XH [304 SS]</t>
  </si>
  <si>
    <t>Gasket for Wneck Flange 900-NPS10 SCH-XXH [304 SS]</t>
  </si>
  <si>
    <t>Gasket for Wneck Flange 900-NPS12 SCH-10 [304 SS]</t>
  </si>
  <si>
    <t>Gasket for Wneck Flange 900-NPS12 SCH-20 [304 SS]</t>
  </si>
  <si>
    <t>Gasket for Wneck Flange 900-NPS12 SCH-30 [304 SS]</t>
  </si>
  <si>
    <t>Gasket for Wneck Flange 900-NPS12 SCH-40 [304 SS]</t>
  </si>
  <si>
    <t>Gasket for Wneck Flange 900-NPS12 SCH-60 [304 SS]</t>
  </si>
  <si>
    <t>Gasket for Wneck Flange 900-NPS12 SCH-80 [304 SS]</t>
  </si>
  <si>
    <t>Gasket for Wneck Flange 900-NPS12 SCH-100 [304 SS]</t>
  </si>
  <si>
    <t>Gasket for Wneck Flange 900-NPS12 SCH-120 [304 SS]</t>
  </si>
  <si>
    <t>Gasket for Wneck Flange 900-NPS12 SCH-140 [304 SS]</t>
  </si>
  <si>
    <t>Gasket for Wneck Flange 900-NPS12 SCH-160 [304 SS]</t>
  </si>
  <si>
    <t>Gasket for Wneck Flange 900-NPS12 SCH-STD [304 SS]</t>
  </si>
  <si>
    <t>Gasket for Wneck Flange 900-NPS12 SCH-XH [304 SS]</t>
  </si>
  <si>
    <t>Gasket for Wneck Flange 900-NPS12 SCH-XXH [304 SS]</t>
  </si>
  <si>
    <t>Gasket for Wneck Flange 900-NPS14 SCH-10 [304 SS]</t>
  </si>
  <si>
    <t>Gasket for Wneck Flange 900-NPS14 SCH-20 [304 SS]</t>
  </si>
  <si>
    <t>Gasket for Wneck Flange 900-NPS14 SCH-30 [304 SS]</t>
  </si>
  <si>
    <t>Gasket for Wneck Flange 900-NPS14 SCH-40 [304 SS]</t>
  </si>
  <si>
    <t>Gasket for Wneck Flange 900-NPS14 SCH-60 [304 SS]</t>
  </si>
  <si>
    <t>Gasket for Wneck Flange 900-NPS14 SCH-80 [304 SS]</t>
  </si>
  <si>
    <t>Gasket for Wneck Flange 900-NPS14 SCH-100 [304 SS]</t>
  </si>
  <si>
    <t>Gasket for Wneck Flange 900-NPS14 SCH-120 [304 SS]</t>
  </si>
  <si>
    <t>Gasket for Wneck Flange 900-NPS14 SCH-140 [304 SS]</t>
  </si>
  <si>
    <t>Gasket for Wneck Flange 900-NPS14 SCH-160 [304 SS]</t>
  </si>
  <si>
    <t>Gasket for Wneck Flange 900-NPS14 SCH-STD [304 SS]</t>
  </si>
  <si>
    <t>Gasket for Wneck Flange 900-NPS14 SCH-XH [304 SS]</t>
  </si>
  <si>
    <t>Gasket for Wneck Flange 900-NPS16 SCH-10 [304 SS]</t>
  </si>
  <si>
    <t>Gasket for Wneck Flange 900-NPS16 SCH-20 [304 SS]</t>
  </si>
  <si>
    <t>Gasket for Wneck Flange 900-NPS16 SCH-30 [304 SS]</t>
  </si>
  <si>
    <t>Gasket for Wneck Flange 900-NPS16 SCH-40 [304 SS]</t>
  </si>
  <si>
    <t>Gasket for Wneck Flange 900-NPS16 SCH-60 [304 SS]</t>
  </si>
  <si>
    <t>Gasket for Wneck Flange 900-NPS16 SCH-80 [304 SS]</t>
  </si>
  <si>
    <t>Gasket for Wneck Flange 900-NPS16 SCH-100 [304 SS]</t>
  </si>
  <si>
    <t>Gasket for Wneck Flange 900-NPS16 SCH-120 [304 SS]</t>
  </si>
  <si>
    <t>Gasket for Wneck Flange 900-NPS16 SCH-140 [304 SS]</t>
  </si>
  <si>
    <t>Gasket for Wneck Flange 900-NPS16 SCH-160 [304 SS]</t>
  </si>
  <si>
    <t>Gasket for Wneck Flange 900-NPS16 SCH-STD [304 SS]</t>
  </si>
  <si>
    <t>Gasket for Wneck Flange 900-NPS16 SCH-XH [304 SS]</t>
  </si>
  <si>
    <t>Gasket for Wneck Flange 900-NPS18 SCH-10 [304 SS]</t>
  </si>
  <si>
    <t>Gasket for Wneck Flange 900-NPS18 SCH-20 [304 SS]</t>
  </si>
  <si>
    <t>Gasket for Wneck Flange 900-NPS18 SCH-30 [304 SS]</t>
  </si>
  <si>
    <t>Gasket for Wneck Flange 900-NPS18 SCH-40 [304 SS]</t>
  </si>
  <si>
    <t>Gasket for Wneck Flange 900-NPS18 SCH-60 [304 SS]</t>
  </si>
  <si>
    <t>Gasket for Wneck Flange 900-NPS18 SCH-80 [304 SS]</t>
  </si>
  <si>
    <t>Gasket for Wneck Flange 900-NPS18 SCH-100 [304 SS]</t>
  </si>
  <si>
    <t>Gasket for Wneck Flange 900-NPS18 SCH-120 [304 SS]</t>
  </si>
  <si>
    <t>Gasket for Wneck Flange 900-NPS18 SCH-140 [304 SS]</t>
  </si>
  <si>
    <t>Gasket for Wneck Flange 900-NPS18 SCH-160 [304 SS]</t>
  </si>
  <si>
    <t>Gasket for Wneck Flange 900-NPS18 SCH-STD [304 SS]</t>
  </si>
  <si>
    <t>Gasket for Wneck Flange 900-NPS18 SCH-XH [304 SS]</t>
  </si>
  <si>
    <t>Gasket for Wneck Flange 900-NPS20 SCH-10 [304 SS]</t>
  </si>
  <si>
    <t>Gasket for Wneck Flange 900-NPS20 SCH-20 [304 SS]</t>
  </si>
  <si>
    <t>Gasket for Wneck Flange 900-NPS20 SCH-30 [304 SS]</t>
  </si>
  <si>
    <t>Gasket for Wneck Flange 900-NPS20 SCH-40 [304 SS]</t>
  </si>
  <si>
    <t>Gasket for Wneck Flange 900-NPS20 SCH-60 [304 SS]</t>
  </si>
  <si>
    <t>Gasket for Wneck Flange 900-NPS20 SCH-80 [304 SS]</t>
  </si>
  <si>
    <t>Gasket for Wneck Flange 900-NPS20 SCH-100 [304 SS]</t>
  </si>
  <si>
    <t>Gasket for Wneck Flange 900-NPS20 SCH-120 [304 SS]</t>
  </si>
  <si>
    <t>Gasket for Wneck Flange 900-NPS20 SCH-140 [304 SS]</t>
  </si>
  <si>
    <t>Gasket for Wneck Flange 900-NPS20 SCH-160 [304 SS]</t>
  </si>
  <si>
    <t>Gasket for Wneck Flange 900-NPS20 SCH-STD [304 SS]</t>
  </si>
  <si>
    <t>Gasket for Wneck Flange 900-NPS20 SCH-XH [304 SS]</t>
  </si>
  <si>
    <t>Gasket for Wneck Flange 900-NPS24 SCH-10 [304 SS]</t>
  </si>
  <si>
    <t>Gasket for Wneck Flange 900-NPS24 SCH-20 [304 SS]</t>
  </si>
  <si>
    <t>Gasket for Wneck Flange 900-NPS24 SCH-30 [304 SS]</t>
  </si>
  <si>
    <t>Gasket for Wneck Flange 900-NPS24 SCH-40 [304 SS]</t>
  </si>
  <si>
    <t>Gasket for Wneck Flange 900-NPS24 SCH-60 [304 SS]</t>
  </si>
  <si>
    <t>Gasket for Wneck Flange 900-NPS24 SCH-80 [304 SS]</t>
  </si>
  <si>
    <t>Gasket for Wneck Flange 900-NPS24 SCH-100 [304 SS]</t>
  </si>
  <si>
    <t>Gasket for Wneck Flange 900-NPS24 SCH-120 [304 SS]</t>
  </si>
  <si>
    <t>Gasket for Wneck Flange 900-NPS24 SCH-140 [304 SS]</t>
  </si>
  <si>
    <t>Gasket for Wneck Flange 900-NPS24 SCH-160 [304 SS]</t>
  </si>
  <si>
    <t>Gasket for Wneck Flange 900-NPS24 SCH-STD [304 SS]</t>
  </si>
  <si>
    <t>Gasket for Wneck Flange 900-NPS24 SCH-XH [304 SS]</t>
  </si>
  <si>
    <t>Gasket for Wneck Flange 1500-NPS0.5 SCH-10 [304 SS]</t>
  </si>
  <si>
    <t>Gasket for Wneck Flange 1500-NPS0.5 SCH-40 [304 SS]</t>
  </si>
  <si>
    <t>Gasket for Wneck Flange 1500-NPS0.5 SCH-80 [304 SS]</t>
  </si>
  <si>
    <t>Gasket for Wneck Flange 1500-NPS0.5 SCH-160 [304 SS]</t>
  </si>
  <si>
    <t>Gasket for Wneck Flange 1500-NPS0.5 SCH-STD [304 SS]</t>
  </si>
  <si>
    <t>Gasket for Wneck Flange 1500-NPS0.5 SCH-XH [304 SS]</t>
  </si>
  <si>
    <t>Gasket for Wneck Flange 1500-NPS0.5 SCH-XXH [304 SS]</t>
  </si>
  <si>
    <t>Gasket for Wneck Flange 1500-NPS0.75 SCH-10 [304 SS]</t>
  </si>
  <si>
    <t>Gasket for Wneck Flange 1500-NPS0.75 SCH-40 [304 SS]</t>
  </si>
  <si>
    <t>Gasket for Wneck Flange 1500-NPS0.75 SCH-80 [304 SS]</t>
  </si>
  <si>
    <t>Gasket for Wneck Flange 1500-NPS0.75 SCH-160 [304 SS]</t>
  </si>
  <si>
    <t>Gasket for Wneck Flange 1500-NPS0.75 SCH-STD [304 SS]</t>
  </si>
  <si>
    <t>Gasket for Wneck Flange 1500-NPS0.75 SCH-XH [304 SS]</t>
  </si>
  <si>
    <t>Gasket for Wneck Flange 1500-NPS0.75 SCH-XXH [304 SS]</t>
  </si>
  <si>
    <t>Gasket for Wneck Flange 1500-NPS1 SCH-10 [304 SS]</t>
  </si>
  <si>
    <t>Gasket for Wneck Flange 1500-NPS1 SCH-40 [304 SS]</t>
  </si>
  <si>
    <t>Gasket for Wneck Flange 1500-NPS1 SCH-80 [304 SS]</t>
  </si>
  <si>
    <t>Gasket for Wneck Flange 1500-NPS1 SCH-160 [304 SS]</t>
  </si>
  <si>
    <t>Gasket for Wneck Flange 1500-NPS1 SCH-STD [304 SS]</t>
  </si>
  <si>
    <t>Gasket for Wneck Flange 1500-NPS1 SCH-XH [304 SS]</t>
  </si>
  <si>
    <t>Gasket for Wneck Flange 1500-NPS1 SCH-XXH [304 SS]</t>
  </si>
  <si>
    <t>Gasket for Wneck Flange 1500-NPS1.25 SCH-10 [304 SS]</t>
  </si>
  <si>
    <t>Gasket for Wneck Flange 1500-NPS1.25 SCH-40 [304 SS]</t>
  </si>
  <si>
    <t>Gasket for Wneck Flange 1500-NPS1.25 SCH-80 [304 SS]</t>
  </si>
  <si>
    <t>Gasket for Wneck Flange 1500-NPS1.25 SCH-160 [304 SS]</t>
  </si>
  <si>
    <t>Gasket for Wneck Flange 1500-NPS1.25 SCH-STD [304 SS]</t>
  </si>
  <si>
    <t>Gasket for Wneck Flange 1500-NPS1.25 SCH-XH [304 SS]</t>
  </si>
  <si>
    <t>Gasket for Wneck Flange 1500-NPS1.25 SCH-XXH [304 SS]</t>
  </si>
  <si>
    <t>Gasket for Wneck Flange 1500-NPS1.5 SCH-10 [304 SS]</t>
  </si>
  <si>
    <t>Gasket for Wneck Flange 1500-NPS1.5 SCH-40 [304 SS]</t>
  </si>
  <si>
    <t>Gasket for Wneck Flange 1500-NPS1.5 SCH-80 [304 SS]</t>
  </si>
  <si>
    <t>Gasket for Wneck Flange 1500-NPS1.5 SCH-160 [304 SS]</t>
  </si>
  <si>
    <t>Gasket for Wneck Flange 1500-NPS1.5 SCH-STD [304 SS]</t>
  </si>
  <si>
    <t>Gasket for Wneck Flange 1500-NPS1.5 SCH-XH [304 SS]</t>
  </si>
  <si>
    <t>Gasket for Wneck Flange 1500-NPS1.5 SCH-XXH [304 SS]</t>
  </si>
  <si>
    <t>Gasket for Wneck Flange 1500-NPS2 SCH-10 [304 SS]</t>
  </si>
  <si>
    <t>Gasket for Wneck Flange 1500-NPS2 SCH-40 [304 SS]</t>
  </si>
  <si>
    <t>Gasket for Wneck Flange 1500-NPS2 SCH-80 [304 SS]</t>
  </si>
  <si>
    <t>Gasket for Wneck Flange 1500-NPS2 SCH-160 [304 SS]</t>
  </si>
  <si>
    <t>Gasket for Wneck Flange 1500-NPS2 SCH-STD [304 SS]</t>
  </si>
  <si>
    <t>Gasket for Wneck Flange 1500-NPS2 SCH-XH [304 SS]</t>
  </si>
  <si>
    <t>Gasket for Wneck Flange 1500-NPS2 SCH-XXH [304 SS]</t>
  </si>
  <si>
    <t>Gasket for Wneck Flange 1500-NPS2.5 SCH-10 [304 SS]</t>
  </si>
  <si>
    <t>Gasket for Wneck Flange 1500-NPS2.5 SCH-40 [304 SS]</t>
  </si>
  <si>
    <t>Gasket for Wneck Flange 1500-NPS2.5 SCH-80 [304 SS]</t>
  </si>
  <si>
    <t>Gasket for Wneck Flange 1500-NPS2.5 SCH-160 [304 SS]</t>
  </si>
  <si>
    <t>Gasket for Wneck Flange 1500-NPS2.5 SCH-STD [304 SS]</t>
  </si>
  <si>
    <t>Gasket for Wneck Flange 1500-NPS2.5 SCH-XH [304 SS]</t>
  </si>
  <si>
    <t>Gasket for Wneck Flange 1500-NPS2.5 SCH-XXH [304 SS]</t>
  </si>
  <si>
    <t>Gasket for Wneck Flange 1500-NPS3 SCH-10 [304 SS]</t>
  </si>
  <si>
    <t>Gasket for Wneck Flange 1500-NPS3 SCH-40 [304 SS]</t>
  </si>
  <si>
    <t>Gasket for Wneck Flange 1500-NPS3 SCH-80 [304 SS]</t>
  </si>
  <si>
    <t>Gasket for Wneck Flange 1500-NPS3 SCH-160 [304 SS]</t>
  </si>
  <si>
    <t>Gasket for Wneck Flange 1500-NPS3 SCH-STD [304 SS]</t>
  </si>
  <si>
    <t>Gasket for Wneck Flange 1500-NPS3 SCH-XH [304 SS]</t>
  </si>
  <si>
    <t>Gasket for Wneck Flange 1500-NPS3 SCH-XXH [304 SS]</t>
  </si>
  <si>
    <t>Gasket for Wneck Flange 1500-NPS4 SCH-10 [304 SS]</t>
  </si>
  <si>
    <t>Gasket for Wneck Flange 1500-NPS4 SCH-40 [304 SS]</t>
  </si>
  <si>
    <t>Gasket for Wneck Flange 1500-NPS4 SCH-80 [304 SS]</t>
  </si>
  <si>
    <t>Gasket for Wneck Flange 1500-NPS4 SCH-120 [304 SS]</t>
  </si>
  <si>
    <t>Gasket for Wneck Flange 1500-NPS4 SCH-160 [304 SS]</t>
  </si>
  <si>
    <t>Gasket for Wneck Flange 1500-NPS4 SCH-STD [304 SS]</t>
  </si>
  <si>
    <t>Gasket for Wneck Flange 1500-NPS4 SCH-XH [304 SS]</t>
  </si>
  <si>
    <t>Gasket for Wneck Flange 1500-NPS4 SCH-XXH [304 SS]</t>
  </si>
  <si>
    <t>Gasket for Wneck Flange 1500-NPS5 SCH-10 [304 SS]</t>
  </si>
  <si>
    <t>Gasket for Wneck Flange 1500-NPS5 SCH-40 [304 SS]</t>
  </si>
  <si>
    <t>Gasket for Wneck Flange 1500-NPS5 SCH-80 [304 SS]</t>
  </si>
  <si>
    <t>Gasket for Wneck Flange 1500-NPS5 SCH-120 [304 SS]</t>
  </si>
  <si>
    <t>Gasket for Wneck Flange 1500-NPS5 SCH-160 [304 SS]</t>
  </si>
  <si>
    <t>Gasket for Wneck Flange 1500-NPS5 SCH-STD [304 SS]</t>
  </si>
  <si>
    <t>Gasket for Wneck Flange 1500-NPS5 SCH-XH [304 SS]</t>
  </si>
  <si>
    <t>Gasket for Wneck Flange 1500-NPS5 SCH-XXH [304 SS]</t>
  </si>
  <si>
    <t>Gasket for Wneck Flange 1500-NPS6 SCH-10 [304 SS]</t>
  </si>
  <si>
    <t>Gasket for Wneck Flange 1500-NPS6 SCH-40 [304 SS]</t>
  </si>
  <si>
    <t>Gasket for Wneck Flange 1500-NPS6 SCH-80 [304 SS]</t>
  </si>
  <si>
    <t>Gasket for Wneck Flange 1500-NPS6 SCH-120 [304 SS]</t>
  </si>
  <si>
    <t>Gasket for Wneck Flange 1500-NPS6 SCH-160 [304 SS]</t>
  </si>
  <si>
    <t>Gasket for Wneck Flange 1500-NPS6 SCH-STD [304 SS]</t>
  </si>
  <si>
    <t>Gasket for Wneck Flange 1500-NPS6 SCH-XH [304 SS]</t>
  </si>
  <si>
    <t>Gasket for Wneck Flange 1500-NPS6 SCH-XXH [304 SS]</t>
  </si>
  <si>
    <t>Gasket for Wneck Flange 1500-NPS8 SCH-10 [304 SS]</t>
  </si>
  <si>
    <t>Gasket for Wneck Flange 1500-NPS8 SCH-20 [304 SS]</t>
  </si>
  <si>
    <t>Gasket for Wneck Flange 1500-NPS8 SCH-30 [304 SS]</t>
  </si>
  <si>
    <t>Gasket for Wneck Flange 1500-NPS8 SCH-40 [304 SS]</t>
  </si>
  <si>
    <t>Gasket for Wneck Flange 1500-NPS8 SCH-60 [304 SS]</t>
  </si>
  <si>
    <t>Gasket for Wneck Flange 1500-NPS8 SCH-80 [304 SS]</t>
  </si>
  <si>
    <t>Gasket for Wneck Flange 1500-NPS8 SCH-100 [304 SS]</t>
  </si>
  <si>
    <t>Gasket for Wneck Flange 1500-NPS8 SCH-120 [304 SS]</t>
  </si>
  <si>
    <t>Gasket for Wneck Flange 1500-NPS8 SCH-140 [304 SS]</t>
  </si>
  <si>
    <t>Gasket for Wneck Flange 1500-NPS8 SCH-160 [304 SS]</t>
  </si>
  <si>
    <t>Gasket for Wneck Flange 1500-NPS8 SCH-STD [304 SS]</t>
  </si>
  <si>
    <t>Gasket for Wneck Flange 1500-NPS8 SCH-XH [304 SS]</t>
  </si>
  <si>
    <t>Gasket for Wneck Flange 1500-NPS8 SCH-XXH [304 SS]</t>
  </si>
  <si>
    <t>Gasket for Wneck Flange 1500-NPS10 SCH-10 [304 SS]</t>
  </si>
  <si>
    <t>Gasket for Wneck Flange 1500-NPS10 SCH-20 [304 SS]</t>
  </si>
  <si>
    <t>Gasket for Wneck Flange 1500-NPS10 SCH-30 [304 SS]</t>
  </si>
  <si>
    <t>Gasket for Wneck Flange 1500-NPS10 SCH-40 [304 SS]</t>
  </si>
  <si>
    <t>Gasket for Wneck Flange 1500-NPS10 SCH-60 [304 SS]</t>
  </si>
  <si>
    <t>Gasket for Wneck Flange 1500-NPS10 SCH-80 [304 SS]</t>
  </si>
  <si>
    <t>Gasket for Wneck Flange 1500-NPS10 SCH-100 [304 SS]</t>
  </si>
  <si>
    <t>Gasket for Wneck Flange 1500-NPS10 SCH-120 [304 SS]</t>
  </si>
  <si>
    <t>Gasket for Wneck Flange 1500-NPS10 SCH-140 [304 SS]</t>
  </si>
  <si>
    <t>Gasket for Wneck Flange 1500-NPS10 SCH-160 [304 SS]</t>
  </si>
  <si>
    <t>Gasket for Wneck Flange 1500-NPS10 SCH-STD [304 SS]</t>
  </si>
  <si>
    <t>Gasket for Wneck Flange 1500-NPS10 SCH-XH [304 SS]</t>
  </si>
  <si>
    <t>Gasket for Wneck Flange 1500-NPS10 SCH-XXH [304 SS]</t>
  </si>
  <si>
    <t>Gasket for Wneck Flange 1500-NPS12 SCH-10 [304 SS]</t>
  </si>
  <si>
    <t>Gasket for Wneck Flange 1500-NPS12 SCH-20 [304 SS]</t>
  </si>
  <si>
    <t>Gasket for Wneck Flange 1500-NPS12 SCH-30 [304 SS]</t>
  </si>
  <si>
    <t>Gasket for Wneck Flange 1500-NPS12 SCH-40 [304 SS]</t>
  </si>
  <si>
    <t>Gasket for Wneck Flange 1500-NPS12 SCH-60 [304 SS]</t>
  </si>
  <si>
    <t>Gasket for Wneck Flange 1500-NPS12 SCH-80 [304 SS]</t>
  </si>
  <si>
    <t>Gasket for Wneck Flange 1500-NPS12 SCH-100 [304 SS]</t>
  </si>
  <si>
    <t>Gasket for Wneck Flange 1500-NPS12 SCH-120 [304 SS]</t>
  </si>
  <si>
    <t>Gasket for Wneck Flange 1500-NPS12 SCH-140 [304 SS]</t>
  </si>
  <si>
    <t>Gasket for Wneck Flange 1500-NPS12 SCH-160 [304 SS]</t>
  </si>
  <si>
    <t>Gasket for Wneck Flange 1500-NPS12 SCH-STD [304 SS]</t>
  </si>
  <si>
    <t>Gasket for Wneck Flange 1500-NPS12 SCH-XH [304 SS]</t>
  </si>
  <si>
    <t>Gasket for Wneck Flange 1500-NPS12 SCH-XXH [304 SS]</t>
  </si>
  <si>
    <t>Gasket for Wneck Flange 1500-NPS14 SCH-10 [304 SS]</t>
  </si>
  <si>
    <t>Gasket for Wneck Flange 1500-NPS14 SCH-20 [304 SS]</t>
  </si>
  <si>
    <t>Gasket for Wneck Flange 1500-NPS14 SCH-30 [304 SS]</t>
  </si>
  <si>
    <t>Gasket for Wneck Flange 1500-NPS14 SCH-40 [304 SS]</t>
  </si>
  <si>
    <t>Gasket for Wneck Flange 1500-NPS14 SCH-60 [304 SS]</t>
  </si>
  <si>
    <t>Gasket for Wneck Flange 1500-NPS14 SCH-80 [304 SS]</t>
  </si>
  <si>
    <t>Gasket for Wneck Flange 1500-NPS14 SCH-100 [304 SS]</t>
  </si>
  <si>
    <t>Gasket for Wneck Flange 1500-NPS14 SCH-120 [304 SS]</t>
  </si>
  <si>
    <t>Gasket for Wneck Flange 1500-NPS14 SCH-140 [304 SS]</t>
  </si>
  <si>
    <t>Gasket for Wneck Flange 1500-NPS14 SCH-160 [304 SS]</t>
  </si>
  <si>
    <t>Gasket for Wneck Flange 1500-NPS14 SCH-STD [304 SS]</t>
  </si>
  <si>
    <t>Gasket for Wneck Flange 1500-NPS14 SCH-XH [304 SS]</t>
  </si>
  <si>
    <t>Gasket for Wneck Flange 1500-NPS16 SCH-10 [304 SS]</t>
  </si>
  <si>
    <t>Gasket for Wneck Flange 1500-NPS16 SCH-20 [304 SS]</t>
  </si>
  <si>
    <t>Gasket for Wneck Flange 1500-NPS16 SCH-30 [304 SS]</t>
  </si>
  <si>
    <t>Gasket for Wneck Flange 1500-NPS16 SCH-40 [304 SS]</t>
  </si>
  <si>
    <t>Gasket for Wneck Flange 1500-NPS16 SCH-60 [304 SS]</t>
  </si>
  <si>
    <t>Gasket for Wneck Flange 1500-NPS16 SCH-80 [304 SS]</t>
  </si>
  <si>
    <t>Gasket for Wneck Flange 1500-NPS16 SCH-100 [304 SS]</t>
  </si>
  <si>
    <t>Gasket for Wneck Flange 1500-NPS16 SCH-120 [304 SS]</t>
  </si>
  <si>
    <t>Gasket for Wneck Flange 1500-NPS16 SCH-140 [304 SS]</t>
  </si>
  <si>
    <t>Gasket for Wneck Flange 1500-NPS16 SCH-160 [304 SS]</t>
  </si>
  <si>
    <t>Gasket for Wneck Flange 1500-NPS16 SCH-STD [304 SS]</t>
  </si>
  <si>
    <t>Gasket for Wneck Flange 1500-NPS16 SCH-XH [304 SS]</t>
  </si>
  <si>
    <t>Gasket for Wneck Flange 1500-NPS18 SCH-10 [304 SS]</t>
  </si>
  <si>
    <t>Gasket for Wneck Flange 1500-NPS18 SCH-20 [304 SS]</t>
  </si>
  <si>
    <t>Gasket for Wneck Flange 1500-NPS18 SCH-30 [304 SS]</t>
  </si>
  <si>
    <t>Gasket for Wneck Flange 1500-NPS18 SCH-40 [304 SS]</t>
  </si>
  <si>
    <t>Gasket for Wneck Flange 1500-NPS18 SCH-60 [304 SS]</t>
  </si>
  <si>
    <t>Gasket for Wneck Flange 1500-NPS18 SCH-80 [304 SS]</t>
  </si>
  <si>
    <t>Gasket for Wneck Flange 1500-NPS18 SCH-100 [304 SS]</t>
  </si>
  <si>
    <t>Gasket for Wneck Flange 1500-NPS18 SCH-120 [304 SS]</t>
  </si>
  <si>
    <t>Gasket for Wneck Flange 1500-NPS18 SCH-140 [304 SS]</t>
  </si>
  <si>
    <t>Gasket for Wneck Flange 1500-NPS18 SCH-160 [304 SS]</t>
  </si>
  <si>
    <t>Gasket for Wneck Flange 1500-NPS18 SCH-STD [304 SS]</t>
  </si>
  <si>
    <t>Gasket for Wneck Flange 1500-NPS18 SCH-XH [304 SS]</t>
  </si>
  <si>
    <t>Gasket for Wneck Flange 1500-NPS20 SCH-10 [304 SS]</t>
  </si>
  <si>
    <t>Gasket for Wneck Flange 1500-NPS20 SCH-20 [304 SS]</t>
  </si>
  <si>
    <t>Gasket for Wneck Flange 1500-NPS20 SCH-30 [304 SS]</t>
  </si>
  <si>
    <t>Gasket for Wneck Flange 1500-NPS20 SCH-40 [304 SS]</t>
  </si>
  <si>
    <t>Gasket for Wneck Flange 1500-NPS20 SCH-60 [304 SS]</t>
  </si>
  <si>
    <t>Gasket for Wneck Flange 1500-NPS20 SCH-80 [304 SS]</t>
  </si>
  <si>
    <t>Gasket for Wneck Flange 1500-NPS20 SCH-100 [304 SS]</t>
  </si>
  <si>
    <t>Gasket for Wneck Flange 1500-NPS20 SCH-120 [304 SS]</t>
  </si>
  <si>
    <t>Gasket for Wneck Flange 1500-NPS20 SCH-140 [304 SS]</t>
  </si>
  <si>
    <t>Gasket for Wneck Flange 1500-NPS20 SCH-160 [304 SS]</t>
  </si>
  <si>
    <t>Gasket for Wneck Flange 1500-NPS20 SCH-STD [304 SS]</t>
  </si>
  <si>
    <t>Gasket for Wneck Flange 1500-NPS20 SCH-XH [304 SS]</t>
  </si>
  <si>
    <t>Gasket for Wneck Flange 1500-NPS24 SCH-10 [304 SS]</t>
  </si>
  <si>
    <t>Gasket for Wneck Flange 1500-NPS24 SCH-20 [304 SS]</t>
  </si>
  <si>
    <t>Gasket for Wneck Flange 1500-NPS24 SCH-30 [304 SS]</t>
  </si>
  <si>
    <t>Gasket for Wneck Flange 1500-NPS24 SCH-40 [304 SS]</t>
  </si>
  <si>
    <t>Gasket for Wneck Flange 1500-NPS24 SCH-60 [304 SS]</t>
  </si>
  <si>
    <t>Gasket for Wneck Flange 1500-NPS24 SCH-80 [304 SS]</t>
  </si>
  <si>
    <t>Gasket for Wneck Flange 1500-NPS24 SCH-100 [304 SS]</t>
  </si>
  <si>
    <t>Gasket for Wneck Flange 1500-NPS24 SCH-120 [304 SS]</t>
  </si>
  <si>
    <t>Gasket for Wneck Flange 1500-NPS24 SCH-140 [304 SS]</t>
  </si>
  <si>
    <t>Gasket for Wneck Flange 1500-NPS24 SCH-160 [304 SS]</t>
  </si>
  <si>
    <t>Gasket for Wneck Flange 1500-NPS24 SCH-STD [304 SS]</t>
  </si>
  <si>
    <t>Gasket for Wneck Flange 1500-NPS24 SCH-XH [304 SS]</t>
  </si>
  <si>
    <t>Gasket for Wneck Flange 2500-NPS0.5 SCH-10 [304 SS]</t>
  </si>
  <si>
    <t>Gasket for Wneck Flange 2500-NPS0.5 SCH-40 [304 SS]</t>
  </si>
  <si>
    <t>Gasket for Wneck Flange 2500-NPS0.5 SCH-80 [304 SS]</t>
  </si>
  <si>
    <t>Gasket for Wneck Flange 2500-NPS0.5 SCH-160 [304 SS]</t>
  </si>
  <si>
    <t>Gasket for Wneck Flange 2500-NPS0.5 SCH-STD [304 SS]</t>
  </si>
  <si>
    <t>Gasket for Wneck Flange 2500-NPS0.5 SCH-XH [304 SS]</t>
  </si>
  <si>
    <t>Gasket for Wneck Flange 2500-NPS0.5 SCH-XXH [304 SS]</t>
  </si>
  <si>
    <t>Gasket for Wneck Flange 2500-NPS0.75 SCH-10 [304 SS]</t>
  </si>
  <si>
    <t>Gasket for Wneck Flange 2500-NPS0.75 SCH-40 [304 SS]</t>
  </si>
  <si>
    <t>Gasket for Wneck Flange 2500-NPS0.75 SCH-80 [304 SS]</t>
  </si>
  <si>
    <t>Gasket for Wneck Flange 2500-NPS0.75 SCH-160 [304 SS]</t>
  </si>
  <si>
    <t>Gasket for Wneck Flange 2500-NPS0.75 SCH-STD [304 SS]</t>
  </si>
  <si>
    <t>Gasket for Wneck Flange 2500-NPS0.75 SCH-XH [304 SS]</t>
  </si>
  <si>
    <t>Gasket for Wneck Flange 2500-NPS0.75 SCH-XXH [304 SS]</t>
  </si>
  <si>
    <t>Gasket for Wneck Flange 2500-NPS1 SCH-10 [304 SS]</t>
  </si>
  <si>
    <t>Gasket for Wneck Flange 2500-NPS1 SCH-40 [304 SS]</t>
  </si>
  <si>
    <t>Gasket for Wneck Flange 2500-NPS1 SCH-80 [304 SS]</t>
  </si>
  <si>
    <t>Gasket for Wneck Flange 2500-NPS1 SCH-160 [304 SS]</t>
  </si>
  <si>
    <t>Gasket for Wneck Flange 2500-NPS1 SCH-STD [304 SS]</t>
  </si>
  <si>
    <t>Gasket for Wneck Flange 2500-NPS1 SCH-XH [304 SS]</t>
  </si>
  <si>
    <t>Gasket for Wneck Flange 2500-NPS1 SCH-XXH [304 SS]</t>
  </si>
  <si>
    <t>Gasket for Wneck Flange 2500-NPS1.25 SCH-10 [304 SS]</t>
  </si>
  <si>
    <t>Gasket for Wneck Flange 2500-NPS1.25 SCH-40 [304 SS]</t>
  </si>
  <si>
    <t>Gasket for Wneck Flange 2500-NPS1.25 SCH-80 [304 SS]</t>
  </si>
  <si>
    <t>Gasket for Wneck Flange 2500-NPS1.25 SCH-160 [304 SS]</t>
  </si>
  <si>
    <t>Gasket for Wneck Flange 2500-NPS1.25 SCH-STD [304 SS]</t>
  </si>
  <si>
    <t>Gasket for Wneck Flange 2500-NPS1.25 SCH-XH [304 SS]</t>
  </si>
  <si>
    <t>Gasket for Wneck Flange 2500-NPS1.25 SCH-XXH [304 SS]</t>
  </si>
  <si>
    <t>Gasket for Wneck Flange 2500-NPS1.5 SCH-10 [304 SS]</t>
  </si>
  <si>
    <t>Gasket for Wneck Flange 2500-NPS1.5 SCH-40 [304 SS]</t>
  </si>
  <si>
    <t>Gasket for Wneck Flange 2500-NPS1.5 SCH-80 [304 SS]</t>
  </si>
  <si>
    <t>Gasket for Wneck Flange 2500-NPS1.5 SCH-160 [304 SS]</t>
  </si>
  <si>
    <t>Gasket for Wneck Flange 2500-NPS1.5 SCH-STD [304 SS]</t>
  </si>
  <si>
    <t>Gasket for Wneck Flange 2500-NPS1.5 SCH-XH [304 SS]</t>
  </si>
  <si>
    <t>Gasket for Wneck Flange 2500-NPS1.5 SCH-XXH [304 SS]</t>
  </si>
  <si>
    <t>Gasket for Wneck Flange 2500-NPS2 SCH-10 [304 SS]</t>
  </si>
  <si>
    <t>Gasket for Wneck Flange 2500-NPS2 SCH-40 [304 SS]</t>
  </si>
  <si>
    <t>Gasket for Wneck Flange 2500-NPS2 SCH-80 [304 SS]</t>
  </si>
  <si>
    <t>Gasket for Wneck Flange 2500-NPS2 SCH-160 [304 SS]</t>
  </si>
  <si>
    <t>Gasket for Wneck Flange 2500-NPS2 SCH-STD [304 SS]</t>
  </si>
  <si>
    <t>Gasket for Wneck Flange 2500-NPS2 SCH-XH [304 SS]</t>
  </si>
  <si>
    <t>Gasket for Wneck Flange 2500-NPS2 SCH-XXH [304 SS]</t>
  </si>
  <si>
    <t>Gasket for Wneck Flange 2500-NPS2.5 SCH-10 [304 SS]</t>
  </si>
  <si>
    <t>Gasket for Wneck Flange 2500-NPS2.5 SCH-40 [304 SS]</t>
  </si>
  <si>
    <t>Gasket for Wneck Flange 2500-NPS2.5 SCH-80 [304 SS]</t>
  </si>
  <si>
    <t>Gasket for Wneck Flange 2500-NPS2.5 SCH-160 [304 SS]</t>
  </si>
  <si>
    <t>Gasket for Wneck Flange 2500-NPS2.5 SCH-STD [304 SS]</t>
  </si>
  <si>
    <t>Gasket for Wneck Flange 2500-NPS2.5 SCH-XH [304 SS]</t>
  </si>
  <si>
    <t>Gasket for Wneck Flange 2500-NPS2.5 SCH-XXH [304 SS]</t>
  </si>
  <si>
    <t>Gasket for Wneck Flange 2500-NPS3 SCH-10 [304 SS]</t>
  </si>
  <si>
    <t>Gasket for Wneck Flange 2500-NPS3 SCH-40 [304 SS]</t>
  </si>
  <si>
    <t>Gasket for Wneck Flange 2500-NPS3 SCH-80 [304 SS]</t>
  </si>
  <si>
    <t>Gasket for Wneck Flange 2500-NPS3 SCH-160 [304 SS]</t>
  </si>
  <si>
    <t>Gasket for Wneck Flange 2500-NPS3 SCH-STD [304 SS]</t>
  </si>
  <si>
    <t>Gasket for Wneck Flange 2500-NPS3 SCH-XH [304 SS]</t>
  </si>
  <si>
    <t>Gasket for Wneck Flange 2500-NPS3 SCH-XXH [304 SS]</t>
  </si>
  <si>
    <t>Gasket for Wneck Flange 2500-NPS4 SCH-10 [304 SS]</t>
  </si>
  <si>
    <t>Gasket for Wneck Flange 2500-NPS4 SCH-40 [304 SS]</t>
  </si>
  <si>
    <t>Gasket for Wneck Flange 2500-NPS4 SCH-80 [304 SS]</t>
  </si>
  <si>
    <t>Gasket for Wneck Flange 2500-NPS4 SCH-120 [304 SS]</t>
  </si>
  <si>
    <t>Gasket for Wneck Flange 2500-NPS4 SCH-160 [304 SS]</t>
  </si>
  <si>
    <t>Gasket for Wneck Flange 2500-NPS4 SCH-STD [304 SS]</t>
  </si>
  <si>
    <t>Gasket for Wneck Flange 2500-NPS4 SCH-XH [304 SS]</t>
  </si>
  <si>
    <t>Gasket for Wneck Flange 2500-NPS4 SCH-XXH [304 SS]</t>
  </si>
  <si>
    <t>Gasket for Wneck Flange 2500-NPS5 SCH-10 [304 SS]</t>
  </si>
  <si>
    <t>Gasket for Wneck Flange 2500-NPS5 SCH-40 [304 SS]</t>
  </si>
  <si>
    <t>Gasket for Wneck Flange 2500-NPS5 SCH-80 [304 SS]</t>
  </si>
  <si>
    <t>Gasket for Wneck Flange 2500-NPS5 SCH-120 [304 SS]</t>
  </si>
  <si>
    <t>Gasket for Wneck Flange 2500-NPS5 SCH-160 [304 SS]</t>
  </si>
  <si>
    <t>Gasket for Wneck Flange 2500-NPS5 SCH-STD [304 SS]</t>
  </si>
  <si>
    <t>Gasket for Wneck Flange 2500-NPS5 SCH-XH [304 SS]</t>
  </si>
  <si>
    <t>Gasket for Wneck Flange 2500-NPS5 SCH-XXH [304 SS]</t>
  </si>
  <si>
    <t>Gasket for Wneck Flange 2500-NPS6 SCH-10 [304 SS]</t>
  </si>
  <si>
    <t>Gasket for Wneck Flange 2500-NPS6 SCH-40 [304 SS]</t>
  </si>
  <si>
    <t>Gasket for Wneck Flange 2500-NPS6 SCH-80 [304 SS]</t>
  </si>
  <si>
    <t>Gasket for Wneck Flange 2500-NPS6 SCH-120 [304 SS]</t>
  </si>
  <si>
    <t>Gasket for Wneck Flange 2500-NPS6 SCH-160 [304 SS]</t>
  </si>
  <si>
    <t>Gasket for Wneck Flange 2500-NPS6 SCH-STD [304 SS]</t>
  </si>
  <si>
    <t>Gasket for Wneck Flange 2500-NPS6 SCH-XH [304 SS]</t>
  </si>
  <si>
    <t>Gasket for Wneck Flange 2500-NPS6 SCH-XXH [304 SS]</t>
  </si>
  <si>
    <t>Gasket for Wneck Flange 2500-NPS8 SCH-10 [304 SS]</t>
  </si>
  <si>
    <t>Gasket for Wneck Flange 2500-NPS8 SCH-20 [304 SS]</t>
  </si>
  <si>
    <t>Gasket for Wneck Flange 2500-NPS8 SCH-30 [304 SS]</t>
  </si>
  <si>
    <t>Gasket for Wneck Flange 2500-NPS8 SCH-40 [304 SS]</t>
  </si>
  <si>
    <t>Gasket for Wneck Flange 2500-NPS8 SCH-60 [304 SS]</t>
  </si>
  <si>
    <t>Gasket for Wneck Flange 2500-NPS8 SCH-80 [304 SS]</t>
  </si>
  <si>
    <t>Gasket for Wneck Flange 2500-NPS8 SCH-100 [304 SS]</t>
  </si>
  <si>
    <t>Gasket for Wneck Flange 2500-NPS8 SCH-120 [304 SS]</t>
  </si>
  <si>
    <t>Gasket for Wneck Flange 2500-NPS8 SCH-140 [304 SS]</t>
  </si>
  <si>
    <t>Gasket for Wneck Flange 2500-NPS8 SCH-160 [304 SS]</t>
  </si>
  <si>
    <t>Gasket for Wneck Flange 2500-NPS8 SCH-STD [304 SS]</t>
  </si>
  <si>
    <t>Gasket for Wneck Flange 2500-NPS8 SCH-XH [304 SS]</t>
  </si>
  <si>
    <t>Gasket for Wneck Flange 2500-NPS8 SCH-XXH [304 SS]</t>
  </si>
  <si>
    <t>Gasket for Wneck Flange 2500-NPS10 SCH-10 [304 SS]</t>
  </si>
  <si>
    <t>Gasket for Wneck Flange 2500-NPS10 SCH-20 [304 SS]</t>
  </si>
  <si>
    <t>Gasket for Wneck Flange 2500-NPS10 SCH-30 [304 SS]</t>
  </si>
  <si>
    <t>Gasket for Wneck Flange 2500-NPS10 SCH-40 [304 SS]</t>
  </si>
  <si>
    <t>Gasket for Wneck Flange 2500-NPS10 SCH-60 [304 SS]</t>
  </si>
  <si>
    <t>Gasket for Wneck Flange 2500-NPS10 SCH-80 [304 SS]</t>
  </si>
  <si>
    <t>Gasket for Wneck Flange 2500-NPS10 SCH-100 [304 SS]</t>
  </si>
  <si>
    <t>Gasket for Wneck Flange 2500-NPS10 SCH-120 [304 SS]</t>
  </si>
  <si>
    <t>Gasket for Wneck Flange 2500-NPS10 SCH-140 [304 SS]</t>
  </si>
  <si>
    <t>Gasket for Wneck Flange 2500-NPS10 SCH-160 [304 SS]</t>
  </si>
  <si>
    <t>Gasket for Wneck Flange 2500-NPS10 SCH-STD [304 SS]</t>
  </si>
  <si>
    <t>Gasket for Wneck Flange 2500-NPS10 SCH-XH [304 SS]</t>
  </si>
  <si>
    <t>Gasket for Wneck Flange 2500-NPS10 SCH-XXH [304 SS]</t>
  </si>
  <si>
    <t>Gasket for Wneck Flange 2500-NPS12 SCH-10 [304 SS]</t>
  </si>
  <si>
    <t>Gasket for Wneck Flange 2500-NPS12 SCH-20 [304 SS]</t>
  </si>
  <si>
    <t>Gasket for Wneck Flange 2500-NPS12 SCH-30 [304 SS]</t>
  </si>
  <si>
    <t>Gasket for Wneck Flange 2500-NPS12 SCH-40 [304 SS]</t>
  </si>
  <si>
    <t>Gasket for Wneck Flange 2500-NPS12 SCH-60 [304 SS]</t>
  </si>
  <si>
    <t>Gasket for Wneck Flange 2500-NPS12 SCH-80 [304 SS]</t>
  </si>
  <si>
    <t>Gasket for Wneck Flange 2500-NPS12 SCH-100 [304 SS]</t>
  </si>
  <si>
    <t>Gasket for Wneck Flange 2500-NPS12 SCH-120 [304 SS]</t>
  </si>
  <si>
    <t>Gasket for Wneck Flange 2500-NPS12 SCH-140 [304 SS]</t>
  </si>
  <si>
    <t>Gasket for Wneck Flange 2500-NPS12 SCH-160 [304 SS]</t>
  </si>
  <si>
    <t>Gasket for Wneck Flange 2500-NPS12 SCH-STD [304 SS]</t>
  </si>
  <si>
    <t>Gasket for Wneck Flange 2500-NPS12 SCH-XH [304 SS]</t>
  </si>
  <si>
    <t>Gasket for Wneck Flange 2500-NPS12 SCH-XXH [304 SS]</t>
  </si>
  <si>
    <t>Gasket Data</t>
  </si>
  <si>
    <t>Gasket Material</t>
  </si>
  <si>
    <t>Gasket_Material_List</t>
  </si>
  <si>
    <t>Size2</t>
  </si>
  <si>
    <t>Size3</t>
  </si>
  <si>
    <t>Size4</t>
  </si>
  <si>
    <t>Blind Flange Size</t>
  </si>
  <si>
    <t>Flange Cover Size</t>
  </si>
  <si>
    <t>Gasket Size</t>
  </si>
  <si>
    <t>$State@StudBolt&lt;1&gt;</t>
  </si>
  <si>
    <t>$State@Heavy Hex Nut_AI&lt;1&gt;</t>
  </si>
  <si>
    <t>D1@Flange Cover Distance</t>
  </si>
  <si>
    <t>Flange Thickness
&amp; Blind Flange Thickness</t>
  </si>
  <si>
    <t>Flange Cover Thickness</t>
  </si>
  <si>
    <t>Distance Mate</t>
  </si>
  <si>
    <t>Design Table for: 000000_S01c-FlangeCover</t>
  </si>
  <si>
    <t>Data w/o lengths</t>
  </si>
  <si>
    <t>B</t>
  </si>
  <si>
    <t>O</t>
  </si>
  <si>
    <t>T</t>
  </si>
  <si>
    <t>R</t>
  </si>
  <si>
    <t>D</t>
  </si>
  <si>
    <t>C</t>
  </si>
  <si>
    <t>LWN_Size_Table</t>
  </si>
  <si>
    <t>Class</t>
  </si>
  <si>
    <t>ID</t>
  </si>
  <si>
    <t>Nominal Size</t>
  </si>
  <si>
    <t>Flange Outside Dia</t>
  </si>
  <si>
    <t>Minimum Flange Thickness</t>
  </si>
  <si>
    <t>Dia of Raised Face</t>
  </si>
  <si>
    <t>Wall thickness</t>
  </si>
  <si>
    <t>Dia of Hub</t>
  </si>
  <si>
    <t># of Holes</t>
  </si>
  <si>
    <t>Dia Of Holes</t>
  </si>
  <si>
    <t>Dia of Bolt</t>
  </si>
  <si>
    <t>Dia Of Bolt Circle</t>
  </si>
  <si>
    <t>Approx Weight in lbs</t>
  </si>
  <si>
    <t>Angle Between Holes</t>
  </si>
  <si>
    <t>BOM Description</t>
  </si>
  <si>
    <t>1</t>
  </si>
  <si>
    <t>?</t>
  </si>
  <si>
    <t>End of Row</t>
  </si>
  <si>
    <t>End Of List</t>
  </si>
  <si>
    <t>Gasket ID Ref</t>
  </si>
  <si>
    <t>LWN ID Ref</t>
  </si>
  <si>
    <t>LWN Size</t>
  </si>
  <si>
    <r>
      <t>Additional Stud Bolt Length</t>
    </r>
    <r>
      <rPr>
        <sz val="9"/>
        <color theme="1"/>
        <rFont val="Calibri"/>
        <family val="2"/>
        <scheme val="minor"/>
      </rPr>
      <t xml:space="preserve">
Change to negative value to shorten length</t>
    </r>
  </si>
  <si>
    <t>0</t>
  </si>
  <si>
    <t>Stud Bolt Length</t>
  </si>
  <si>
    <t>Overall Nut to Nut Distance</t>
  </si>
  <si>
    <t>Stud Bolt extension
above Nut</t>
  </si>
  <si>
    <t>Stud_Bolt_Config_Table</t>
  </si>
  <si>
    <t>PartNo</t>
  </si>
  <si>
    <t>Diameter</t>
  </si>
  <si>
    <t>Threads Per Inch</t>
  </si>
  <si>
    <t>Length</t>
  </si>
  <si>
    <t>Material</t>
  </si>
  <si>
    <t>Description</t>
  </si>
  <si>
    <t>Cosmetic thread dia</t>
  </si>
  <si>
    <t>Cosmetic thread callout</t>
  </si>
  <si>
    <t>Hhex_Nut_Sizes_Table</t>
  </si>
  <si>
    <t>Threads per Inch</t>
  </si>
  <si>
    <t>Width Across the flats</t>
  </si>
  <si>
    <t>Bearing Height</t>
  </si>
  <si>
    <t>Thickness</t>
  </si>
  <si>
    <t>Stud_Bolt_Config_List</t>
  </si>
  <si>
    <t>$Prp@PartNo</t>
  </si>
  <si>
    <t>OD@Sketch1</t>
  </si>
  <si>
    <t>$prp@TPI</t>
  </si>
  <si>
    <t>Length@Sketch1</t>
  </si>
  <si>
    <t>$PRP@LENGTH</t>
  </si>
  <si>
    <t>$Prp@MAT</t>
  </si>
  <si>
    <t>$library:Material@StudBolt</t>
  </si>
  <si>
    <t>$Prp@Description</t>
  </si>
  <si>
    <t>D2@Cosmetic Thread1</t>
  </si>
  <si>
    <t>$THREAD_CALLOUT@Cosmetic Thread1</t>
  </si>
  <si>
    <t>Hhex_Nut_Sizes_List</t>
  </si>
  <si>
    <t>Stud_Bolt_Lengths_List</t>
  </si>
  <si>
    <t>increments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</si>
  <si>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</si>
  <si>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</si>
  <si>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</si>
  <si>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</si>
  <si>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</si>
  <si>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</si>
  <si>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</si>
  <si>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</si>
  <si>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</si>
  <si>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</si>
  <si>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</si>
  <si>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</si>
  <si>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[SA-193-B7]</t>
  </si>
  <si>
    <t>SA-193-B7</t>
  </si>
  <si>
    <t>DO NOT USE</t>
  </si>
  <si>
    <t>STUD BOLT, 0.5-13 x 0.5 [SA-193-B7]</t>
  </si>
  <si>
    <t>STUD BOLT, 0.5-13 x 0.5625 [SA-193-B7]</t>
  </si>
  <si>
    <t>STUD BOLT, 0.5-13 x 0.625 [SA-193-B7]</t>
  </si>
  <si>
    <t>STUD BOLT, 0.5-13 x 0.75 [SA-193-B7]</t>
  </si>
  <si>
    <t>STUD BOLT, 0.5-13 x 0.875 [SA-193-B7]</t>
  </si>
  <si>
    <t>STUD BOLT, 0.5-13 x 1 [SA-193-B7]</t>
  </si>
  <si>
    <t>STUD BOLT, 0.5-13 x 1.125 [SA-193-B7]</t>
  </si>
  <si>
    <t>STUD BOLT, 0.5-13 x 1.25 [SA-193-B7]</t>
  </si>
  <si>
    <t>STUD BOLT, 0.5-13 x 1.375 [SA-193-B7]</t>
  </si>
  <si>
    <t>STUD BOLT, 0.5-13 x 1.5 [SA-193-B7]</t>
  </si>
  <si>
    <t>STUD BOLT, 0.5-13 x 1.625 [SA-193-B7]</t>
  </si>
  <si>
    <t>STUD BOLT, 0.5-13 x 1.75 [SA-193-B7]</t>
  </si>
  <si>
    <t>STUD BOLT, 0.5-13 x 1.875 [SA-193-B7]</t>
  </si>
  <si>
    <t>STUD BOLT, 0.5-13 x 2 [SA-193-B7]</t>
  </si>
  <si>
    <t>STUD BOLT, 0.5-13 x 2.25 [SA-193-B7]</t>
  </si>
  <si>
    <t>STUD BOLT, 0.5-13 x 2.5 [SA-193-B7]</t>
  </si>
  <si>
    <t>STUD BOLT, 0.5-13 x 2.75 [SA-193-B7]</t>
  </si>
  <si>
    <t>STUD BOLT, 0.5-13 x 3 [SA-193-B7]</t>
  </si>
  <si>
    <t>STUD BOLT, 0.5-13 x 3.25 [SA-193-B7]</t>
  </si>
  <si>
    <t>STUD BOLT, 0.5-13 x 3.5 [SA-193-B7]</t>
  </si>
  <si>
    <t>STUD BOLT, 0.5-13 x 3.75 [SA-193-B7]</t>
  </si>
  <si>
    <t>STUD BOLT, 0.5-13 x 4 [SA-193-B7]</t>
  </si>
  <si>
    <t>STUD BOLT, 0.5-13 x 4.25 [SA-193-B7]</t>
  </si>
  <si>
    <t>STUD BOLT, 0.5-13 x 4.5 [SA-193-B7]</t>
  </si>
  <si>
    <t>STUD BOLT, 0.5-13 x 4.75 [SA-193-B7]</t>
  </si>
  <si>
    <t>STUD BOLT, 0.5-13 x 5 [SA-193-B7]</t>
  </si>
  <si>
    <t>STUD BOLT, 0.625-11 x 0.625 [SA-193-B7]</t>
  </si>
  <si>
    <t>STUD BOLT, 0.625-11 x 0.75 [SA-193-B7]</t>
  </si>
  <si>
    <t>STUD BOLT, 0.625-11 x 0.875 [SA-193-B7]</t>
  </si>
  <si>
    <t>STUD BOLT, 0.625-11 x 1 [SA-193-B7]</t>
  </si>
  <si>
    <t>STUD BOLT, 0.625-11 x 1.125 [SA-193-B7]</t>
  </si>
  <si>
    <t>STUD BOLT, 0.625-11 x 1.25 [SA-193-B7]</t>
  </si>
  <si>
    <t>STUD BOLT, 0.625-11 x 1.375 [SA-193-B7]</t>
  </si>
  <si>
    <t>STUD BOLT, 0.625-11 x 1.5 [SA-193-B7]</t>
  </si>
  <si>
    <t>STUD BOLT, 0.625-11 x 1.625 [SA-193-B7]</t>
  </si>
  <si>
    <t>STUD BOLT, 0.625-11 x 1.75 [SA-193-B7]</t>
  </si>
  <si>
    <t>STUD BOLT, 0.625-11 x 1.875 [SA-193-B7]</t>
  </si>
  <si>
    <t>STUD BOLT, 0.625-11 x 2 [SA-193-B7]</t>
  </si>
  <si>
    <t>STUD BOLT, 0.625-11 x 2.25 [SA-193-B7]</t>
  </si>
  <si>
    <t>STUD BOLT, 0.625-11 x 2.5 [SA-193-B7]</t>
  </si>
  <si>
    <t>STUD BOLT, 0.625-11 x 2.75 [SA-193-B7]</t>
  </si>
  <si>
    <t>STUD BOLT, 0.625-11 x 3 [SA-193-B7]</t>
  </si>
  <si>
    <t>STUD BOLT, 0.625-11 x 3.25 [SA-193-B7]</t>
  </si>
  <si>
    <t>STUD BOLT, 0.625-11 x 3.5 [SA-193-B7]</t>
  </si>
  <si>
    <t>STUD BOLT, 0.625-11 x 3.75 [SA-193-B7]</t>
  </si>
  <si>
    <t>STUD BOLT, 0.625-11 x 4 [SA-193-B7]</t>
  </si>
  <si>
    <t>STUD BOLT, 0.625-11 x 4.25 [SA-193-B7]</t>
  </si>
  <si>
    <t>STUD BOLT, 0.625-11 x 4.5 [SA-193-B7]</t>
  </si>
  <si>
    <t>STUD BOLT, 0.625-11 x 4.75 [SA-193-B7]</t>
  </si>
  <si>
    <t>STUD BOLT, 0.625-11 x 5 [SA-193-B7]</t>
  </si>
  <si>
    <t>STUD BOLT, 0.625-11 x 5.25 [SA-193-B7]</t>
  </si>
  <si>
    <t>STUD BOLT, 0.625-11 x 5.5 [SA-193-B7]</t>
  </si>
  <si>
    <t>STUD BOLT, 0.625-11 x 5.75 [SA-193-B7]</t>
  </si>
  <si>
    <t>STUD BOLT, 0.625-11 x 6 [SA-193-B7]</t>
  </si>
  <si>
    <t>STUD BOLT, 0.75-10 x 0.75 [SA-193-B7]</t>
  </si>
  <si>
    <t>STUD BOLT, 0.75-10 x 0.875 [SA-193-B7]</t>
  </si>
  <si>
    <t>STUD BOLT, 0.75-10 x 1 [SA-193-B7]</t>
  </si>
  <si>
    <t>STUD BOLT, 0.75-10 x 1.125 [SA-193-B7]</t>
  </si>
  <si>
    <t>STUD BOLT, 0.75-10 x 1.25 [SA-193-B7]</t>
  </si>
  <si>
    <t>STUD BOLT, 0.75-10 x 1.375 [SA-193-B7]</t>
  </si>
  <si>
    <t>STUD BOLT, 0.75-10 x 1.5 [SA-193-B7]</t>
  </si>
  <si>
    <t>STUD BOLT, 0.75-10 x 1.625 [SA-193-B7]</t>
  </si>
  <si>
    <t>STUD BOLT, 0.75-10 x 1.75 [SA-193-B7]</t>
  </si>
  <si>
    <t>STUD BOLT, 0.75-10 x 1.875 [SA-193-B7]</t>
  </si>
  <si>
    <t>STUD BOLT, 0.75-10 x 2 [SA-193-B7]</t>
  </si>
  <si>
    <t>STUD BOLT, 0.75-10 x 2.25 [SA-193-B7]</t>
  </si>
  <si>
    <t>STUD BOLT, 0.75-10 x 2.5 [SA-193-B7]</t>
  </si>
  <si>
    <t>STUD BOLT, 0.75-10 x 2.75 [SA-193-B7]</t>
  </si>
  <si>
    <t>STUD BOLT, 0.75-10 x 3 [SA-193-B7]</t>
  </si>
  <si>
    <t>STUD BOLT, 0.75-10 x 3.25 [SA-193-B7]</t>
  </si>
  <si>
    <t>STUD BOLT, 0.75-10 x 3.5 [SA-193-B7]</t>
  </si>
  <si>
    <t>STUD BOLT, 0.75-10 x 3.75 [SA-193-B7]</t>
  </si>
  <si>
    <t>STUD BOLT, 0.75-10 x 4 [SA-193-B7]</t>
  </si>
  <si>
    <t>STUD BOLT, 0.75-10 x 4.25 [SA-193-B7]</t>
  </si>
  <si>
    <t>STUD BOLT, 0.75-10 x 4.5 [SA-193-B7]</t>
  </si>
  <si>
    <t>STUD BOLT, 0.75-10 x 4.75 [SA-193-B7]</t>
  </si>
  <si>
    <t>STUD BOLT, 0.75-10 x 5 [SA-193-B7]</t>
  </si>
  <si>
    <t>STUD BOLT, 0.75-10 x 5.25 [SA-193-B7]</t>
  </si>
  <si>
    <t>STUD BOLT, 0.75-10 x 5.5 [SA-193-B7]</t>
  </si>
  <si>
    <t>STUD BOLT, 0.75-10 x 5.75 [SA-193-B7]</t>
  </si>
  <si>
    <t>STUD BOLT, 0.75-10 x 6 [SA-193-B7]</t>
  </si>
  <si>
    <t>STUD BOLT, 0.75-10 x 6.25 [SA-193-B7]</t>
  </si>
  <si>
    <t>STUD BOLT, 0.75-10 x 6.5 [SA-193-B7]</t>
  </si>
  <si>
    <t>STUD BOLT, 0.75-10 x 6.75 [SA-193-B7]</t>
  </si>
  <si>
    <t>STUD BOLT, 0.75-10 x 7 [SA-193-B7]</t>
  </si>
  <si>
    <t>STUD BOLT, 0.75-10 x 7.25 [SA-193-B7]</t>
  </si>
  <si>
    <t>STUD BOLT, 0.75-10 x 7.5 [SA-193-B7]</t>
  </si>
  <si>
    <t>STUD BOLT, 0.875-9 x 0.875 [SA-193-B7]</t>
  </si>
  <si>
    <t>STUD BOLT, 0.875-9 x 1 [SA-193-B7]</t>
  </si>
  <si>
    <t>STUD BOLT, 0.875-9 x 1.125 [SA-193-B7]</t>
  </si>
  <si>
    <t>STUD BOLT, 0.875-9 x 1.25 [SA-193-B7]</t>
  </si>
  <si>
    <t>STUD BOLT, 0.875-9 x 1.375 [SA-193-B7]</t>
  </si>
  <si>
    <t>STUD BOLT, 0.875-9 x 1.5 [SA-193-B7]</t>
  </si>
  <si>
    <t>STUD BOLT, 0.875-9 x 1.625 [SA-193-B7]</t>
  </si>
  <si>
    <t>STUD BOLT, 0.875-9 x 1.75 [SA-193-B7]</t>
  </si>
  <si>
    <t>STUD BOLT, 0.875-9 x 1.875 [SA-193-B7]</t>
  </si>
  <si>
    <t>STUD BOLT, 0.875-9 x 2 [SA-193-B7]</t>
  </si>
  <si>
    <t>STUD BOLT, 0.875-9 x 2.25 [SA-193-B7]</t>
  </si>
  <si>
    <t>STUD BOLT, 0.875-9 x 2.5 [SA-193-B7]</t>
  </si>
  <si>
    <t>STUD BOLT, 0.875-9 x 2.75 [SA-193-B7]</t>
  </si>
  <si>
    <t>STUD BOLT, 0.875-9 x 3 [SA-193-B7]</t>
  </si>
  <si>
    <t>STUD BOLT, 0.875-9 x 3.25 [SA-193-B7]</t>
  </si>
  <si>
    <t>STUD BOLT, 0.875-9 x 3.5 [SA-193-B7]</t>
  </si>
  <si>
    <t>STUD BOLT, 0.875-9 x 3.75 [SA-193-B7]</t>
  </si>
  <si>
    <t>STUD BOLT, 0.875-9 x 4 [SA-193-B7]</t>
  </si>
  <si>
    <t>STUD BOLT, 0.875-9 x 4.25 [SA-193-B7]</t>
  </si>
  <si>
    <t>STUD BOLT, 0.875-9 x 4.5 [SA-193-B7]</t>
  </si>
  <si>
    <t>STUD BOLT, 0.875-9 x 4.75 [SA-193-B7]</t>
  </si>
  <si>
    <t>STUD BOLT, 0.875-9 x 5 [SA-193-B7]</t>
  </si>
  <si>
    <t>STUD BOLT, 0.875-9 x 5.25 [SA-193-B7]</t>
  </si>
  <si>
    <t>STUD BOLT, 0.875-9 x 5.5 [SA-193-B7]</t>
  </si>
  <si>
    <t>STUD BOLT, 0.875-9 x 5.75 [SA-193-B7]</t>
  </si>
  <si>
    <t>STUD BOLT, 0.875-9 x 6 [SA-193-B7]</t>
  </si>
  <si>
    <t>STUD BOLT, 0.875-9 x 6.25 [SA-193-B7]</t>
  </si>
  <si>
    <t>STUD BOLT, 0.875-9 x 6.5 [SA-193-B7]</t>
  </si>
  <si>
    <t>STUD BOLT, 0.875-9 x 6.75 [SA-193-B7]</t>
  </si>
  <si>
    <t>STUD BOLT, 0.875-9 x 7 [SA-193-B7]</t>
  </si>
  <si>
    <t>STUD BOLT, 0.875-9 x 7.25 [SA-193-B7]</t>
  </si>
  <si>
    <t>STUD BOLT, 0.875-9 x 7.5 [SA-193-B7]</t>
  </si>
  <si>
    <t>STUD BOLT, 0.875-9 x 7.75 [SA-193-B7]</t>
  </si>
  <si>
    <t>STUD BOLT, 0.875-9 x 8 [SA-193-B7]</t>
  </si>
  <si>
    <t>STUD BOLT, 0.875-9 x 8.5 [SA-193-B7]</t>
  </si>
  <si>
    <t>STUD BOLT, 0.875-9 x 9 [SA-193-B7]</t>
  </si>
  <si>
    <t>STUD BOLT, 1-8 x 1 [SA-193-B7]</t>
  </si>
  <si>
    <t>STUD BOLT, 1-8 x 1.125 [SA-193-B7]</t>
  </si>
  <si>
    <t>STUD BOLT, 1-8 x 1.25 [SA-193-B7]</t>
  </si>
  <si>
    <t>STUD BOLT, 1-8 x 1.375 [SA-193-B7]</t>
  </si>
  <si>
    <t>STUD BOLT, 1-8 x 1.5 [SA-193-B7]</t>
  </si>
  <si>
    <t>STUD BOLT, 1-8 x 1.625 [SA-193-B7]</t>
  </si>
  <si>
    <t>STUD BOLT, 1-8 x 1.75 [SA-193-B7]</t>
  </si>
  <si>
    <t>STUD BOLT, 1-8 x 1.875 [SA-193-B7]</t>
  </si>
  <si>
    <t>STUD BOLT, 1-8 x 2 [SA-193-B7]</t>
  </si>
  <si>
    <t>STUD BOLT, 1-8 x 2.25 [SA-193-B7]</t>
  </si>
  <si>
    <t>STUD BOLT, 1-8 x 2.5 [SA-193-B7]</t>
  </si>
  <si>
    <t>STUD BOLT, 1-8 x 2.75 [SA-193-B7]</t>
  </si>
  <si>
    <t>STUD BOLT, 1-8 x 3 [SA-193-B7]</t>
  </si>
  <si>
    <t>STUD BOLT, 1-8 x 3.25 [SA-193-B7]</t>
  </si>
  <si>
    <t>STUD BOLT, 1-8 x 3.5 [SA-193-B7]</t>
  </si>
  <si>
    <t>STUD BOLT, 1-8 x 3.75 [SA-193-B7]</t>
  </si>
  <si>
    <t>STUD BOLT, 1-8 x 4 [SA-193-B7]</t>
  </si>
  <si>
    <t>STUD BOLT, 1-8 x 4.25 [SA-193-B7]</t>
  </si>
  <si>
    <t>STUD BOLT, 1-8 x 4.5 [SA-193-B7]</t>
  </si>
  <si>
    <t>STUD BOLT, 1-8 x 4.75 [SA-193-B7]</t>
  </si>
  <si>
    <t>STUD BOLT, 1-8 x 5 [SA-193-B7]</t>
  </si>
  <si>
    <t>STUD BOLT, 1-8 x 5.25 [SA-193-B7]</t>
  </si>
  <si>
    <t>STUD BOLT, 1-8 x 5.5 [SA-193-B7]</t>
  </si>
  <si>
    <t>STUD BOLT, 1-8 x 5.75 [SA-193-B7]</t>
  </si>
  <si>
    <t>STUD BOLT, 1-8 x 6 [SA-193-B7]</t>
  </si>
  <si>
    <t>STUD BOLT, 1-8 x 6.25 [SA-193-B7]</t>
  </si>
  <si>
    <t>STUD BOLT, 1-8 x 6.5 [SA-193-B7]</t>
  </si>
  <si>
    <t>STUD BOLT, 1-8 x 6.75 [SA-193-B7]</t>
  </si>
  <si>
    <t>STUD BOLT, 1-8 x 7 [SA-193-B7]</t>
  </si>
  <si>
    <t>STUD BOLT, 1-8 x 7.25 [SA-193-B7]</t>
  </si>
  <si>
    <t>STUD BOLT, 1-8 x 7.5 [SA-193-B7]</t>
  </si>
  <si>
    <t>STUD BOLT, 1-8 x 7.75 [SA-193-B7]</t>
  </si>
  <si>
    <t>STUD BOLT, 1-8 x 8 [SA-193-B7]</t>
  </si>
  <si>
    <t>STUD BOLT, 1-8 x 8.5 [SA-193-B7]</t>
  </si>
  <si>
    <t>STUD BOLT, 1-8 x 9 [SA-193-B7]</t>
  </si>
  <si>
    <t>STUD BOLT, 1-8 x 9.5 [SA-193-B7]</t>
  </si>
  <si>
    <t>STUD BOLT, 1-8 x 10 [SA-193-B7]</t>
  </si>
  <si>
    <t>STUD BOLT, 1.125-7 x 1.125 [SA-193-B7]</t>
  </si>
  <si>
    <t>STUD BOLT, 1.125-7 x 1.25 [SA-193-B7]</t>
  </si>
  <si>
    <t>STUD BOLT, 1.125-7 x 1.375 [SA-193-B7]</t>
  </si>
  <si>
    <t>STUD BOLT, 1.125-7 x 1.5 [SA-193-B7]</t>
  </si>
  <si>
    <t>STUD BOLT, 1.125-7 x 1.625 [SA-193-B7]</t>
  </si>
  <si>
    <t>STUD BOLT, 1.125-7 x 1.75 [SA-193-B7]</t>
  </si>
  <si>
    <t>STUD BOLT, 1.125-7 x 1.875 [SA-193-B7]</t>
  </si>
  <si>
    <t>STUD BOLT, 1.125-7 x 2 [SA-193-B7]</t>
  </si>
  <si>
    <t>STUD BOLT, 1.125-7 x 2.25 [SA-193-B7]</t>
  </si>
  <si>
    <t>STUD BOLT, 1.125-7 x 2.5 [SA-193-B7]</t>
  </si>
  <si>
    <t>STUD BOLT, 1.125-7 x 2.75 [SA-193-B7]</t>
  </si>
  <si>
    <t>STUD BOLT, 1.125-7 x 3 [SA-193-B7]</t>
  </si>
  <si>
    <t>STUD BOLT, 1.125-7 x 3.25 [SA-193-B7]</t>
  </si>
  <si>
    <t>STUD BOLT, 1.125-7 x 3.5 [SA-193-B7]</t>
  </si>
  <si>
    <t>STUD BOLT, 1.125-7 x 3.75 [SA-193-B7]</t>
  </si>
  <si>
    <t>STUD BOLT, 1.125-7 x 4 [SA-193-B7]</t>
  </si>
  <si>
    <t>STUD BOLT, 1.125-7 x 4.25 [SA-193-B7]</t>
  </si>
  <si>
    <t>STUD BOLT, 1.125-7 x 4.5 [SA-193-B7]</t>
  </si>
  <si>
    <t>STUD BOLT, 1.125-7 x 4.75 [SA-193-B7]</t>
  </si>
  <si>
    <t>STUD BOLT, 1.125-7 x 5 [SA-193-B7]</t>
  </si>
  <si>
    <t>STUD BOLT, 1.125-7 x 5.25 [SA-193-B7]</t>
  </si>
  <si>
    <t>STUD BOLT, 1.125-7 x 5.5 [SA-193-B7]</t>
  </si>
  <si>
    <t>STUD BOLT, 1.125-7 x 5.75 [SA-193-B7]</t>
  </si>
  <si>
    <t>STUD BOLT, 1.125-7 x 6 [SA-193-B7]</t>
  </si>
  <si>
    <t>STUD BOLT, 1.125-7 x 6.25 [SA-193-B7]</t>
  </si>
  <si>
    <t>STUD BOLT, 1.125-7 x 6.5 [SA-193-B7]</t>
  </si>
  <si>
    <t>STUD BOLT, 1.125-7 x 6.75 [SA-193-B7]</t>
  </si>
  <si>
    <t>STUD BOLT, 1.125-7 x 7 [SA-193-B7]</t>
  </si>
  <si>
    <t>STUD BOLT, 1.125-7 x 7.25 [SA-193-B7]</t>
  </si>
  <si>
    <t>STUD BOLT, 1.125-7 x 7.5 [SA-193-B7]</t>
  </si>
  <si>
    <t>STUD BOLT, 1.125-7 x 7.75 [SA-193-B7]</t>
  </si>
  <si>
    <t>STUD BOLT, 1.125-7 x 8 [SA-193-B7]</t>
  </si>
  <si>
    <t>STUD BOLT, 1.125-7 x 8.5 [SA-193-B7]</t>
  </si>
  <si>
    <t>STUD BOLT, 1.125-7 x 9 [SA-193-B7]</t>
  </si>
  <si>
    <t>STUD BOLT, 1.125-7 x 9.5 [SA-193-B7]</t>
  </si>
  <si>
    <t>STUD BOLT, 1.125-7 x 10 [SA-193-B7]</t>
  </si>
  <si>
    <t>STUD BOLT, 1.125-7 x 11 [SA-193-B7]</t>
  </si>
  <si>
    <t>STUD BOLT, 1.125-7 x 12 [SA-193-B7]</t>
  </si>
  <si>
    <t>STUD BOLT, 1.25-7 x 1.25 [SA-193-B7]</t>
  </si>
  <si>
    <t>STUD BOLT, 1.25-7 x 1.375 [SA-193-B7]</t>
  </si>
  <si>
    <t>STUD BOLT, 1.25-7 x 1.5 [SA-193-B7]</t>
  </si>
  <si>
    <t>STUD BOLT, 1.25-7 x 1.625 [SA-193-B7]</t>
  </si>
  <si>
    <t>STUD BOLT, 1.25-7 x 1.75 [SA-193-B7]</t>
  </si>
  <si>
    <t>STUD BOLT, 1.25-7 x 1.875 [SA-193-B7]</t>
  </si>
  <si>
    <t>STUD BOLT, 1.25-7 x 2 [SA-193-B7]</t>
  </si>
  <si>
    <t>STUD BOLT, 1.25-7 x 2.25 [SA-193-B7]</t>
  </si>
  <si>
    <t>STUD BOLT, 1.25-7 x 2.5 [SA-193-B7]</t>
  </si>
  <si>
    <t>STUD BOLT, 1.25-7 x 2.75 [SA-193-B7]</t>
  </si>
  <si>
    <t>STUD BOLT, 1.25-7 x 3 [SA-193-B7]</t>
  </si>
  <si>
    <t>STUD BOLT, 1.25-7 x 3.25 [SA-193-B7]</t>
  </si>
  <si>
    <t>STUD BOLT, 1.25-7 x 3.5 [SA-193-B7]</t>
  </si>
  <si>
    <t>STUD BOLT, 1.25-7 x 3.75 [SA-193-B7]</t>
  </si>
  <si>
    <t>STUD BOLT, 1.25-7 x 4 [SA-193-B7]</t>
  </si>
  <si>
    <t>STUD BOLT, 1.25-7 x 4.25 [SA-193-B7]</t>
  </si>
  <si>
    <t>STUD BOLT, 1.25-7 x 4.5 [SA-193-B7]</t>
  </si>
  <si>
    <t>STUD BOLT, 1.25-7 x 4.75 [SA-193-B7]</t>
  </si>
  <si>
    <t>STUD BOLT, 1.25-7 x 5 [SA-193-B7]</t>
  </si>
  <si>
    <t>STUD BOLT, 1.25-7 x 5.25 [SA-193-B7]</t>
  </si>
  <si>
    <t>STUD BOLT, 1.25-7 x 5.5 [SA-193-B7]</t>
  </si>
  <si>
    <t>STUD BOLT, 1.25-7 x 5.75 [SA-193-B7]</t>
  </si>
  <si>
    <t>STUD BOLT, 1.25-7 x 6 [SA-193-B7]</t>
  </si>
  <si>
    <t>STUD BOLT, 1.25-7 x 6.25 [SA-193-B7]</t>
  </si>
  <si>
    <t>STUD BOLT, 1.25-7 x 6.5 [SA-193-B7]</t>
  </si>
  <si>
    <t>STUD BOLT, 1.25-7 x 6.75 [SA-193-B7]</t>
  </si>
  <si>
    <t>STUD BOLT, 1.25-7 x 7 [SA-193-B7]</t>
  </si>
  <si>
    <t>STUD BOLT, 1.25-7 x 7.25 [SA-193-B7]</t>
  </si>
  <si>
    <t>STUD BOLT, 1.25-7 x 7.5 [SA-193-B7]</t>
  </si>
  <si>
    <t>STUD BOLT, 1.25-7 x 7.75 [SA-193-B7]</t>
  </si>
  <si>
    <t>STUD BOLT, 1.25-7 x 8 [SA-193-B7]</t>
  </si>
  <si>
    <t>STUD BOLT, 1.25-7 x 8.5 [SA-193-B7]</t>
  </si>
  <si>
    <t>STUD BOLT, 1.25-7 x 9 [SA-193-B7]</t>
  </si>
  <si>
    <t>STUD BOLT, 1.25-7 x 9.5 [SA-193-B7]</t>
  </si>
  <si>
    <t>STUD BOLT, 1.25-7 x 10 [SA-193-B7]</t>
  </si>
  <si>
    <t>STUD BOLT, 1.25-7 x 11 [SA-193-B7]</t>
  </si>
  <si>
    <t>STUD BOLT, 1.25-7 x 12 [SA-193-B7]</t>
  </si>
  <si>
    <t>STUD BOLT, 1.375-6 x 1.375 [SA-193-B7]</t>
  </si>
  <si>
    <t>STUD BOLT, 1.375-6 x 1.5 [SA-193-B7]</t>
  </si>
  <si>
    <t>STUD BOLT, 1.375-6 x 1.625 [SA-193-B7]</t>
  </si>
  <si>
    <t>STUD BOLT, 1.375-6 x 1.75 [SA-193-B7]</t>
  </si>
  <si>
    <t>STUD BOLT, 1.375-6 x 1.875 [SA-193-B7]</t>
  </si>
  <si>
    <t>STUD BOLT, 1.375-6 x 2 [SA-193-B7]</t>
  </si>
  <si>
    <t>STUD BOLT, 1.375-6 x 2.25 [SA-193-B7]</t>
  </si>
  <si>
    <t>STUD BOLT, 1.375-6 x 2.5 [SA-193-B7]</t>
  </si>
  <si>
    <t>STUD BOLT, 1.375-6 x 2.75 [SA-193-B7]</t>
  </si>
  <si>
    <t>STUD BOLT, 1.375-6 x 3 [SA-193-B7]</t>
  </si>
  <si>
    <t>STUD BOLT, 1.375-6 x 3.25 [SA-193-B7]</t>
  </si>
  <si>
    <t>STUD BOLT, 1.375-6 x 3.5 [SA-193-B7]</t>
  </si>
  <si>
    <t>STUD BOLT, 1.375-6 x 3.75 [SA-193-B7]</t>
  </si>
  <si>
    <t>STUD BOLT, 1.375-6 x 4 [SA-193-B7]</t>
  </si>
  <si>
    <t>STUD BOLT, 1.375-6 x 4.25 [SA-193-B7]</t>
  </si>
  <si>
    <t>STUD BOLT, 1.375-6 x 4.5 [SA-193-B7]</t>
  </si>
  <si>
    <t>STUD BOLT, 1.375-6 x 4.75 [SA-193-B7]</t>
  </si>
  <si>
    <t>STUD BOLT, 1.375-6 x 5 [SA-193-B7]</t>
  </si>
  <si>
    <t>STUD BOLT, 1.375-6 x 5.25 [SA-193-B7]</t>
  </si>
  <si>
    <t>STUD BOLT, 1.375-6 x 5.5 [SA-193-B7]</t>
  </si>
  <si>
    <t>STUD BOLT, 1.375-6 x 5.75 [SA-193-B7]</t>
  </si>
  <si>
    <t>STUD BOLT, 1.375-6 x 6 [SA-193-B7]</t>
  </si>
  <si>
    <t>STUD BOLT, 1.375-6 x 6.25 [SA-193-B7]</t>
  </si>
  <si>
    <t>STUD BOLT, 1.375-6 x 6.5 [SA-193-B7]</t>
  </si>
  <si>
    <t>STUD BOLT, 1.375-6 x 6.75 [SA-193-B7]</t>
  </si>
  <si>
    <t>STUD BOLT, 1.375-6 x 7 [SA-193-B7]</t>
  </si>
  <si>
    <t>STUD BOLT, 1.375-6 x 7.25 [SA-193-B7]</t>
  </si>
  <si>
    <t>STUD BOLT, 1.375-6 x 7.5 [SA-193-B7]</t>
  </si>
  <si>
    <t>STUD BOLT, 1.375-6 x 7.75 [SA-193-B7]</t>
  </si>
  <si>
    <t>STUD BOLT, 1.375-6 x 8 [SA-193-B7]</t>
  </si>
  <si>
    <t>STUD BOLT, 1.375-6 x 8.5 [SA-193-B7]</t>
  </si>
  <si>
    <t>STUD BOLT, 1.375-6 x 9 [SA-193-B7]</t>
  </si>
  <si>
    <t>STUD BOLT, 1.375-6 x 9.5 [SA-193-B7]</t>
  </si>
  <si>
    <t>STUD BOLT, 1.375-6 x 10 [SA-193-B7]</t>
  </si>
  <si>
    <t>STUD BOLT, 1.375-6 x 11 [SA-193-B7]</t>
  </si>
  <si>
    <t>STUD BOLT, 1.375-6 x 12 [SA-193-B7]</t>
  </si>
  <si>
    <t>STUD BOLT, 1.375-6 x 13 [SA-193-B7]</t>
  </si>
  <si>
    <t>STUD BOLT, 1.375-6 x 14 [SA-193-B7]</t>
  </si>
  <si>
    <t>STUD BOLT, 1.5-6 x 1.5 [SA-193-B7]</t>
  </si>
  <si>
    <t>STUD BOLT, 1.5-6 x 1.625 [SA-193-B7]</t>
  </si>
  <si>
    <t>STUD BOLT, 1.5-6 x 1.75 [SA-193-B7]</t>
  </si>
  <si>
    <t>STUD BOLT, 1.5-6 x 1.875 [SA-193-B7]</t>
  </si>
  <si>
    <t>STUD BOLT, 1.5-6 x 2 [SA-193-B7]</t>
  </si>
  <si>
    <t>STUD BOLT, 1.5-6 x 2.25 [SA-193-B7]</t>
  </si>
  <si>
    <t>STUD BOLT, 1.5-6 x 2.5 [SA-193-B7]</t>
  </si>
  <si>
    <t>STUD BOLT, 1.5-6 x 2.75 [SA-193-B7]</t>
  </si>
  <si>
    <t>STUD BOLT, 1.5-6 x 3 [SA-193-B7]</t>
  </si>
  <si>
    <t>STUD BOLT, 1.5-6 x 3.25 [SA-193-B7]</t>
  </si>
  <si>
    <t>STUD BOLT, 1.5-6 x 3.5 [SA-193-B7]</t>
  </si>
  <si>
    <t>STUD BOLT, 1.5-6 x 3.75 [SA-193-B7]</t>
  </si>
  <si>
    <t>STUD BOLT, 1.5-6 x 4 [SA-193-B7]</t>
  </si>
  <si>
    <t>STUD BOLT, 1.5-6 x 4.25 [SA-193-B7]</t>
  </si>
  <si>
    <t>STUD BOLT, 1.5-6 x 4.5 [SA-193-B7]</t>
  </si>
  <si>
    <t>STUD BOLT, 1.5-6 x 4.75 [SA-193-B7]</t>
  </si>
  <si>
    <t>STUD BOLT, 1.5-6 x 5 [SA-193-B7]</t>
  </si>
  <si>
    <t>STUD BOLT, 1.5-6 x 5.25 [SA-193-B7]</t>
  </si>
  <si>
    <t>STUD BOLT, 1.5-6 x 5.5 [SA-193-B7]</t>
  </si>
  <si>
    <t>STUD BOLT, 1.5-6 x 5.75 [SA-193-B7]</t>
  </si>
  <si>
    <t>STUD BOLT, 1.5-6 x 6 [SA-193-B7]</t>
  </si>
  <si>
    <t>STUD BOLT, 1.5-6 x 6.25 [SA-193-B7]</t>
  </si>
  <si>
    <t>STUD BOLT, 1.5-6 x 6.5 [SA-193-B7]</t>
  </si>
  <si>
    <t>STUD BOLT, 1.5-6 x 6.75 [SA-193-B7]</t>
  </si>
  <si>
    <t>STUD BOLT, 1.5-6 x 7 [SA-193-B7]</t>
  </si>
  <si>
    <t>STUD BOLT, 1.5-6 x 7.25 [SA-193-B7]</t>
  </si>
  <si>
    <t>STUD BOLT, 1.5-6 x 7.5 [SA-193-B7]</t>
  </si>
  <si>
    <t>STUD BOLT, 1.5-6 x 7.75 [SA-193-B7]</t>
  </si>
  <si>
    <t>STUD BOLT, 1.5-6 x 8 [SA-193-B7]</t>
  </si>
  <si>
    <t>STUD BOLT, 1.5-6 x 8.5 [SA-193-B7]</t>
  </si>
  <si>
    <t>STUD BOLT, 1.5-6 x 9 [SA-193-B7]</t>
  </si>
  <si>
    <t>STUD BOLT, 1.5-6 x 9.5 [SA-193-B7]</t>
  </si>
  <si>
    <t>STUD BOLT, 1.5-6 x 10 [SA-193-B7]</t>
  </si>
  <si>
    <t>STUD BOLT, 1.5-6 x 11 [SA-193-B7]</t>
  </si>
  <si>
    <t>STUD BOLT, 1.5-6 x 12 [SA-193-B7]</t>
  </si>
  <si>
    <t>STUD BOLT, 1.5-6 x 13 [SA-193-B7]</t>
  </si>
  <si>
    <t>STUD BOLT, 1.5-6 x 14 [SA-193-B7]</t>
  </si>
  <si>
    <t>STUD BOLT, 1.5-6 x 15 [SA-193-B7]</t>
  </si>
  <si>
    <t>STUD BOLT, 1.75-5 x 1.75 [SA-193-B7]</t>
  </si>
  <si>
    <t>STUD BOLT, 1.75-5 x 1.875 [SA-193-B7]</t>
  </si>
  <si>
    <t>STUD BOLT, 1.75-5 x 2 [SA-193-B7]</t>
  </si>
  <si>
    <t>STUD BOLT, 1.75-5 x 2.25 [SA-193-B7]</t>
  </si>
  <si>
    <t>STUD BOLT, 1.75-5 x 2.5 [SA-193-B7]</t>
  </si>
  <si>
    <t>STUD BOLT, 1.75-5 x 2.75 [SA-193-B7]</t>
  </si>
  <si>
    <t>STUD BOLT, 1.75-5 x 3 [SA-193-B7]</t>
  </si>
  <si>
    <t>STUD BOLT, 1.75-5 x 3.25 [SA-193-B7]</t>
  </si>
  <si>
    <t>STUD BOLT, 1.75-5 x 3.5 [SA-193-B7]</t>
  </si>
  <si>
    <t>STUD BOLT, 1.75-5 x 3.75 [SA-193-B7]</t>
  </si>
  <si>
    <t>STUD BOLT, 1.75-5 x 4 [SA-193-B7]</t>
  </si>
  <si>
    <t>STUD BOLT, 1.75-5 x 4.25 [SA-193-B7]</t>
  </si>
  <si>
    <t>STUD BOLT, 1.75-5 x 4.5 [SA-193-B7]</t>
  </si>
  <si>
    <t>STUD BOLT, 1.75-5 x 4.75 [SA-193-B7]</t>
  </si>
  <si>
    <t>STUD BOLT, 1.75-5 x 5 [SA-193-B7]</t>
  </si>
  <si>
    <t>STUD BOLT, 1.75-5 x 5.25 [SA-193-B7]</t>
  </si>
  <si>
    <t>STUD BOLT, 1.75-5 x 5.5 [SA-193-B7]</t>
  </si>
  <si>
    <t>STUD BOLT, 1.75-5 x 5.75 [SA-193-B7]</t>
  </si>
  <si>
    <t>STUD BOLT, 1.75-5 x 6 [SA-193-B7]</t>
  </si>
  <si>
    <t>STUD BOLT, 1.75-5 x 6.25 [SA-193-B7]</t>
  </si>
  <si>
    <t>STUD BOLT, 1.75-5 x 6.5 [SA-193-B7]</t>
  </si>
  <si>
    <t>STUD BOLT, 1.75-5 x 6.75 [SA-193-B7]</t>
  </si>
  <si>
    <t>STUD BOLT, 1.75-5 x 7 [SA-193-B7]</t>
  </si>
  <si>
    <t>STUD BOLT, 1.75-5 x 7.25 [SA-193-B7]</t>
  </si>
  <si>
    <t>STUD BOLT, 1.75-5 x 7.5 [SA-193-B7]</t>
  </si>
  <si>
    <t>STUD BOLT, 1.75-5 x 7.75 [SA-193-B7]</t>
  </si>
  <si>
    <t>STUD BOLT, 1.75-5 x 8 [SA-193-B7]</t>
  </si>
  <si>
    <t>STUD BOLT, 1.75-5 x 8.5 [SA-193-B7]</t>
  </si>
  <si>
    <t>STUD BOLT, 1.75-5 x 9 [SA-193-B7]</t>
  </si>
  <si>
    <t>STUD BOLT, 1.75-5 x 9.5 [SA-193-B7]</t>
  </si>
  <si>
    <t>STUD BOLT, 1.75-5 x 10 [SA-193-B7]</t>
  </si>
  <si>
    <t>STUD BOLT, 1.75-5 x 11 [SA-193-B7]</t>
  </si>
  <si>
    <t>STUD BOLT, 1.75-5 x 12 [SA-193-B7]</t>
  </si>
  <si>
    <t>STUD BOLT, 1.75-5 x 13 [SA-193-B7]</t>
  </si>
  <si>
    <t>STUD BOLT, 1.75-5 x 14 [SA-193-B7]</t>
  </si>
  <si>
    <t>STUD BOLT, 1.75-5 x 15 [SA-193-B7]</t>
  </si>
  <si>
    <t>STUD BOLT, 1.75-5 x 16 [SA-193-B7]</t>
  </si>
  <si>
    <t>STUD BOLT, 1.75-5 x 18 [SA-193-B7]</t>
  </si>
  <si>
    <t>STUD BOLT, 2-5 x 2 [SA-193-B7]</t>
  </si>
  <si>
    <t>STUD BOLT, 2-5 x 2.25 [SA-193-B7]</t>
  </si>
  <si>
    <t>STUD BOLT, 2-5 x 2.5 [SA-193-B7]</t>
  </si>
  <si>
    <t>STUD BOLT, 2-5 x 2.75 [SA-193-B7]</t>
  </si>
  <si>
    <t>STUD BOLT, 2-5 x 3 [SA-193-B7]</t>
  </si>
  <si>
    <t>STUD BOLT, 2-5 x 3.25 [SA-193-B7]</t>
  </si>
  <si>
    <t>STUD BOLT, 2-5 x 3.5 [SA-193-B7]</t>
  </si>
  <si>
    <t>STUD BOLT, 2-5 x 3.75 [SA-193-B7]</t>
  </si>
  <si>
    <t>STUD BOLT, 2-5 x 4 [SA-193-B7]</t>
  </si>
  <si>
    <t>STUD BOLT, 2-5 x 4.25 [SA-193-B7]</t>
  </si>
  <si>
    <t>STUD BOLT, 2-5 x 4.5 [SA-193-B7]</t>
  </si>
  <si>
    <t>STUD BOLT, 2-5 x 4.75 [SA-193-B7]</t>
  </si>
  <si>
    <t>STUD BOLT, 2-5 x 5 [SA-193-B7]</t>
  </si>
  <si>
    <t>STUD BOLT, 2-5 x 5.25 [SA-193-B7]</t>
  </si>
  <si>
    <t>STUD BOLT, 2-5 x 5.5 [SA-193-B7]</t>
  </si>
  <si>
    <t>STUD BOLT, 2-5 x 5.75 [SA-193-B7]</t>
  </si>
  <si>
    <t>STUD BOLT, 2-5 x 6 [SA-193-B7]</t>
  </si>
  <si>
    <t>STUD BOLT, 2-5 x 6.25 [SA-193-B7]</t>
  </si>
  <si>
    <t>STUD BOLT, 2-5 x 6.5 [SA-193-B7]</t>
  </si>
  <si>
    <t>STUD BOLT, 2-5 x 6.75 [SA-193-B7]</t>
  </si>
  <si>
    <t>STUD BOLT, 2-5 x 7 [SA-193-B7]</t>
  </si>
  <si>
    <t>STUD BOLT, 2-5 x 7.25 [SA-193-B7]</t>
  </si>
  <si>
    <t>STUD BOLT, 2-5 x 7.5 [SA-193-B7]</t>
  </si>
  <si>
    <t>STUD BOLT, 2-5 x 7.75 [SA-193-B7]</t>
  </si>
  <si>
    <t>STUD BOLT, 2-5 x 8 [SA-193-B7]</t>
  </si>
  <si>
    <t>STUD BOLT, 2-5 x 8.5 [SA-193-B7]</t>
  </si>
  <si>
    <t>STUD BOLT, 2-5 x 9 [SA-193-B7]</t>
  </si>
  <si>
    <t>STUD BOLT, 2-5 x 9.5 [SA-193-B7]</t>
  </si>
  <si>
    <t>STUD BOLT, 2-5 x 10 [SA-193-B7]</t>
  </si>
  <si>
    <t>STUD BOLT, 2-5 x 11 [SA-193-B7]</t>
  </si>
  <si>
    <t>STUD BOLT, 2-5 x 12 [SA-193-B7]</t>
  </si>
  <si>
    <t>STUD BOLT, 2-5 x 13 [SA-193-B7]</t>
  </si>
  <si>
    <t>STUD BOLT, 2-5 x 14 [SA-193-B7]</t>
  </si>
  <si>
    <t>STUD BOLT, 2-5 x 15 [SA-193-B7]</t>
  </si>
  <si>
    <t>STUD BOLT, 2-5 x 16 [SA-193-B7]</t>
  </si>
  <si>
    <t>STUD BOLT, 2-5 x 18 [SA-193-B7]</t>
  </si>
  <si>
    <t>STUD BOLT, 2-5 x 20 [SA-193-B7]</t>
  </si>
  <si>
    <t>STUD BOLT, 2.25-5 x 2.25 [SA-193-B7]</t>
  </si>
  <si>
    <t>STUD BOLT, 2.25-5 x 2.5 [SA-193-B7]</t>
  </si>
  <si>
    <t>STUD BOLT, 2.25-5 x 2.75 [SA-193-B7]</t>
  </si>
  <si>
    <t>STUD BOLT, 2.25-5 x 3 [SA-193-B7]</t>
  </si>
  <si>
    <t>STUD BOLT, 2.25-5 x 3.25 [SA-193-B7]</t>
  </si>
  <si>
    <t>STUD BOLT, 2.25-5 x 3.5 [SA-193-B7]</t>
  </si>
  <si>
    <t>STUD BOLT, 2.25-5 x 3.75 [SA-193-B7]</t>
  </si>
  <si>
    <t>STUD BOLT, 2.25-5 x 4 [SA-193-B7]</t>
  </si>
  <si>
    <t>STUD BOLT, 2.25-5 x 4.25 [SA-193-B7]</t>
  </si>
  <si>
    <t>STUD BOLT, 2.25-5 x 4.5 [SA-193-B7]</t>
  </si>
  <si>
    <t>STUD BOLT, 2.25-5 x 4.75 [SA-193-B7]</t>
  </si>
  <si>
    <t>STUD BOLT, 2.25-5 x 5 [SA-193-B7]</t>
  </si>
  <si>
    <t>STUD BOLT, 2.25-5 x 5.25 [SA-193-B7]</t>
  </si>
  <si>
    <t>STUD BOLT, 2.25-5 x 5.5 [SA-193-B7]</t>
  </si>
  <si>
    <t>STUD BOLT, 2.25-5 x 5.75 [SA-193-B7]</t>
  </si>
  <si>
    <t>STUD BOLT, 2.25-5 x 6 [SA-193-B7]</t>
  </si>
  <si>
    <t>STUD BOLT, 2.25-5 x 6.25 [SA-193-B7]</t>
  </si>
  <si>
    <t>STUD BOLT, 2.25-5 x 6.5 [SA-193-B7]</t>
  </si>
  <si>
    <t>STUD BOLT, 2.25-5 x 6.75 [SA-193-B7]</t>
  </si>
  <si>
    <t>STUD BOLT, 2.25-5 x 7 [SA-193-B7]</t>
  </si>
  <si>
    <t>STUD BOLT, 2.25-5 x 7.25 [SA-193-B7]</t>
  </si>
  <si>
    <t>STUD BOLT, 2.25-5 x 7.5 [SA-193-B7]</t>
  </si>
  <si>
    <t>STUD BOLT, 2.25-5 x 7.75 [SA-193-B7]</t>
  </si>
  <si>
    <t>STUD BOLT, 2.25-5 x 8 [SA-193-B7]</t>
  </si>
  <si>
    <t>STUD BOLT, 2.25-5 x 8.5 [SA-193-B7]</t>
  </si>
  <si>
    <t>STUD BOLT, 2.25-5 x 9 [SA-193-B7]</t>
  </si>
  <si>
    <t>STUD BOLT, 2.25-5 x 9.5 [SA-193-B7]</t>
  </si>
  <si>
    <t>STUD BOLT, 2.25-5 x 10 [SA-193-B7]</t>
  </si>
  <si>
    <t>STUD BOLT, 2.25-5 x 11 [SA-193-B7]</t>
  </si>
  <si>
    <t>STUD BOLT, 2.25-5 x 12 [SA-193-B7]</t>
  </si>
  <si>
    <t>STUD BOLT, 2.25-5 x 13 [SA-193-B7]</t>
  </si>
  <si>
    <t>STUD BOLT, 2.25-5 x 14 [SA-193-B7]</t>
  </si>
  <si>
    <t>STUD BOLT, 2.25-5 x 15 [SA-193-B7]</t>
  </si>
  <si>
    <t>STUD BOLT, 2.25-5 x 16 [SA-193-B7]</t>
  </si>
  <si>
    <t>STUD BOLT, 2.25-5 x 18 [SA-193-B7]</t>
  </si>
  <si>
    <t>STUD BOLT, 2.25-5 x 20 [SA-193-B7]</t>
  </si>
  <si>
    <t>STUD BOLT, 2.5-4 x 2.5 [SA-193-B7]</t>
  </si>
  <si>
    <t>STUD BOLT, 2.5-4 x 2.75 [SA-193-B7]</t>
  </si>
  <si>
    <t>STUD BOLT, 2.5-4 x 3 [SA-193-B7]</t>
  </si>
  <si>
    <t>STUD BOLT, 2.5-4 x 3.25 [SA-193-B7]</t>
  </si>
  <si>
    <t>STUD BOLT, 2.5-4 x 3.5 [SA-193-B7]</t>
  </si>
  <si>
    <t>STUD BOLT, 2.5-4 x 3.75 [SA-193-B7]</t>
  </si>
  <si>
    <t>STUD BOLT, 2.5-4 x 4 [SA-193-B7]</t>
  </si>
  <si>
    <t>STUD BOLT, 2.5-4 x 4.25 [SA-193-B7]</t>
  </si>
  <si>
    <t>STUD BOLT, 2.5-4 x 4.5 [SA-193-B7]</t>
  </si>
  <si>
    <t>STUD BOLT, 2.5-4 x 4.75 [SA-193-B7]</t>
  </si>
  <si>
    <t>STUD BOLT, 2.5-4 x 5 [SA-193-B7]</t>
  </si>
  <si>
    <t>STUD BOLT, 2.5-4 x 5.25 [SA-193-B7]</t>
  </si>
  <si>
    <t>STUD BOLT, 2.5-4 x 5.5 [SA-193-B7]</t>
  </si>
  <si>
    <t>STUD BOLT, 2.5-4 x 5.75 [SA-193-B7]</t>
  </si>
  <si>
    <t>STUD BOLT, 2.5-4 x 6 [SA-193-B7]</t>
  </si>
  <si>
    <t>STUD BOLT, 2.5-4 x 6.25 [SA-193-B7]</t>
  </si>
  <si>
    <t>STUD BOLT, 2.5-4 x 6.5 [SA-193-B7]</t>
  </si>
  <si>
    <t>STUD BOLT, 2.5-4 x 6.75 [SA-193-B7]</t>
  </si>
  <si>
    <t>STUD BOLT, 2.5-4 x 7 [SA-193-B7]</t>
  </si>
  <si>
    <t>STUD BOLT, 2.5-4 x 7.25 [SA-193-B7]</t>
  </si>
  <si>
    <t>STUD BOLT, 2.5-4 x 7.5 [SA-193-B7]</t>
  </si>
  <si>
    <t>STUD BOLT, 2.5-4 x 7.75 [SA-193-B7]</t>
  </si>
  <si>
    <t>STUD BOLT, 2.5-4 x 8 [SA-193-B7]</t>
  </si>
  <si>
    <t>STUD BOLT, 2.5-4 x 8.5 [SA-193-B7]</t>
  </si>
  <si>
    <t>STUD BOLT, 2.5-4 x 9 [SA-193-B7]</t>
  </si>
  <si>
    <t>STUD BOLT, 2.5-4 x 9.5 [SA-193-B7]</t>
  </si>
  <si>
    <t>STUD BOLT, 2.5-4 x 10 [SA-193-B7]</t>
  </si>
  <si>
    <t>STUD BOLT, 2.5-4 x 11 [SA-193-B7]</t>
  </si>
  <si>
    <t>STUD BOLT, 2.5-4 x 12 [SA-193-B7]</t>
  </si>
  <si>
    <t>STUD BOLT, 2.5-4 x 13 [SA-193-B7]</t>
  </si>
  <si>
    <t>STUD BOLT, 2.5-4 x 14 [SA-193-B7]</t>
  </si>
  <si>
    <t>STUD BOLT, 2.5-4 x 15 [SA-193-B7]</t>
  </si>
  <si>
    <t>STUD BOLT, 2.5-4 x 16 [SA-193-B7]</t>
  </si>
  <si>
    <t>STUD BOLT, 2.5-4 x 18 [SA-193-B7]</t>
  </si>
  <si>
    <t>STUD BOLT, 2.5-4 x 20 [SA-193-B7]</t>
  </si>
  <si>
    <t>STUD BOLT, 2.5-2 x 2.5 [SA-193-B7]</t>
  </si>
  <si>
    <t>STUD BOLT, 2.5-2 x 2.75 [SA-193-B7]</t>
  </si>
  <si>
    <t>STUD BOLT, 2.5-2 x 3 [SA-193-B7]</t>
  </si>
  <si>
    <t>STUD BOLT, 2.5-2 x 3.25 [SA-193-B7]</t>
  </si>
  <si>
    <t>STUD BOLT, 2.5-2 x 3.5 [SA-193-B7]</t>
  </si>
  <si>
    <t>STUD BOLT, 2.5-2 x 3.75 [SA-193-B7]</t>
  </si>
  <si>
    <t>STUD BOLT, 2.5-2 x 4 [SA-193-B7]</t>
  </si>
  <si>
    <t>STUD BOLT, 2.5-2 x 4.25 [SA-193-B7]</t>
  </si>
  <si>
    <t>STUD BOLT, 2.5-2 x 4.5 [SA-193-B7]</t>
  </si>
  <si>
    <t>STUD BOLT, 2.5-2 x 4.75 [SA-193-B7]</t>
  </si>
  <si>
    <t>STUD BOLT, 2.5-2 x 5 [SA-193-B7]</t>
  </si>
  <si>
    <t>STUD BOLT, 2.5-2 x 5.25 [SA-193-B7]</t>
  </si>
  <si>
    <t>STUD BOLT, 2.5-2 x 5.5 [SA-193-B7]</t>
  </si>
  <si>
    <t>STUD BOLT, 2.5-2 x 5.75 [SA-193-B7]</t>
  </si>
  <si>
    <t>STUD BOLT, 2.5-2 x 6 [SA-193-B7]</t>
  </si>
  <si>
    <t>STUD BOLT, 2.5-2 x 6.25 [SA-193-B7]</t>
  </si>
  <si>
    <t>STUD BOLT, 2.5-2 x 6.5 [SA-193-B7]</t>
  </si>
  <si>
    <t>STUD BOLT, 2.5-2 x 6.75 [SA-193-B7]</t>
  </si>
  <si>
    <t>STUD BOLT, 2.5-2 x 7 [SA-193-B7]</t>
  </si>
  <si>
    <t>STUD BOLT, 2.5-2 x 7.25 [SA-193-B7]</t>
  </si>
  <si>
    <t>STUD BOLT, 2.5-2 x 7.5 [SA-193-B7]</t>
  </si>
  <si>
    <t>STUD BOLT, 2.5-2 x 7.75 [SA-193-B7]</t>
  </si>
  <si>
    <t>STUD BOLT, 2.5-2 x 8 [SA-193-B7]</t>
  </si>
  <si>
    <t>STUD BOLT, 2.5-2 x 8.5 [SA-193-B7]</t>
  </si>
  <si>
    <t>STUD BOLT, 2.5-2 x 9 [SA-193-B7]</t>
  </si>
  <si>
    <t>STUD BOLT, 2.5-2 x 9.5 [SA-193-B7]</t>
  </si>
  <si>
    <t>STUD BOLT, 2.5-2 x 10 [SA-193-B7]</t>
  </si>
  <si>
    <t>STUD BOLT, 2.5-2 x 11 [SA-193-B7]</t>
  </si>
  <si>
    <t>STUD BOLT, 2.5-2 x 12 [SA-193-B7]</t>
  </si>
  <si>
    <t>STUD BOLT, 2.5-2 x 13 [SA-193-B7]</t>
  </si>
  <si>
    <t>STUD BOLT, 2.5-2 x 14 [SA-193-B7]</t>
  </si>
  <si>
    <t>STUD BOLT, 2.5-2 x 15 [SA-193-B7]</t>
  </si>
  <si>
    <t>STUD BOLT, 2.5-2 x 16 [SA-193-B7]</t>
  </si>
  <si>
    <t>STUD BOLT, 2.5-2 x 18 [SA-193-B7]</t>
  </si>
  <si>
    <t>STUD BOLT, 2.5-2 x 20 [SA-193-B7]</t>
  </si>
  <si>
    <t>STUD BOLT, 2.75-4 x 2.75 [SA-193-B7]</t>
  </si>
  <si>
    <t>STUD BOLT, 2.75-4 x 3 [SA-193-B7]</t>
  </si>
  <si>
    <t>STUD BOLT, 2.75-4 x 3.25 [SA-193-B7]</t>
  </si>
  <si>
    <t>STUD BOLT, 2.75-4 x 3.5 [SA-193-B7]</t>
  </si>
  <si>
    <t>STUD BOLT, 2.75-4 x 3.75 [SA-193-B7]</t>
  </si>
  <si>
    <t>STUD BOLT, 2.75-4 x 4 [SA-193-B7]</t>
  </si>
  <si>
    <t>STUD BOLT, 2.75-4 x 4.25 [SA-193-B7]</t>
  </si>
  <si>
    <t>STUD BOLT, 2.75-4 x 4.5 [SA-193-B7]</t>
  </si>
  <si>
    <t>STUD BOLT, 2.75-4 x 4.75 [SA-193-B7]</t>
  </si>
  <si>
    <t>STUD BOLT, 2.75-4 x 5 [SA-193-B7]</t>
  </si>
  <si>
    <t>STUD BOLT, 2.75-4 x 5.25 [SA-193-B7]</t>
  </si>
  <si>
    <t>STUD BOLT, 2.75-4 x 5.5 [SA-193-B7]</t>
  </si>
  <si>
    <t>STUD BOLT, 2.75-4 x 5.75 [SA-193-B7]</t>
  </si>
  <si>
    <t>STUD BOLT, 2.75-4 x 6 [SA-193-B7]</t>
  </si>
  <si>
    <t>STUD BOLT, 2.75-4 x 6.25 [SA-193-B7]</t>
  </si>
  <si>
    <t>STUD BOLT, 2.75-4 x 6.5 [SA-193-B7]</t>
  </si>
  <si>
    <t>STUD BOLT, 2.75-4 x 6.75 [SA-193-B7]</t>
  </si>
  <si>
    <t>STUD BOLT, 2.75-4 x 7 [SA-193-B7]</t>
  </si>
  <si>
    <t>STUD BOLT, 2.75-4 x 7.25 [SA-193-B7]</t>
  </si>
  <si>
    <t>STUD BOLT, 2.75-4 x 7.5 [SA-193-B7]</t>
  </si>
  <si>
    <t>STUD BOLT, 2.75-4 x 7.75 [SA-193-B7]</t>
  </si>
  <si>
    <t>STUD BOLT, 2.75-4 x 8 [SA-193-B7]</t>
  </si>
  <si>
    <t>STUD BOLT, 2.75-4 x 8.5 [SA-193-B7]</t>
  </si>
  <si>
    <t>STUD BOLT, 2.75-4 x 9 [SA-193-B7]</t>
  </si>
  <si>
    <t>STUD BOLT, 2.75-4 x 9.5 [SA-193-B7]</t>
  </si>
  <si>
    <t>STUD BOLT, 2.75-4 x 10 [SA-193-B7]</t>
  </si>
  <si>
    <t>STUD BOLT, 2.75-4 x 11 [SA-193-B7]</t>
  </si>
  <si>
    <t>STUD BOLT, 2.75-4 x 12 [SA-193-B7]</t>
  </si>
  <si>
    <t>STUD BOLT, 2.75-4 x 13 [SA-193-B7]</t>
  </si>
  <si>
    <t>STUD BOLT, 2.75-4 x 14 [SA-193-B7]</t>
  </si>
  <si>
    <t>STUD BOLT, 2.75-4 x 15 [SA-193-B7]</t>
  </si>
  <si>
    <t>STUD BOLT, 2.75-4 x 16 [SA-193-B7]</t>
  </si>
  <si>
    <t>STUD BOLT, 2.75-4 x 18 [SA-193-B7]</t>
  </si>
  <si>
    <t>STUD BOLT, 2.75-4 x 20 [SA-193-B7]</t>
  </si>
  <si>
    <t>STUD BOLT, 3-4 x 3 [SA-193-B7]</t>
  </si>
  <si>
    <t>STUD BOLT, 3-4 x 3.25 [SA-193-B7]</t>
  </si>
  <si>
    <t>STUD BOLT, 3-4 x 3.5 [SA-193-B7]</t>
  </si>
  <si>
    <t>STUD BOLT, 3-4 x 3.75 [SA-193-B7]</t>
  </si>
  <si>
    <t>STUD BOLT, 3-4 x 4 [SA-193-B7]</t>
  </si>
  <si>
    <t>STUD BOLT, 3-4 x 4.25 [SA-193-B7]</t>
  </si>
  <si>
    <t>STUD BOLT, 3-4 x 4.5 [SA-193-B7]</t>
  </si>
  <si>
    <t>STUD BOLT, 3-4 x 4.75 [SA-193-B7]</t>
  </si>
  <si>
    <t>STUD BOLT, 3-4 x 5 [SA-193-B7]</t>
  </si>
  <si>
    <t>STUD BOLT, 3-4 x 5.25 [SA-193-B7]</t>
  </si>
  <si>
    <t>STUD BOLT, 3-4 x 5.5 [SA-193-B7]</t>
  </si>
  <si>
    <t>STUD BOLT, 3-4 x 5.75 [SA-193-B7]</t>
  </si>
  <si>
    <t>STUD BOLT, 3-4 x 6 [SA-193-B7]</t>
  </si>
  <si>
    <t>STUD BOLT, 3-4 x 6.25 [SA-193-B7]</t>
  </si>
  <si>
    <t>STUD BOLT, 3-4 x 6.5 [SA-193-B7]</t>
  </si>
  <si>
    <t>STUD BOLT, 3-4 x 6.75 [SA-193-B7]</t>
  </si>
  <si>
    <t>STUD BOLT, 3-4 x 7 [SA-193-B7]</t>
  </si>
  <si>
    <t>STUD BOLT, 3-4 x 7.25 [SA-193-B7]</t>
  </si>
  <si>
    <t>STUD BOLT, 3-4 x 7.5 [SA-193-B7]</t>
  </si>
  <si>
    <t>STUD BOLT, 3-4 x 7.75 [SA-193-B7]</t>
  </si>
  <si>
    <t>STUD BOLT, 3-4 x 8 [SA-193-B7]</t>
  </si>
  <si>
    <t>STUD BOLT, 3-4 x 8.5 [SA-193-B7]</t>
  </si>
  <si>
    <t>STUD BOLT, 3-4 x 9 [SA-193-B7]</t>
  </si>
  <si>
    <t>STUD BOLT, 3-4 x 9.5 [SA-193-B7]</t>
  </si>
  <si>
    <t>STUD BOLT, 3-4 x 10 [SA-193-B7]</t>
  </si>
  <si>
    <t>STUD BOLT, 3-4 x 11 [SA-193-B7]</t>
  </si>
  <si>
    <t>STUD BOLT, 3-4 x 12 [SA-193-B7]</t>
  </si>
  <si>
    <t>STUD BOLT, 3-4 x 13 [SA-193-B7]</t>
  </si>
  <si>
    <t>STUD BOLT, 3-4 x 14 [SA-193-B7]</t>
  </si>
  <si>
    <t>STUD BOLT, 3-4 x 15 [SA-193-B7]</t>
  </si>
  <si>
    <t>STUD BOLT, 3-4 x 16 [SA-193-B7]</t>
  </si>
  <si>
    <t>STUD BOLT, 3-4 x 18 [SA-193-B7]</t>
  </si>
  <si>
    <t>STUD BOLT, 3-4 x 20 [SA-193-B7]</t>
  </si>
  <si>
    <t>Stud Bolt Size</t>
  </si>
  <si>
    <t>added zeros to get to 4 decimal places for Nut Size</t>
  </si>
  <si>
    <t>Nut Size</t>
  </si>
  <si>
    <t>$Configuration@StudBolt&lt;1&gt;</t>
  </si>
  <si>
    <t>$Configuration@Heavy Hex Nut_AI&lt;1&gt;</t>
  </si>
  <si>
    <t>Bolt / Nut Dia Size</t>
  </si>
  <si>
    <t>Nut Thickness</t>
  </si>
  <si>
    <t>HW Threads per inch</t>
  </si>
  <si>
    <t>STUD BOLT</t>
  </si>
  <si>
    <t xml:space="preserve"> 0.625-11 x 4.5 [SA-193-B7]</t>
  </si>
  <si>
    <t xml:space="preserve"> 0.5-13 x 0.5 [SA-193-B7]</t>
  </si>
  <si>
    <t xml:space="preserve"> 0.5-13 x 0.5625 [SA-193-B7]</t>
  </si>
  <si>
    <t xml:space="preserve"> 0.5-13 x 0.625 [SA-193-B7]</t>
  </si>
  <si>
    <t xml:space="preserve"> 0.5-13 x 0.75 [SA-193-B7]</t>
  </si>
  <si>
    <t xml:space="preserve"> 0.5-13 x 0.875 [SA-193-B7]</t>
  </si>
  <si>
    <t xml:space="preserve"> 0.5-13 x 1 [SA-193-B7]</t>
  </si>
  <si>
    <t xml:space="preserve"> 0.5-13 x 1.125 [SA-193-B7]</t>
  </si>
  <si>
    <t xml:space="preserve"> 0.5-13 x 1.25 [SA-193-B7]</t>
  </si>
  <si>
    <t xml:space="preserve"> 0.5-13 x 1.375 [SA-193-B7]</t>
  </si>
  <si>
    <t xml:space="preserve"> 0.5-13 x 1.5 [SA-193-B7]</t>
  </si>
  <si>
    <t xml:space="preserve"> 0.5-13 x 1.625 [SA-193-B7]</t>
  </si>
  <si>
    <t xml:space="preserve"> 0.5-13 x 1.75 [SA-193-B7]</t>
  </si>
  <si>
    <t xml:space="preserve"> 0.5-13 x 1.875 [SA-193-B7]</t>
  </si>
  <si>
    <t xml:space="preserve"> 0.5-13 x 2 [SA-193-B7]</t>
  </si>
  <si>
    <t xml:space="preserve"> 0.5-13 x 2.25 [SA-193-B7]</t>
  </si>
  <si>
    <t xml:space="preserve"> 0.5-13 x 2.5 [SA-193-B7]</t>
  </si>
  <si>
    <t xml:space="preserve"> 0.5-13 x 2.75 [SA-193-B7]</t>
  </si>
  <si>
    <t xml:space="preserve"> 0.5-13 x 3 [SA-193-B7]</t>
  </si>
  <si>
    <t xml:space="preserve"> 0.5-13 x 3.25 [SA-193-B7]</t>
  </si>
  <si>
    <t xml:space="preserve"> 0.5-13 x 3.5 [SA-193-B7]</t>
  </si>
  <si>
    <t xml:space="preserve"> 0.5-13 x 3.75 [SA-193-B7]</t>
  </si>
  <si>
    <t xml:space="preserve"> 0.5-13 x 4 [SA-193-B7]</t>
  </si>
  <si>
    <t xml:space="preserve"> 0.5-13 x 4.25 [SA-193-B7]</t>
  </si>
  <si>
    <t xml:space="preserve"> 0.5-13 x 4.5 [SA-193-B7]</t>
  </si>
  <si>
    <t xml:space="preserve"> 0.5-13 x 4.75 [SA-193-B7]</t>
  </si>
  <si>
    <t xml:space="preserve"> 0.5-13 x 5 [SA-193-B7]</t>
  </si>
  <si>
    <t xml:space="preserve"> 0.625-11 x 0.625 [SA-193-B7]</t>
  </si>
  <si>
    <t xml:space="preserve"> 0.625-11 x 0.75 [SA-193-B7]</t>
  </si>
  <si>
    <t xml:space="preserve"> 0.625-11 x 0.875 [SA-193-B7]</t>
  </si>
  <si>
    <t xml:space="preserve"> 0.625-11 x 1 [SA-193-B7]</t>
  </si>
  <si>
    <t xml:space="preserve"> 0.625-11 x 1.125 [SA-193-B7]</t>
  </si>
  <si>
    <t xml:space="preserve"> 0.625-11 x 1.25 [SA-193-B7]</t>
  </si>
  <si>
    <t xml:space="preserve"> 0.625-11 x 1.375 [SA-193-B7]</t>
  </si>
  <si>
    <t xml:space="preserve"> 0.625-11 x 1.5 [SA-193-B7]</t>
  </si>
  <si>
    <t xml:space="preserve"> 0.625-11 x 1.625 [SA-193-B7]</t>
  </si>
  <si>
    <t xml:space="preserve"> 0.625-11 x 1.75 [SA-193-B7]</t>
  </si>
  <si>
    <t xml:space="preserve"> 0.625-11 x 1.875 [SA-193-B7]</t>
  </si>
  <si>
    <t xml:space="preserve"> 0.625-11 x 2 [SA-193-B7]</t>
  </si>
  <si>
    <t xml:space="preserve"> 0.625-11 x 2.25 [SA-193-B7]</t>
  </si>
  <si>
    <t xml:space="preserve"> 0.625-11 x 2.5 [SA-193-B7]</t>
  </si>
  <si>
    <t xml:space="preserve"> 0.625-11 x 2.75 [SA-193-B7]</t>
  </si>
  <si>
    <t xml:space="preserve"> 0.625-11 x 3 [SA-193-B7]</t>
  </si>
  <si>
    <t xml:space="preserve"> 0.625-11 x 3.25 [SA-193-B7]</t>
  </si>
  <si>
    <t xml:space="preserve"> 0.625-11 x 3.5 [SA-193-B7]</t>
  </si>
  <si>
    <t xml:space="preserve"> 0.625-11 x 3.75 [SA-193-B7]</t>
  </si>
  <si>
    <t xml:space="preserve"> 0.625-11 x 4 [SA-193-B7]</t>
  </si>
  <si>
    <t xml:space="preserve"> 0.625-11 x 4.25 [SA-193-B7]</t>
  </si>
  <si>
    <t xml:space="preserve"> 0.625-11 x 4.75 [SA-193-B7]</t>
  </si>
  <si>
    <t xml:space="preserve"> 0.625-11 x 5 [SA-193-B7]</t>
  </si>
  <si>
    <t xml:space="preserve"> 0.625-11 x 5.25 [SA-193-B7]</t>
  </si>
  <si>
    <t xml:space="preserve"> 0.625-11 x 5.5 [SA-193-B7]</t>
  </si>
  <si>
    <t xml:space="preserve"> 0.625-11 x 5.75 [SA-193-B7]</t>
  </si>
  <si>
    <t xml:space="preserve"> 0.625-11 x 6 [SA-193-B7]</t>
  </si>
  <si>
    <t xml:space="preserve"> 0.75-10 x 0.75 [SA-193-B7]</t>
  </si>
  <si>
    <t xml:space="preserve"> 0.75-10 x 0.875 [SA-193-B7]</t>
  </si>
  <si>
    <t xml:space="preserve"> 0.75-10 x 1 [SA-193-B7]</t>
  </si>
  <si>
    <t xml:space="preserve"> 0.75-10 x 1.125 [SA-193-B7]</t>
  </si>
  <si>
    <t xml:space="preserve"> 0.75-10 x 1.25 [SA-193-B7]</t>
  </si>
  <si>
    <t xml:space="preserve"> 0.75-10 x 1.375 [SA-193-B7]</t>
  </si>
  <si>
    <t xml:space="preserve"> 0.75-10 x 1.5 [SA-193-B7]</t>
  </si>
  <si>
    <t xml:space="preserve"> 0.75-10 x 1.625 [SA-193-B7]</t>
  </si>
  <si>
    <t xml:space="preserve"> 0.75-10 x 1.75 [SA-193-B7]</t>
  </si>
  <si>
    <t xml:space="preserve"> 0.75-10 x 1.875 [SA-193-B7]</t>
  </si>
  <si>
    <t xml:space="preserve"> 0.75-10 x 2 [SA-193-B7]</t>
  </si>
  <si>
    <t xml:space="preserve"> 0.75-10 x 2.25 [SA-193-B7]</t>
  </si>
  <si>
    <t xml:space="preserve"> 0.75-10 x 2.5 [SA-193-B7]</t>
  </si>
  <si>
    <t xml:space="preserve"> 0.75-10 x 2.75 [SA-193-B7]</t>
  </si>
  <si>
    <t xml:space="preserve"> 0.75-10 x 3 [SA-193-B7]</t>
  </si>
  <si>
    <t xml:space="preserve"> 0.75-10 x 3.25 [SA-193-B7]</t>
  </si>
  <si>
    <t xml:space="preserve"> 0.75-10 x 3.5 [SA-193-B7]</t>
  </si>
  <si>
    <t xml:space="preserve"> 0.75-10 x 3.75 [SA-193-B7]</t>
  </si>
  <si>
    <t xml:space="preserve"> 0.75-10 x 4 [SA-193-B7]</t>
  </si>
  <si>
    <t xml:space="preserve"> 0.75-10 x 4.25 [SA-193-B7]</t>
  </si>
  <si>
    <t xml:space="preserve"> 0.75-10 x 4.5 [SA-193-B7]</t>
  </si>
  <si>
    <t xml:space="preserve"> 0.75-10 x 4.75 [SA-193-B7]</t>
  </si>
  <si>
    <t xml:space="preserve"> 0.75-10 x 5 [SA-193-B7]</t>
  </si>
  <si>
    <t xml:space="preserve"> 0.75-10 x 5.25 [SA-193-B7]</t>
  </si>
  <si>
    <t xml:space="preserve"> 0.75-10 x 5.5 [SA-193-B7]</t>
  </si>
  <si>
    <t xml:space="preserve"> 0.75-10 x 5.75 [SA-193-B7]</t>
  </si>
  <si>
    <t xml:space="preserve"> 0.75-10 x 6 [SA-193-B7]</t>
  </si>
  <si>
    <t xml:space="preserve"> 0.75-10 x 6.25 [SA-193-B7]</t>
  </si>
  <si>
    <t xml:space="preserve"> 0.75-10 x 6.5 [SA-193-B7]</t>
  </si>
  <si>
    <t xml:space="preserve"> 0.75-10 x 6.75 [SA-193-B7]</t>
  </si>
  <si>
    <t xml:space="preserve"> 0.75-10 x 7 [SA-193-B7]</t>
  </si>
  <si>
    <t xml:space="preserve"> 0.75-10 x 7.25 [SA-193-B7]</t>
  </si>
  <si>
    <t xml:space="preserve"> 0.75-10 x 7.5 [SA-193-B7]</t>
  </si>
  <si>
    <t xml:space="preserve"> 0.875-9 x 0.875 [SA-193-B7]</t>
  </si>
  <si>
    <t xml:space="preserve"> 0.875-9 x 1 [SA-193-B7]</t>
  </si>
  <si>
    <t xml:space="preserve"> 0.875-9 x 1.125 [SA-193-B7]</t>
  </si>
  <si>
    <t xml:space="preserve"> 0.875-9 x 1.25 [SA-193-B7]</t>
  </si>
  <si>
    <t xml:space="preserve"> 0.875-9 x 1.375 [SA-193-B7]</t>
  </si>
  <si>
    <t xml:space="preserve"> 0.875-9 x 1.5 [SA-193-B7]</t>
  </si>
  <si>
    <t xml:space="preserve"> 0.875-9 x 1.625 [SA-193-B7]</t>
  </si>
  <si>
    <t xml:space="preserve"> 0.875-9 x 1.75 [SA-193-B7]</t>
  </si>
  <si>
    <t xml:space="preserve"> 0.875-9 x 1.875 [SA-193-B7]</t>
  </si>
  <si>
    <t xml:space="preserve"> 0.875-9 x 2 [SA-193-B7]</t>
  </si>
  <si>
    <t xml:space="preserve"> 0.875-9 x 2.25 [SA-193-B7]</t>
  </si>
  <si>
    <t xml:space="preserve"> 0.875-9 x 2.5 [SA-193-B7]</t>
  </si>
  <si>
    <t xml:space="preserve"> 0.875-9 x 2.75 [SA-193-B7]</t>
  </si>
  <si>
    <t xml:space="preserve"> 0.875-9 x 3 [SA-193-B7]</t>
  </si>
  <si>
    <t xml:space="preserve"> 0.875-9 x 3.25 [SA-193-B7]</t>
  </si>
  <si>
    <t xml:space="preserve"> 0.875-9 x 3.5 [SA-193-B7]</t>
  </si>
  <si>
    <t xml:space="preserve"> 0.875-9 x 3.75 [SA-193-B7]</t>
  </si>
  <si>
    <t xml:space="preserve"> 0.875-9 x 4 [SA-193-B7]</t>
  </si>
  <si>
    <t xml:space="preserve"> 0.875-9 x 4.25 [SA-193-B7]</t>
  </si>
  <si>
    <t xml:space="preserve"> 0.875-9 x 4.5 [SA-193-B7]</t>
  </si>
  <si>
    <t xml:space="preserve"> 0.875-9 x 4.75 [SA-193-B7]</t>
  </si>
  <si>
    <t xml:space="preserve"> 0.875-9 x 5 [SA-193-B7]</t>
  </si>
  <si>
    <t xml:space="preserve"> 0.875-9 x 5.25 [SA-193-B7]</t>
  </si>
  <si>
    <t xml:space="preserve"> 0.875-9 x 5.5 [SA-193-B7]</t>
  </si>
  <si>
    <t xml:space="preserve"> 0.875-9 x 5.75 [SA-193-B7]</t>
  </si>
  <si>
    <t xml:space="preserve"> 0.875-9 x 6 [SA-193-B7]</t>
  </si>
  <si>
    <t xml:space="preserve"> 0.875-9 x 6.25 [SA-193-B7]</t>
  </si>
  <si>
    <t xml:space="preserve"> 0.875-9 x 6.5 [SA-193-B7]</t>
  </si>
  <si>
    <t xml:space="preserve"> 0.875-9 x 6.75 [SA-193-B7]</t>
  </si>
  <si>
    <t xml:space="preserve"> 0.875-9 x 7 [SA-193-B7]</t>
  </si>
  <si>
    <t xml:space="preserve"> 0.875-9 x 7.25 [SA-193-B7]</t>
  </si>
  <si>
    <t xml:space="preserve"> 0.875-9 x 7.5 [SA-193-B7]</t>
  </si>
  <si>
    <t xml:space="preserve"> 0.875-9 x 7.75 [SA-193-B7]</t>
  </si>
  <si>
    <t xml:space="preserve"> 0.875-9 x 8 [SA-193-B7]</t>
  </si>
  <si>
    <t xml:space="preserve"> 0.875-9 x 8.5 [SA-193-B7]</t>
  </si>
  <si>
    <t xml:space="preserve"> 0.875-9 x 9 [SA-193-B7]</t>
  </si>
  <si>
    <t xml:space="preserve"> 1-8 x 1 [SA-193-B7]</t>
  </si>
  <si>
    <t xml:space="preserve"> 1-8 x 1.125 [SA-193-B7]</t>
  </si>
  <si>
    <t xml:space="preserve"> 1-8 x 1.25 [SA-193-B7]</t>
  </si>
  <si>
    <t xml:space="preserve"> 1-8 x 1.375 [SA-193-B7]</t>
  </si>
  <si>
    <t xml:space="preserve"> 1-8 x 1.5 [SA-193-B7]</t>
  </si>
  <si>
    <t xml:space="preserve"> 1-8 x 1.625 [SA-193-B7]</t>
  </si>
  <si>
    <t xml:space="preserve"> 1-8 x 1.75 [SA-193-B7]</t>
  </si>
  <si>
    <t xml:space="preserve"> 1-8 x 1.875 [SA-193-B7]</t>
  </si>
  <si>
    <t xml:space="preserve"> 1-8 x 2 [SA-193-B7]</t>
  </si>
  <si>
    <t xml:space="preserve"> 1-8 x 2.25 [SA-193-B7]</t>
  </si>
  <si>
    <t xml:space="preserve"> 1-8 x 2.5 [SA-193-B7]</t>
  </si>
  <si>
    <t xml:space="preserve"> 1-8 x 2.75 [SA-193-B7]</t>
  </si>
  <si>
    <t xml:space="preserve"> 1-8 x 3 [SA-193-B7]</t>
  </si>
  <si>
    <t xml:space="preserve"> 1-8 x 3.25 [SA-193-B7]</t>
  </si>
  <si>
    <t xml:space="preserve"> 1-8 x 3.5 [SA-193-B7]</t>
  </si>
  <si>
    <t xml:space="preserve"> 1-8 x 3.75 [SA-193-B7]</t>
  </si>
  <si>
    <t xml:space="preserve"> 1-8 x 4 [SA-193-B7]</t>
  </si>
  <si>
    <t xml:space="preserve"> 1-8 x 4.25 [SA-193-B7]</t>
  </si>
  <si>
    <t xml:space="preserve"> 1-8 x 4.5 [SA-193-B7]</t>
  </si>
  <si>
    <t xml:space="preserve"> 1-8 x 4.75 [SA-193-B7]</t>
  </si>
  <si>
    <t xml:space="preserve"> 1-8 x 5 [SA-193-B7]</t>
  </si>
  <si>
    <t xml:space="preserve"> 1-8 x 5.25 [SA-193-B7]</t>
  </si>
  <si>
    <t xml:space="preserve"> 1-8 x 5.5 [SA-193-B7]</t>
  </si>
  <si>
    <t xml:space="preserve"> 1-8 x 5.75 [SA-193-B7]</t>
  </si>
  <si>
    <t xml:space="preserve"> 1-8 x 6 [SA-193-B7]</t>
  </si>
  <si>
    <t xml:space="preserve"> 1-8 x 6.25 [SA-193-B7]</t>
  </si>
  <si>
    <t xml:space="preserve"> 1-8 x 6.5 [SA-193-B7]</t>
  </si>
  <si>
    <t xml:space="preserve"> 1-8 x 6.75 [SA-193-B7]</t>
  </si>
  <si>
    <t xml:space="preserve"> 1-8 x 7 [SA-193-B7]</t>
  </si>
  <si>
    <t xml:space="preserve"> 1-8 x 7.25 [SA-193-B7]</t>
  </si>
  <si>
    <t xml:space="preserve"> 1-8 x 7.5 [SA-193-B7]</t>
  </si>
  <si>
    <t xml:space="preserve"> 1-8 x 7.75 [SA-193-B7]</t>
  </si>
  <si>
    <t xml:space="preserve"> 1-8 x 8 [SA-193-B7]</t>
  </si>
  <si>
    <t xml:space="preserve"> 1-8 x 8.5 [SA-193-B7]</t>
  </si>
  <si>
    <t xml:space="preserve"> 1-8 x 9 [SA-193-B7]</t>
  </si>
  <si>
    <t xml:space="preserve"> 1-8 x 9.5 [SA-193-B7]</t>
  </si>
  <si>
    <t xml:space="preserve"> 1-8 x 10 [SA-193-B7]</t>
  </si>
  <si>
    <t xml:space="preserve"> 1.125-7 x 1.125 [SA-193-B7]</t>
  </si>
  <si>
    <t xml:space="preserve"> 1.125-7 x 1.25 [SA-193-B7]</t>
  </si>
  <si>
    <t xml:space="preserve"> 1.125-7 x 1.375 [SA-193-B7]</t>
  </si>
  <si>
    <t xml:space="preserve"> 1.125-7 x 1.5 [SA-193-B7]</t>
  </si>
  <si>
    <t xml:space="preserve"> 1.125-7 x 1.625 [SA-193-B7]</t>
  </si>
  <si>
    <t xml:space="preserve"> 1.125-7 x 1.75 [SA-193-B7]</t>
  </si>
  <si>
    <t xml:space="preserve"> 1.125-7 x 1.875 [SA-193-B7]</t>
  </si>
  <si>
    <t xml:space="preserve"> 1.125-7 x 2 [SA-193-B7]</t>
  </si>
  <si>
    <t xml:space="preserve"> 1.125-7 x 2.25 [SA-193-B7]</t>
  </si>
  <si>
    <t xml:space="preserve"> 1.125-7 x 2.5 [SA-193-B7]</t>
  </si>
  <si>
    <t xml:space="preserve"> 1.125-7 x 2.75 [SA-193-B7]</t>
  </si>
  <si>
    <t xml:space="preserve"> 1.125-7 x 3 [SA-193-B7]</t>
  </si>
  <si>
    <t xml:space="preserve"> 1.125-7 x 3.25 [SA-193-B7]</t>
  </si>
  <si>
    <t xml:space="preserve"> 1.125-7 x 3.5 [SA-193-B7]</t>
  </si>
  <si>
    <t xml:space="preserve"> 1.125-7 x 3.75 [SA-193-B7]</t>
  </si>
  <si>
    <t xml:space="preserve"> 1.125-7 x 4 [SA-193-B7]</t>
  </si>
  <si>
    <t xml:space="preserve"> 1.125-7 x 4.25 [SA-193-B7]</t>
  </si>
  <si>
    <t xml:space="preserve"> 1.125-7 x 4.5 [SA-193-B7]</t>
  </si>
  <si>
    <t xml:space="preserve"> 1.125-7 x 4.75 [SA-193-B7]</t>
  </si>
  <si>
    <t xml:space="preserve"> 1.125-7 x 5 [SA-193-B7]</t>
  </si>
  <si>
    <t xml:space="preserve"> 1.125-7 x 5.25 [SA-193-B7]</t>
  </si>
  <si>
    <t xml:space="preserve"> 1.125-7 x 5.5 [SA-193-B7]</t>
  </si>
  <si>
    <t xml:space="preserve"> 1.125-7 x 5.75 [SA-193-B7]</t>
  </si>
  <si>
    <t xml:space="preserve"> 1.125-7 x 6 [SA-193-B7]</t>
  </si>
  <si>
    <t xml:space="preserve"> 1.125-7 x 6.25 [SA-193-B7]</t>
  </si>
  <si>
    <t xml:space="preserve"> 1.125-7 x 6.5 [SA-193-B7]</t>
  </si>
  <si>
    <t xml:space="preserve"> 1.125-7 x 6.75 [SA-193-B7]</t>
  </si>
  <si>
    <t xml:space="preserve"> 1.125-7 x 7 [SA-193-B7]</t>
  </si>
  <si>
    <t xml:space="preserve"> 1.125-7 x 7.25 [SA-193-B7]</t>
  </si>
  <si>
    <t xml:space="preserve"> 1.125-7 x 7.5 [SA-193-B7]</t>
  </si>
  <si>
    <t xml:space="preserve"> 1.125-7 x 7.75 [SA-193-B7]</t>
  </si>
  <si>
    <t xml:space="preserve"> 1.125-7 x 8 [SA-193-B7]</t>
  </si>
  <si>
    <t xml:space="preserve"> 1.125-7 x 8.5 [SA-193-B7]</t>
  </si>
  <si>
    <t xml:space="preserve"> 1.125-7 x 9 [SA-193-B7]</t>
  </si>
  <si>
    <t xml:space="preserve"> 1.125-7 x 9.5 [SA-193-B7]</t>
  </si>
  <si>
    <t xml:space="preserve"> 1.125-7 x 10 [SA-193-B7]</t>
  </si>
  <si>
    <t xml:space="preserve"> 1.125-7 x 11 [SA-193-B7]</t>
  </si>
  <si>
    <t xml:space="preserve"> 1.125-7 x 12 [SA-193-B7]</t>
  </si>
  <si>
    <t xml:space="preserve"> 1.25-7 x 1.25 [SA-193-B7]</t>
  </si>
  <si>
    <t xml:space="preserve"> 1.25-7 x 1.375 [SA-193-B7]</t>
  </si>
  <si>
    <t xml:space="preserve"> 1.25-7 x 1.5 [SA-193-B7]</t>
  </si>
  <si>
    <t xml:space="preserve"> 1.25-7 x 1.625 [SA-193-B7]</t>
  </si>
  <si>
    <t xml:space="preserve"> 1.25-7 x 1.75 [SA-193-B7]</t>
  </si>
  <si>
    <t xml:space="preserve"> 1.25-7 x 1.875 [SA-193-B7]</t>
  </si>
  <si>
    <t xml:space="preserve"> 1.25-7 x 2 [SA-193-B7]</t>
  </si>
  <si>
    <t xml:space="preserve"> 1.25-7 x 2.25 [SA-193-B7]</t>
  </si>
  <si>
    <t xml:space="preserve"> 1.25-7 x 2.5 [SA-193-B7]</t>
  </si>
  <si>
    <t xml:space="preserve"> 1.25-7 x 2.75 [SA-193-B7]</t>
  </si>
  <si>
    <t xml:space="preserve"> 1.25-7 x 3 [SA-193-B7]</t>
  </si>
  <si>
    <t xml:space="preserve"> 1.25-7 x 3.25 [SA-193-B7]</t>
  </si>
  <si>
    <t xml:space="preserve"> 1.25-7 x 3.5 [SA-193-B7]</t>
  </si>
  <si>
    <t xml:space="preserve"> 1.25-7 x 3.75 [SA-193-B7]</t>
  </si>
  <si>
    <t xml:space="preserve"> 1.25-7 x 4 [SA-193-B7]</t>
  </si>
  <si>
    <t xml:space="preserve"> 1.25-7 x 4.25 [SA-193-B7]</t>
  </si>
  <si>
    <t xml:space="preserve"> 1.25-7 x 4.5 [SA-193-B7]</t>
  </si>
  <si>
    <t xml:space="preserve"> 1.25-7 x 4.75 [SA-193-B7]</t>
  </si>
  <si>
    <t xml:space="preserve"> 1.25-7 x 5 [SA-193-B7]</t>
  </si>
  <si>
    <t xml:space="preserve"> 1.25-7 x 5.25 [SA-193-B7]</t>
  </si>
  <si>
    <t xml:space="preserve"> 1.25-7 x 5.5 [SA-193-B7]</t>
  </si>
  <si>
    <t xml:space="preserve"> 1.25-7 x 5.75 [SA-193-B7]</t>
  </si>
  <si>
    <t xml:space="preserve"> 1.25-7 x 6 [SA-193-B7]</t>
  </si>
  <si>
    <t xml:space="preserve"> 1.25-7 x 6.25 [SA-193-B7]</t>
  </si>
  <si>
    <t xml:space="preserve"> 1.25-7 x 6.5 [SA-193-B7]</t>
  </si>
  <si>
    <t xml:space="preserve"> 1.25-7 x 6.75 [SA-193-B7]</t>
  </si>
  <si>
    <t xml:space="preserve"> 1.25-7 x 7 [SA-193-B7]</t>
  </si>
  <si>
    <t xml:space="preserve"> 1.25-7 x 7.25 [SA-193-B7]</t>
  </si>
  <si>
    <t xml:space="preserve"> 1.25-7 x 7.5 [SA-193-B7]</t>
  </si>
  <si>
    <t xml:space="preserve"> 1.25-7 x 7.75 [SA-193-B7]</t>
  </si>
  <si>
    <t xml:space="preserve"> 1.25-7 x 8 [SA-193-B7]</t>
  </si>
  <si>
    <t xml:space="preserve"> 1.25-7 x 8.5 [SA-193-B7]</t>
  </si>
  <si>
    <t xml:space="preserve"> 1.25-7 x 9 [SA-193-B7]</t>
  </si>
  <si>
    <t xml:space="preserve"> 1.25-7 x 9.5 [SA-193-B7]</t>
  </si>
  <si>
    <t xml:space="preserve"> 1.25-7 x 10 [SA-193-B7]</t>
  </si>
  <si>
    <t xml:space="preserve"> 1.25-7 x 11 [SA-193-B7]</t>
  </si>
  <si>
    <t xml:space="preserve"> 1.25-7 x 12 [SA-193-B7]</t>
  </si>
  <si>
    <t xml:space="preserve"> 1.375-6 x 1.375 [SA-193-B7]</t>
  </si>
  <si>
    <t xml:space="preserve"> 1.375-6 x 1.5 [SA-193-B7]</t>
  </si>
  <si>
    <t xml:space="preserve"> 1.375-6 x 1.625 [SA-193-B7]</t>
  </si>
  <si>
    <t xml:space="preserve"> 1.375-6 x 1.75 [SA-193-B7]</t>
  </si>
  <si>
    <t xml:space="preserve"> 1.375-6 x 1.875 [SA-193-B7]</t>
  </si>
  <si>
    <t xml:space="preserve"> 1.375-6 x 2 [SA-193-B7]</t>
  </si>
  <si>
    <t xml:space="preserve"> 1.375-6 x 2.25 [SA-193-B7]</t>
  </si>
  <si>
    <t xml:space="preserve"> 1.375-6 x 2.5 [SA-193-B7]</t>
  </si>
  <si>
    <t xml:space="preserve"> 1.375-6 x 2.75 [SA-193-B7]</t>
  </si>
  <si>
    <t xml:space="preserve"> 1.375-6 x 3 [SA-193-B7]</t>
  </si>
  <si>
    <t xml:space="preserve"> 1.375-6 x 3.25 [SA-193-B7]</t>
  </si>
  <si>
    <t xml:space="preserve"> 1.375-6 x 3.5 [SA-193-B7]</t>
  </si>
  <si>
    <t xml:space="preserve"> 1.375-6 x 3.75 [SA-193-B7]</t>
  </si>
  <si>
    <t xml:space="preserve"> 1.375-6 x 4 [SA-193-B7]</t>
  </si>
  <si>
    <t xml:space="preserve"> 1.375-6 x 4.25 [SA-193-B7]</t>
  </si>
  <si>
    <t xml:space="preserve"> 1.375-6 x 4.5 [SA-193-B7]</t>
  </si>
  <si>
    <t xml:space="preserve"> 1.375-6 x 4.75 [SA-193-B7]</t>
  </si>
  <si>
    <t xml:space="preserve"> 1.375-6 x 5 [SA-193-B7]</t>
  </si>
  <si>
    <t xml:space="preserve"> 1.375-6 x 5.25 [SA-193-B7]</t>
  </si>
  <si>
    <t xml:space="preserve"> 1.375-6 x 5.5 [SA-193-B7]</t>
  </si>
  <si>
    <t xml:space="preserve"> 1.375-6 x 5.75 [SA-193-B7]</t>
  </si>
  <si>
    <t xml:space="preserve"> 1.375-6 x 6 [SA-193-B7]</t>
  </si>
  <si>
    <t xml:space="preserve"> 1.375-6 x 6.25 [SA-193-B7]</t>
  </si>
  <si>
    <t xml:space="preserve"> 1.375-6 x 6.5 [SA-193-B7]</t>
  </si>
  <si>
    <t xml:space="preserve"> 1.375-6 x 6.75 [SA-193-B7]</t>
  </si>
  <si>
    <t xml:space="preserve"> 1.375-6 x 7 [SA-193-B7]</t>
  </si>
  <si>
    <t xml:space="preserve"> 1.375-6 x 7.25 [SA-193-B7]</t>
  </si>
  <si>
    <t xml:space="preserve"> 1.375-6 x 7.5 [SA-193-B7]</t>
  </si>
  <si>
    <t xml:space="preserve"> 1.375-6 x 7.75 [SA-193-B7]</t>
  </si>
  <si>
    <t xml:space="preserve"> 1.375-6 x 8 [SA-193-B7]</t>
  </si>
  <si>
    <t xml:space="preserve"> 1.375-6 x 8.5 [SA-193-B7]</t>
  </si>
  <si>
    <t xml:space="preserve"> 1.375-6 x 9 [SA-193-B7]</t>
  </si>
  <si>
    <t xml:space="preserve"> 1.375-6 x 9.5 [SA-193-B7]</t>
  </si>
  <si>
    <t xml:space="preserve"> 1.375-6 x 10 [SA-193-B7]</t>
  </si>
  <si>
    <t xml:space="preserve"> 1.375-6 x 11 [SA-193-B7]</t>
  </si>
  <si>
    <t xml:space="preserve"> 1.375-6 x 12 [SA-193-B7]</t>
  </si>
  <si>
    <t xml:space="preserve"> 1.375-6 x 13 [SA-193-B7]</t>
  </si>
  <si>
    <t xml:space="preserve"> 1.375-6 x 14 [SA-193-B7]</t>
  </si>
  <si>
    <t xml:space="preserve"> 1.5-6 x 1.5 [SA-193-B7]</t>
  </si>
  <si>
    <t xml:space="preserve"> 1.5-6 x 1.625 [SA-193-B7]</t>
  </si>
  <si>
    <t xml:space="preserve"> 1.5-6 x 1.75 [SA-193-B7]</t>
  </si>
  <si>
    <t xml:space="preserve"> 1.5-6 x 1.875 [SA-193-B7]</t>
  </si>
  <si>
    <t xml:space="preserve"> 1.5-6 x 2 [SA-193-B7]</t>
  </si>
  <si>
    <t xml:space="preserve"> 1.5-6 x 2.25 [SA-193-B7]</t>
  </si>
  <si>
    <t xml:space="preserve"> 1.5-6 x 2.5 [SA-193-B7]</t>
  </si>
  <si>
    <t xml:space="preserve"> 1.5-6 x 2.75 [SA-193-B7]</t>
  </si>
  <si>
    <t xml:space="preserve"> 1.5-6 x 3 [SA-193-B7]</t>
  </si>
  <si>
    <t xml:space="preserve"> 1.5-6 x 3.25 [SA-193-B7]</t>
  </si>
  <si>
    <t xml:space="preserve"> 1.5-6 x 3.5 [SA-193-B7]</t>
  </si>
  <si>
    <t xml:space="preserve"> 1.5-6 x 3.75 [SA-193-B7]</t>
  </si>
  <si>
    <t xml:space="preserve"> 1.5-6 x 4 [SA-193-B7]</t>
  </si>
  <si>
    <t xml:space="preserve"> 1.5-6 x 4.25 [SA-193-B7]</t>
  </si>
  <si>
    <t xml:space="preserve"> 1.5-6 x 4.5 [SA-193-B7]</t>
  </si>
  <si>
    <t xml:space="preserve"> 1.5-6 x 4.75 [SA-193-B7]</t>
  </si>
  <si>
    <t xml:space="preserve"> 1.5-6 x 5 [SA-193-B7]</t>
  </si>
  <si>
    <t xml:space="preserve"> 1.5-6 x 5.25 [SA-193-B7]</t>
  </si>
  <si>
    <t xml:space="preserve"> 1.5-6 x 5.5 [SA-193-B7]</t>
  </si>
  <si>
    <t xml:space="preserve"> 1.5-6 x 5.75 [SA-193-B7]</t>
  </si>
  <si>
    <t xml:space="preserve"> 1.5-6 x 6 [SA-193-B7]</t>
  </si>
  <si>
    <t xml:space="preserve"> 1.5-6 x 6.25 [SA-193-B7]</t>
  </si>
  <si>
    <t xml:space="preserve"> 1.5-6 x 6.5 [SA-193-B7]</t>
  </si>
  <si>
    <t xml:space="preserve"> 1.5-6 x 6.75 [SA-193-B7]</t>
  </si>
  <si>
    <t xml:space="preserve"> 1.5-6 x 7 [SA-193-B7]</t>
  </si>
  <si>
    <t xml:space="preserve"> 1.5-6 x 7.25 [SA-193-B7]</t>
  </si>
  <si>
    <t xml:space="preserve"> 1.5-6 x 7.5 [SA-193-B7]</t>
  </si>
  <si>
    <t xml:space="preserve"> 1.5-6 x 7.75 [SA-193-B7]</t>
  </si>
  <si>
    <t xml:space="preserve"> 1.5-6 x 8 [SA-193-B7]</t>
  </si>
  <si>
    <t xml:space="preserve"> 1.5-6 x 8.5 [SA-193-B7]</t>
  </si>
  <si>
    <t xml:space="preserve"> 1.5-6 x 9 [SA-193-B7]</t>
  </si>
  <si>
    <t xml:space="preserve"> 1.5-6 x 9.5 [SA-193-B7]</t>
  </si>
  <si>
    <t xml:space="preserve"> 1.5-6 x 10 [SA-193-B7]</t>
  </si>
  <si>
    <t xml:space="preserve"> 1.5-6 x 11 [SA-193-B7]</t>
  </si>
  <si>
    <t xml:space="preserve"> 1.5-6 x 12 [SA-193-B7]</t>
  </si>
  <si>
    <t xml:space="preserve"> 1.5-6 x 13 [SA-193-B7]</t>
  </si>
  <si>
    <t xml:space="preserve"> 1.5-6 x 14 [SA-193-B7]</t>
  </si>
  <si>
    <t xml:space="preserve"> 1.5-6 x 15 [SA-193-B7]</t>
  </si>
  <si>
    <t xml:space="preserve"> 1.75-5 x 1.75 [SA-193-B7]</t>
  </si>
  <si>
    <t xml:space="preserve"> 1.75-5 x 1.875 [SA-193-B7]</t>
  </si>
  <si>
    <t xml:space="preserve"> 1.75-5 x 2 [SA-193-B7]</t>
  </si>
  <si>
    <t xml:space="preserve"> 1.75-5 x 2.25 [SA-193-B7]</t>
  </si>
  <si>
    <t xml:space="preserve"> 1.75-5 x 2.5 [SA-193-B7]</t>
  </si>
  <si>
    <t xml:space="preserve"> 1.75-5 x 2.75 [SA-193-B7]</t>
  </si>
  <si>
    <t xml:space="preserve"> 1.75-5 x 3 [SA-193-B7]</t>
  </si>
  <si>
    <t xml:space="preserve"> 1.75-5 x 3.25 [SA-193-B7]</t>
  </si>
  <si>
    <t xml:space="preserve"> 1.75-5 x 3.5 [SA-193-B7]</t>
  </si>
  <si>
    <t xml:space="preserve"> 1.75-5 x 3.75 [SA-193-B7]</t>
  </si>
  <si>
    <t xml:space="preserve"> 1.75-5 x 4 [SA-193-B7]</t>
  </si>
  <si>
    <t xml:space="preserve"> 1.75-5 x 4.25 [SA-193-B7]</t>
  </si>
  <si>
    <t xml:space="preserve"> 1.75-5 x 4.5 [SA-193-B7]</t>
  </si>
  <si>
    <t xml:space="preserve"> 1.75-5 x 4.75 [SA-193-B7]</t>
  </si>
  <si>
    <t xml:space="preserve"> 1.75-5 x 5 [SA-193-B7]</t>
  </si>
  <si>
    <t xml:space="preserve"> 1.75-5 x 5.25 [SA-193-B7]</t>
  </si>
  <si>
    <t xml:space="preserve"> 1.75-5 x 5.5 [SA-193-B7]</t>
  </si>
  <si>
    <t xml:space="preserve"> 1.75-5 x 5.75 [SA-193-B7]</t>
  </si>
  <si>
    <t xml:space="preserve"> 1.75-5 x 6 [SA-193-B7]</t>
  </si>
  <si>
    <t xml:space="preserve"> 1.75-5 x 6.25 [SA-193-B7]</t>
  </si>
  <si>
    <t xml:space="preserve"> 1.75-5 x 6.5 [SA-193-B7]</t>
  </si>
  <si>
    <t xml:space="preserve"> 1.75-5 x 6.75 [SA-193-B7]</t>
  </si>
  <si>
    <t xml:space="preserve"> 1.75-5 x 7 [SA-193-B7]</t>
  </si>
  <si>
    <t xml:space="preserve"> 1.75-5 x 7.25 [SA-193-B7]</t>
  </si>
  <si>
    <t xml:space="preserve"> 1.75-5 x 7.5 [SA-193-B7]</t>
  </si>
  <si>
    <t xml:space="preserve"> 1.75-5 x 7.75 [SA-193-B7]</t>
  </si>
  <si>
    <t xml:space="preserve"> 1.75-5 x 8 [SA-193-B7]</t>
  </si>
  <si>
    <t xml:space="preserve"> 1.75-5 x 8.5 [SA-193-B7]</t>
  </si>
  <si>
    <t xml:space="preserve"> 1.75-5 x 9 [SA-193-B7]</t>
  </si>
  <si>
    <t xml:space="preserve"> 1.75-5 x 9.5 [SA-193-B7]</t>
  </si>
  <si>
    <t xml:space="preserve"> 1.75-5 x 10 [SA-193-B7]</t>
  </si>
  <si>
    <t xml:space="preserve"> 1.75-5 x 11 [SA-193-B7]</t>
  </si>
  <si>
    <t xml:space="preserve"> 1.75-5 x 12 [SA-193-B7]</t>
  </si>
  <si>
    <t xml:space="preserve"> 1.75-5 x 13 [SA-193-B7]</t>
  </si>
  <si>
    <t xml:space="preserve"> 1.75-5 x 14 [SA-193-B7]</t>
  </si>
  <si>
    <t xml:space="preserve"> 1.75-5 x 15 [SA-193-B7]</t>
  </si>
  <si>
    <t xml:space="preserve"> 1.75-5 x 16 [SA-193-B7]</t>
  </si>
  <si>
    <t xml:space="preserve"> 1.75-5 x 18 [SA-193-B7]</t>
  </si>
  <si>
    <t xml:space="preserve"> 2-5 x 2 [SA-193-B7]</t>
  </si>
  <si>
    <t xml:space="preserve"> 2-5 x 2.25 [SA-193-B7]</t>
  </si>
  <si>
    <t xml:space="preserve"> 2-5 x 2.5 [SA-193-B7]</t>
  </si>
  <si>
    <t xml:space="preserve"> 2-5 x 2.75 [SA-193-B7]</t>
  </si>
  <si>
    <t xml:space="preserve"> 2-5 x 3 [SA-193-B7]</t>
  </si>
  <si>
    <t xml:space="preserve"> 2-5 x 3.25 [SA-193-B7]</t>
  </si>
  <si>
    <t xml:space="preserve"> 2-5 x 3.5 [SA-193-B7]</t>
  </si>
  <si>
    <t xml:space="preserve"> 2-5 x 3.75 [SA-193-B7]</t>
  </si>
  <si>
    <t xml:space="preserve"> 2-5 x 4 [SA-193-B7]</t>
  </si>
  <si>
    <t xml:space="preserve"> 2-5 x 4.25 [SA-193-B7]</t>
  </si>
  <si>
    <t xml:space="preserve"> 2-5 x 4.5 [SA-193-B7]</t>
  </si>
  <si>
    <t xml:space="preserve"> 2-5 x 4.75 [SA-193-B7]</t>
  </si>
  <si>
    <t xml:space="preserve"> 2-5 x 5 [SA-193-B7]</t>
  </si>
  <si>
    <t xml:space="preserve"> 2-5 x 5.25 [SA-193-B7]</t>
  </si>
  <si>
    <t xml:space="preserve"> 2-5 x 5.5 [SA-193-B7]</t>
  </si>
  <si>
    <t xml:space="preserve"> 2-5 x 5.75 [SA-193-B7]</t>
  </si>
  <si>
    <t xml:space="preserve"> 2-5 x 6 [SA-193-B7]</t>
  </si>
  <si>
    <t xml:space="preserve"> 2-5 x 6.25 [SA-193-B7]</t>
  </si>
  <si>
    <t xml:space="preserve"> 2-5 x 6.5 [SA-193-B7]</t>
  </si>
  <si>
    <t xml:space="preserve"> 2-5 x 6.75 [SA-193-B7]</t>
  </si>
  <si>
    <t xml:space="preserve"> 2-5 x 7 [SA-193-B7]</t>
  </si>
  <si>
    <t xml:space="preserve"> 2-5 x 7.25 [SA-193-B7]</t>
  </si>
  <si>
    <t xml:space="preserve"> 2-5 x 7.5 [SA-193-B7]</t>
  </si>
  <si>
    <t xml:space="preserve"> 2-5 x 7.75 [SA-193-B7]</t>
  </si>
  <si>
    <t xml:space="preserve"> 2-5 x 8 [SA-193-B7]</t>
  </si>
  <si>
    <t xml:space="preserve"> 2-5 x 8.5 [SA-193-B7]</t>
  </si>
  <si>
    <t xml:space="preserve"> 2-5 x 9 [SA-193-B7]</t>
  </si>
  <si>
    <t xml:space="preserve"> 2-5 x 9.5 [SA-193-B7]</t>
  </si>
  <si>
    <t xml:space="preserve"> 2-5 x 10 [SA-193-B7]</t>
  </si>
  <si>
    <t xml:space="preserve"> 2-5 x 11 [SA-193-B7]</t>
  </si>
  <si>
    <t xml:space="preserve"> 2-5 x 12 [SA-193-B7]</t>
  </si>
  <si>
    <t xml:space="preserve"> 2-5 x 13 [SA-193-B7]</t>
  </si>
  <si>
    <t xml:space="preserve"> 2-5 x 14 [SA-193-B7]</t>
  </si>
  <si>
    <t xml:space="preserve"> 2-5 x 15 [SA-193-B7]</t>
  </si>
  <si>
    <t xml:space="preserve"> 2-5 x 16 [SA-193-B7]</t>
  </si>
  <si>
    <t xml:space="preserve"> 2-5 x 18 [SA-193-B7]</t>
  </si>
  <si>
    <t xml:space="preserve"> 2-5 x 20 [SA-193-B7]</t>
  </si>
  <si>
    <t xml:space="preserve"> 2.25-5 x 2.25 [SA-193-B7]</t>
  </si>
  <si>
    <t xml:space="preserve"> 2.25-5 x 2.5 [SA-193-B7]</t>
  </si>
  <si>
    <t xml:space="preserve"> 2.25-5 x 2.75 [SA-193-B7]</t>
  </si>
  <si>
    <t xml:space="preserve"> 2.25-5 x 3 [SA-193-B7]</t>
  </si>
  <si>
    <t xml:space="preserve"> 2.25-5 x 3.25 [SA-193-B7]</t>
  </si>
  <si>
    <t xml:space="preserve"> 2.25-5 x 3.5 [SA-193-B7]</t>
  </si>
  <si>
    <t xml:space="preserve"> 2.25-5 x 3.75 [SA-193-B7]</t>
  </si>
  <si>
    <t xml:space="preserve"> 2.25-5 x 4 [SA-193-B7]</t>
  </si>
  <si>
    <t xml:space="preserve"> 2.25-5 x 4.25 [SA-193-B7]</t>
  </si>
  <si>
    <t xml:space="preserve"> 2.25-5 x 4.5 [SA-193-B7]</t>
  </si>
  <si>
    <t xml:space="preserve"> 2.25-5 x 4.75 [SA-193-B7]</t>
  </si>
  <si>
    <t xml:space="preserve"> 2.25-5 x 5 [SA-193-B7]</t>
  </si>
  <si>
    <t xml:space="preserve"> 2.25-5 x 5.25 [SA-193-B7]</t>
  </si>
  <si>
    <t xml:space="preserve"> 2.25-5 x 5.5 [SA-193-B7]</t>
  </si>
  <si>
    <t xml:space="preserve"> 2.25-5 x 5.75 [SA-193-B7]</t>
  </si>
  <si>
    <t xml:space="preserve"> 2.25-5 x 6 [SA-193-B7]</t>
  </si>
  <si>
    <t xml:space="preserve"> 2.25-5 x 6.25 [SA-193-B7]</t>
  </si>
  <si>
    <t xml:space="preserve"> 2.25-5 x 6.5 [SA-193-B7]</t>
  </si>
  <si>
    <t xml:space="preserve"> 2.25-5 x 6.75 [SA-193-B7]</t>
  </si>
  <si>
    <t xml:space="preserve"> 2.25-5 x 7 [SA-193-B7]</t>
  </si>
  <si>
    <t xml:space="preserve"> 2.25-5 x 7.25 [SA-193-B7]</t>
  </si>
  <si>
    <t xml:space="preserve"> 2.25-5 x 7.5 [SA-193-B7]</t>
  </si>
  <si>
    <t xml:space="preserve"> 2.25-5 x 7.75 [SA-193-B7]</t>
  </si>
  <si>
    <t xml:space="preserve"> 2.25-5 x 8 [SA-193-B7]</t>
  </si>
  <si>
    <t xml:space="preserve"> 2.25-5 x 8.5 [SA-193-B7]</t>
  </si>
  <si>
    <t xml:space="preserve"> 2.25-5 x 9 [SA-193-B7]</t>
  </si>
  <si>
    <t xml:space="preserve"> 2.25-5 x 9.5 [SA-193-B7]</t>
  </si>
  <si>
    <t xml:space="preserve"> 2.25-5 x 10 [SA-193-B7]</t>
  </si>
  <si>
    <t xml:space="preserve"> 2.25-5 x 11 [SA-193-B7]</t>
  </si>
  <si>
    <t xml:space="preserve"> 2.25-5 x 12 [SA-193-B7]</t>
  </si>
  <si>
    <t xml:space="preserve"> 2.25-5 x 13 [SA-193-B7]</t>
  </si>
  <si>
    <t xml:space="preserve"> 2.25-5 x 14 [SA-193-B7]</t>
  </si>
  <si>
    <t xml:space="preserve"> 2.25-5 x 15 [SA-193-B7]</t>
  </si>
  <si>
    <t xml:space="preserve"> 2.25-5 x 16 [SA-193-B7]</t>
  </si>
  <si>
    <t xml:space="preserve"> 2.25-5 x 18 [SA-193-B7]</t>
  </si>
  <si>
    <t xml:space="preserve"> 2.25-5 x 20 [SA-193-B7]</t>
  </si>
  <si>
    <t xml:space="preserve"> 2.5-4 x 2.5 [SA-193-B7]</t>
  </si>
  <si>
    <t xml:space="preserve"> 2.5-4 x 2.75 [SA-193-B7]</t>
  </si>
  <si>
    <t xml:space="preserve"> 2.5-4 x 3 [SA-193-B7]</t>
  </si>
  <si>
    <t xml:space="preserve"> 2.5-4 x 3.25 [SA-193-B7]</t>
  </si>
  <si>
    <t xml:space="preserve"> 2.5-4 x 3.5 [SA-193-B7]</t>
  </si>
  <si>
    <t xml:space="preserve"> 2.5-4 x 3.75 [SA-193-B7]</t>
  </si>
  <si>
    <t xml:space="preserve"> 2.5-4 x 4 [SA-193-B7]</t>
  </si>
  <si>
    <t xml:space="preserve"> 2.5-4 x 4.25 [SA-193-B7]</t>
  </si>
  <si>
    <t xml:space="preserve"> 2.5-4 x 4.5 [SA-193-B7]</t>
  </si>
  <si>
    <t xml:space="preserve"> 2.5-4 x 4.75 [SA-193-B7]</t>
  </si>
  <si>
    <t xml:space="preserve"> 2.5-4 x 5 [SA-193-B7]</t>
  </si>
  <si>
    <t xml:space="preserve"> 2.5-4 x 5.25 [SA-193-B7]</t>
  </si>
  <si>
    <t xml:space="preserve"> 2.5-4 x 5.5 [SA-193-B7]</t>
  </si>
  <si>
    <t xml:space="preserve"> 2.5-4 x 5.75 [SA-193-B7]</t>
  </si>
  <si>
    <t xml:space="preserve"> 2.5-4 x 6 [SA-193-B7]</t>
  </si>
  <si>
    <t xml:space="preserve"> 2.5-4 x 6.25 [SA-193-B7]</t>
  </si>
  <si>
    <t xml:space="preserve"> 2.5-4 x 6.5 [SA-193-B7]</t>
  </si>
  <si>
    <t xml:space="preserve"> 2.5-4 x 6.75 [SA-193-B7]</t>
  </si>
  <si>
    <t xml:space="preserve"> 2.5-4 x 7 [SA-193-B7]</t>
  </si>
  <si>
    <t xml:space="preserve"> 2.5-4 x 7.25 [SA-193-B7]</t>
  </si>
  <si>
    <t xml:space="preserve"> 2.5-4 x 7.5 [SA-193-B7]</t>
  </si>
  <si>
    <t xml:space="preserve"> 2.5-4 x 7.75 [SA-193-B7]</t>
  </si>
  <si>
    <t xml:space="preserve"> 2.5-4 x 8 [SA-193-B7]</t>
  </si>
  <si>
    <t xml:space="preserve"> 2.5-4 x 8.5 [SA-193-B7]</t>
  </si>
  <si>
    <t xml:space="preserve"> 2.5-4 x 9 [SA-193-B7]</t>
  </si>
  <si>
    <t xml:space="preserve"> 2.5-4 x 9.5 [SA-193-B7]</t>
  </si>
  <si>
    <t xml:space="preserve"> 2.5-4 x 10 [SA-193-B7]</t>
  </si>
  <si>
    <t xml:space="preserve"> 2.5-4 x 11 [SA-193-B7]</t>
  </si>
  <si>
    <t xml:space="preserve"> 2.5-4 x 12 [SA-193-B7]</t>
  </si>
  <si>
    <t xml:space="preserve"> 2.5-4 x 13 [SA-193-B7]</t>
  </si>
  <si>
    <t xml:space="preserve"> 2.5-4 x 14 [SA-193-B7]</t>
  </si>
  <si>
    <t xml:space="preserve"> 2.5-4 x 15 [SA-193-B7]</t>
  </si>
  <si>
    <t xml:space="preserve"> 2.5-4 x 16 [SA-193-B7]</t>
  </si>
  <si>
    <t xml:space="preserve"> 2.5-4 x 18 [SA-193-B7]</t>
  </si>
  <si>
    <t xml:space="preserve"> 2.5-4 x 20 [SA-193-B7]</t>
  </si>
  <si>
    <t xml:space="preserve"> 2.5-2 x 2.5 [SA-193-B7]</t>
  </si>
  <si>
    <t xml:space="preserve"> 2.5-2 x 2.75 [SA-193-B7]</t>
  </si>
  <si>
    <t xml:space="preserve"> 2.5-2 x 3 [SA-193-B7]</t>
  </si>
  <si>
    <t xml:space="preserve"> 2.5-2 x 3.25 [SA-193-B7]</t>
  </si>
  <si>
    <t xml:space="preserve"> 2.5-2 x 3.5 [SA-193-B7]</t>
  </si>
  <si>
    <t xml:space="preserve"> 2.5-2 x 3.75 [SA-193-B7]</t>
  </si>
  <si>
    <t xml:space="preserve"> 2.5-2 x 4 [SA-193-B7]</t>
  </si>
  <si>
    <t xml:space="preserve"> 2.5-2 x 4.25 [SA-193-B7]</t>
  </si>
  <si>
    <t xml:space="preserve"> 2.5-2 x 4.5 [SA-193-B7]</t>
  </si>
  <si>
    <t xml:space="preserve"> 2.5-2 x 4.75 [SA-193-B7]</t>
  </si>
  <si>
    <t xml:space="preserve"> 2.5-2 x 5 [SA-193-B7]</t>
  </si>
  <si>
    <t xml:space="preserve"> 2.5-2 x 5.25 [SA-193-B7]</t>
  </si>
  <si>
    <t xml:space="preserve"> 2.5-2 x 5.5 [SA-193-B7]</t>
  </si>
  <si>
    <t xml:space="preserve"> 2.5-2 x 5.75 [SA-193-B7]</t>
  </si>
  <si>
    <t xml:space="preserve"> 2.5-2 x 6 [SA-193-B7]</t>
  </si>
  <si>
    <t xml:space="preserve"> 2.5-2 x 6.25 [SA-193-B7]</t>
  </si>
  <si>
    <t xml:space="preserve"> 2.5-2 x 6.5 [SA-193-B7]</t>
  </si>
  <si>
    <t xml:space="preserve"> 2.5-2 x 6.75 [SA-193-B7]</t>
  </si>
  <si>
    <t xml:space="preserve"> 2.5-2 x 7 [SA-193-B7]</t>
  </si>
  <si>
    <t xml:space="preserve"> 2.5-2 x 7.25 [SA-193-B7]</t>
  </si>
  <si>
    <t xml:space="preserve"> 2.5-2 x 7.5 [SA-193-B7]</t>
  </si>
  <si>
    <t xml:space="preserve"> 2.5-2 x 7.75 [SA-193-B7]</t>
  </si>
  <si>
    <t xml:space="preserve"> 2.5-2 x 8 [SA-193-B7]</t>
  </si>
  <si>
    <t xml:space="preserve"> 2.5-2 x 8.5 [SA-193-B7]</t>
  </si>
  <si>
    <t xml:space="preserve"> 2.5-2 x 9 [SA-193-B7]</t>
  </si>
  <si>
    <t xml:space="preserve"> 2.5-2 x 9.5 [SA-193-B7]</t>
  </si>
  <si>
    <t xml:space="preserve"> 2.5-2 x 10 [SA-193-B7]</t>
  </si>
  <si>
    <t xml:space="preserve"> 2.5-2 x 11 [SA-193-B7]</t>
  </si>
  <si>
    <t xml:space="preserve"> 2.5-2 x 12 [SA-193-B7]</t>
  </si>
  <si>
    <t xml:space="preserve"> 2.5-2 x 13 [SA-193-B7]</t>
  </si>
  <si>
    <t xml:space="preserve"> 2.5-2 x 14 [SA-193-B7]</t>
  </si>
  <si>
    <t xml:space="preserve"> 2.5-2 x 15 [SA-193-B7]</t>
  </si>
  <si>
    <t xml:space="preserve"> 2.5-2 x 16 [SA-193-B7]</t>
  </si>
  <si>
    <t xml:space="preserve"> 2.5-2 x 18 [SA-193-B7]</t>
  </si>
  <si>
    <t xml:space="preserve"> 2.5-2 x 20 [SA-193-B7]</t>
  </si>
  <si>
    <t xml:space="preserve"> 2.75-4 x 2.75 [SA-193-B7]</t>
  </si>
  <si>
    <t xml:space="preserve"> 2.75-4 x 3 [SA-193-B7]</t>
  </si>
  <si>
    <t xml:space="preserve"> 2.75-4 x 3.25 [SA-193-B7]</t>
  </si>
  <si>
    <t xml:space="preserve"> 2.75-4 x 3.5 [SA-193-B7]</t>
  </si>
  <si>
    <t xml:space="preserve"> 2.75-4 x 3.75 [SA-193-B7]</t>
  </si>
  <si>
    <t xml:space="preserve"> 2.75-4 x 4 [SA-193-B7]</t>
  </si>
  <si>
    <t xml:space="preserve"> 2.75-4 x 4.25 [SA-193-B7]</t>
  </si>
  <si>
    <t xml:space="preserve"> 2.75-4 x 4.5 [SA-193-B7]</t>
  </si>
  <si>
    <t xml:space="preserve"> 2.75-4 x 4.75 [SA-193-B7]</t>
  </si>
  <si>
    <t xml:space="preserve"> 2.75-4 x 5 [SA-193-B7]</t>
  </si>
  <si>
    <t xml:space="preserve"> 2.75-4 x 5.25 [SA-193-B7]</t>
  </si>
  <si>
    <t xml:space="preserve"> 2.75-4 x 5.5 [SA-193-B7]</t>
  </si>
  <si>
    <t xml:space="preserve"> 2.75-4 x 5.75 [SA-193-B7]</t>
  </si>
  <si>
    <t xml:space="preserve"> 2.75-4 x 6 [SA-193-B7]</t>
  </si>
  <si>
    <t xml:space="preserve"> 2.75-4 x 6.25 [SA-193-B7]</t>
  </si>
  <si>
    <t xml:space="preserve"> 2.75-4 x 6.5 [SA-193-B7]</t>
  </si>
  <si>
    <t xml:space="preserve"> 2.75-4 x 6.75 [SA-193-B7]</t>
  </si>
  <si>
    <t xml:space="preserve"> 2.75-4 x 7 [SA-193-B7]</t>
  </si>
  <si>
    <t xml:space="preserve"> 2.75-4 x 7.25 [SA-193-B7]</t>
  </si>
  <si>
    <t xml:space="preserve"> 2.75-4 x 7.5 [SA-193-B7]</t>
  </si>
  <si>
    <t xml:space="preserve"> 2.75-4 x 7.75 [SA-193-B7]</t>
  </si>
  <si>
    <t xml:space="preserve"> 2.75-4 x 8 [SA-193-B7]</t>
  </si>
  <si>
    <t xml:space="preserve"> 2.75-4 x 8.5 [SA-193-B7]</t>
  </si>
  <si>
    <t xml:space="preserve"> 2.75-4 x 9 [SA-193-B7]</t>
  </si>
  <si>
    <t xml:space="preserve"> 2.75-4 x 9.5 [SA-193-B7]</t>
  </si>
  <si>
    <t xml:space="preserve"> 2.75-4 x 10 [SA-193-B7]</t>
  </si>
  <si>
    <t xml:space="preserve"> 2.75-4 x 11 [SA-193-B7]</t>
  </si>
  <si>
    <t xml:space="preserve"> 2.75-4 x 12 [SA-193-B7]</t>
  </si>
  <si>
    <t xml:space="preserve"> 2.75-4 x 13 [SA-193-B7]</t>
  </si>
  <si>
    <t xml:space="preserve"> 2.75-4 x 14 [SA-193-B7]</t>
  </si>
  <si>
    <t xml:space="preserve"> 2.75-4 x 15 [SA-193-B7]</t>
  </si>
  <si>
    <t xml:space="preserve"> 2.75-4 x 16 [SA-193-B7]</t>
  </si>
  <si>
    <t xml:space="preserve"> 2.75-4 x 18 [SA-193-B7]</t>
  </si>
  <si>
    <t xml:space="preserve"> 2.75-4 x 20 [SA-193-B7]</t>
  </si>
  <si>
    <t xml:space="preserve"> 3-4 x 3 [SA-193-B7]</t>
  </si>
  <si>
    <t xml:space="preserve"> 3-4 x 3.25 [SA-193-B7]</t>
  </si>
  <si>
    <t xml:space="preserve"> 3-4 x 3.5 [SA-193-B7]</t>
  </si>
  <si>
    <t xml:space="preserve"> 3-4 x 3.75 [SA-193-B7]</t>
  </si>
  <si>
    <t xml:space="preserve"> 3-4 x 4 [SA-193-B7]</t>
  </si>
  <si>
    <t xml:space="preserve"> 3-4 x 4.25 [SA-193-B7]</t>
  </si>
  <si>
    <t xml:space="preserve"> 3-4 x 4.5 [SA-193-B7]</t>
  </si>
  <si>
    <t xml:space="preserve"> 3-4 x 4.75 [SA-193-B7]</t>
  </si>
  <si>
    <t xml:space="preserve"> 3-4 x 5 [SA-193-B7]</t>
  </si>
  <si>
    <t xml:space="preserve"> 3-4 x 5.25 [SA-193-B7]</t>
  </si>
  <si>
    <t xml:space="preserve"> 3-4 x 5.5 [SA-193-B7]</t>
  </si>
  <si>
    <t xml:space="preserve"> 3-4 x 5.75 [SA-193-B7]</t>
  </si>
  <si>
    <t xml:space="preserve"> 3-4 x 6 [SA-193-B7]</t>
  </si>
  <si>
    <t xml:space="preserve"> 3-4 x 6.25 [SA-193-B7]</t>
  </si>
  <si>
    <t xml:space="preserve"> 3-4 x 6.5 [SA-193-B7]</t>
  </si>
  <si>
    <t xml:space="preserve"> 3-4 x 6.75 [SA-193-B7]</t>
  </si>
  <si>
    <t xml:space="preserve"> 3-4 x 7 [SA-193-B7]</t>
  </si>
  <si>
    <t xml:space="preserve"> 3-4 x 7.25 [SA-193-B7]</t>
  </si>
  <si>
    <t xml:space="preserve"> 3-4 x 7.5 [SA-193-B7]</t>
  </si>
  <si>
    <t xml:space="preserve"> 3-4 x 7.75 [SA-193-B7]</t>
  </si>
  <si>
    <t xml:space="preserve"> 3-4 x 8 [SA-193-B7]</t>
  </si>
  <si>
    <t xml:space="preserve"> 3-4 x 8.5 [SA-193-B7]</t>
  </si>
  <si>
    <t xml:space="preserve"> 3-4 x 9 [SA-193-B7]</t>
  </si>
  <si>
    <t xml:space="preserve"> 3-4 x 9.5 [SA-193-B7]</t>
  </si>
  <si>
    <t xml:space="preserve"> 3-4 x 10 [SA-193-B7]</t>
  </si>
  <si>
    <t xml:space="preserve"> 3-4 x 11 [SA-193-B7]</t>
  </si>
  <si>
    <t xml:space="preserve"> 3-4 x 12 [SA-193-B7]</t>
  </si>
  <si>
    <t xml:space="preserve"> 3-4 x 13 [SA-193-B7]</t>
  </si>
  <si>
    <t xml:space="preserve"> 3-4 x 14 [SA-193-B7]</t>
  </si>
  <si>
    <t xml:space="preserve"> 3-4 x 15 [SA-193-B7]</t>
  </si>
  <si>
    <t xml:space="preserve"> 3-4 x 16 [SA-193-B7]</t>
  </si>
  <si>
    <t xml:space="preserve"> 3-4 x 18 [SA-193-B7]</t>
  </si>
  <si>
    <t xml:space="preserve"> 3-4 x 20 [SA-193-B7]</t>
  </si>
  <si>
    <t>HHNUT 0.7500-16-B-N</t>
  </si>
  <si>
    <t>HHNUT 1.5000-6-D-N</t>
  </si>
  <si>
    <t>HHNUT 0.6250-18-D-N</t>
  </si>
  <si>
    <t>HHNUT 1.2500-7-D-N</t>
  </si>
  <si>
    <t>HHNUT 0.5000-13-B-N</t>
  </si>
  <si>
    <t>HHNUT 0.8750-14-D-N</t>
  </si>
  <si>
    <t>HHNUT 0.3750-24-D-N</t>
  </si>
  <si>
    <t>HHNUT 0.5625-12-D-N</t>
  </si>
  <si>
    <t>HHNUT 0.5000-20-B-N</t>
  </si>
  <si>
    <t>HHNUT 0.5000-13-D-N</t>
  </si>
  <si>
    <t>HHNUT 1.0000-8-B-N</t>
  </si>
  <si>
    <t>HHNUT 0.6250-11-B-N</t>
  </si>
  <si>
    <t>HHNUT 0.6250-11-D-N</t>
  </si>
  <si>
    <t>HHNUT 0.8750-9-D-N</t>
  </si>
  <si>
    <t>HHNUT 0.2500-20-D-N</t>
  </si>
  <si>
    <t>HHNUT 0.8750-9-D-S</t>
  </si>
  <si>
    <t>HHNUT 0.5000-13-D-S-s</t>
  </si>
  <si>
    <t>HHNUT 0.3750-24-D-N-G08-102</t>
  </si>
  <si>
    <t>HHNUT 0.5625-12-B-N-G08-102</t>
  </si>
  <si>
    <t>HHNUT 0.5000-20-D-N-G08-102</t>
  </si>
  <si>
    <t>HHNUT 0.3750-16-D-N-G08-102</t>
  </si>
  <si>
    <t>HHNUT 0.5000-20-D-C-G08-102</t>
  </si>
  <si>
    <t>HHNUT 0.3750-16-D-C-G08-102</t>
  </si>
  <si>
    <t>HHNUT 0.6250-11-D-N-G08-102</t>
  </si>
  <si>
    <t>HHNUT 0.7500-10-D-N-G08-102</t>
  </si>
  <si>
    <t>HHNUT 0.2500-20-D-N-G08-102</t>
  </si>
  <si>
    <t>HHNUT 0.5000-13-D-N-G08-102</t>
  </si>
  <si>
    <t>HHNUT 0.7500-10-B-N-G08-102</t>
  </si>
  <si>
    <t>HHNUT 0.8750-9-B-N-G08-102</t>
  </si>
  <si>
    <t>HHNUT 0.6250-11-B-N-G08-102</t>
  </si>
  <si>
    <t>HHNUT 0.7500-16-B-N-G08-102</t>
  </si>
  <si>
    <t>HHNUT 0.8750-9-D-N-G08-102</t>
  </si>
  <si>
    <t>HHNUT 0.5000-13-B-N-G08-102</t>
  </si>
  <si>
    <t>HHNUT 1.2500-7-D-N-G08-102</t>
  </si>
  <si>
    <t>HHNUT 1.0000-8-D-N-G08-102</t>
  </si>
  <si>
    <t>HHNUT 0.3750-16-D-N</t>
  </si>
  <si>
    <t>HHNUT 0.6250-18-B-N-G08-102</t>
  </si>
  <si>
    <t>HHNUT 1.5000-6-D-N-G08-102</t>
  </si>
  <si>
    <t>HHNUT 1.0000-8-B-N-G08-102</t>
  </si>
  <si>
    <t>HHNUT 0.5000-20-B-N-G08-102</t>
  </si>
  <si>
    <t>HHNUT 1.0000-12-B-N-G08-102</t>
  </si>
  <si>
    <t>HHNUT 1.5000-12-B-N-G08-102</t>
  </si>
  <si>
    <t>HHNUT 1.2500-12-B-N-G08-102</t>
  </si>
  <si>
    <t>HHNUT 3.0000-4-D-N-G08-102</t>
  </si>
  <si>
    <t>HHNUT 4.0000-12-D-N-G08-102</t>
  </si>
  <si>
    <t>HHNUT 0.3125-18-D-N-G08-102</t>
  </si>
  <si>
    <t>HHNUT 0.6250-11-D-S</t>
  </si>
  <si>
    <t>HHNUT 1.5000-6-B-N-G08-102</t>
  </si>
  <si>
    <t>HHNUT 1.2500-7-B-N-G08-102</t>
  </si>
  <si>
    <t>HHNUT 0.6250-11-B-N-G08-103</t>
  </si>
  <si>
    <t>HHNUT 0.8750-14-B-N-G08-102</t>
  </si>
  <si>
    <t>HHNUT 0.7500-10-B-N-G08-103</t>
  </si>
  <si>
    <t>HHNUT 0.4375-20-D-N-G08-102</t>
  </si>
  <si>
    <t>HHNUT 1.7500-5-B-N-G08-102</t>
  </si>
  <si>
    <t>HHNUT 1.1250-7-B-N-G08-102</t>
  </si>
  <si>
    <t>HHNUT 0.7500-16-B-N-G08-103</t>
  </si>
  <si>
    <t>HHNUT 0.6250-11-B-N-G08-193B7</t>
  </si>
  <si>
    <t>HHNUT 0.6250-11-B-N-G08-1942H</t>
  </si>
  <si>
    <t>HHNUT 1.3750-6-D-N-G08-102</t>
  </si>
  <si>
    <t>HHNUT 4.0000-4-D-N-G08-1942H</t>
  </si>
  <si>
    <t>HHNUT 0.2500-20-D-N-G08-1942H</t>
  </si>
  <si>
    <t>HHNUT 0.3125-18-D-N-G08-1942H</t>
  </si>
  <si>
    <t>HHNUT 0.3750-16-D-N-G08-1942H</t>
  </si>
  <si>
    <t>HHNUT 0.4375-14-D-N-G08-1942H</t>
  </si>
  <si>
    <t>HHNUT 0.5000-13-D-N-G08-1942H</t>
  </si>
  <si>
    <t>HHNUT 0.5625-12-D-N-G08-1942H</t>
  </si>
  <si>
    <t>HHNUT 0.6250-11-D-N-G08-1942H</t>
  </si>
  <si>
    <t>HHNUT 0.7500-10-D-N-G08-1942H</t>
  </si>
  <si>
    <t>HHNUT 0.8750-9-D-N-G08-1942H</t>
  </si>
  <si>
    <t>HHNUT 1.0000-8-D-N-G08-1942H</t>
  </si>
  <si>
    <t>HHNUT 1.1250-7-D-N-G08-1942H</t>
  </si>
  <si>
    <t>HHNUT 1.2500-7-D-N-G08-1942H</t>
  </si>
  <si>
    <t>HHNUT 1.3750-6-D-N-G08-1942H</t>
  </si>
  <si>
    <t>HHNUT 1.5000-6-D-N-G08-1942H</t>
  </si>
  <si>
    <t>HHNUT 1.6250-8-D-N-G08-1942H</t>
  </si>
  <si>
    <t>HHNUT 1.7500-5-D-N-G08-1942H</t>
  </si>
  <si>
    <t>HHNUT 1.8750-8-D-N-G08-1942H</t>
  </si>
  <si>
    <t>HHNUT 2.0000-4.5-D-N-G08-1942H</t>
  </si>
  <si>
    <t>HHNUT 2.2500-4.5-D-N-G08-1942H</t>
  </si>
  <si>
    <t>HHNUT 2.5000-4-D-N-G08-1942H</t>
  </si>
  <si>
    <t>HHNUT 2.7500-4-D-N-G08-1942H</t>
  </si>
  <si>
    <t>HHNUT 3.0000-4-D-N-G08-1942H</t>
  </si>
  <si>
    <t>HHNUT 3.2500-4-D-N-G08-1942H</t>
  </si>
  <si>
    <t>HHNUT 3.5000-4-D-N-G08-1942H</t>
  </si>
  <si>
    <t>HHNUT 3.7500-4-D-N-G08-1942H</t>
  </si>
  <si>
    <t>HHNUT 1/2-13-D-N-G08-104</t>
  </si>
  <si>
    <t>HHNUT 0.6250-11-D-N-G08-104</t>
  </si>
  <si>
    <t>HHNUT 1.0000-8-D-N-G08-104</t>
  </si>
  <si>
    <t>HHNUT 0.7500-16-D-N-G08-102</t>
  </si>
  <si>
    <t>HHNUT 0.5625-18-B-N-G08-102</t>
  </si>
  <si>
    <t>HHNUT 0.4375-14-D-N-G08-102</t>
  </si>
  <si>
    <t>HHNUT 0.5000-13-D-C-G08-102</t>
  </si>
  <si>
    <t>Flange_Cover_Material_List</t>
  </si>
  <si>
    <t>Blind_Flange_Material_List</t>
  </si>
  <si>
    <t>[SA-36]</t>
  </si>
  <si>
    <t>Vlookup Flange Material Table</t>
  </si>
  <si>
    <t>Flange Cover</t>
  </si>
  <si>
    <t>No</t>
  </si>
  <si>
    <t>Carbon Steel [SA-36]</t>
  </si>
  <si>
    <t>Blind Flange 150-NPS0.5 [SA-36]</t>
  </si>
  <si>
    <t>Blind Flange 150-NPS0.75 [SA-36]</t>
  </si>
  <si>
    <t>Blind Flange 150-NPS1 [SA-36]</t>
  </si>
  <si>
    <t>Blind Flange 150-NPS1.25 [SA-36]</t>
  </si>
  <si>
    <t>Blind Flange 150-NPS1.5 [SA-36]</t>
  </si>
  <si>
    <t>Blind Flange 150-NPS2 [SA-36]</t>
  </si>
  <si>
    <t>Blind Flange 150-NPS2.5 [SA-36]</t>
  </si>
  <si>
    <t>Blind Flange 150-NPS3 [SA-36]</t>
  </si>
  <si>
    <t>Blind Flange 150-NPS3.5 [SA-36]</t>
  </si>
  <si>
    <t>Blind Flange 150-NPS4 [SA-36]</t>
  </si>
  <si>
    <t>Blind Flange 150-NPS5 [SA-36]</t>
  </si>
  <si>
    <t>Blind Flange 150-NPS6 [SA-36]</t>
  </si>
  <si>
    <t>Blind Flange 150-NPS8 [SA-36]</t>
  </si>
  <si>
    <t>Blind Flange 150-NPS10 [SA-36]</t>
  </si>
  <si>
    <t>Blind Flange 150-NPS12 [SA-36]</t>
  </si>
  <si>
    <t>Blind Flange 150-NPS14 [SA-36]</t>
  </si>
  <si>
    <t>Blind Flange 150-NPS16 [SA-36]</t>
  </si>
  <si>
    <t>Blind Flange 150-NPS18 [SA-36]</t>
  </si>
  <si>
    <t>Blind Flange 150-NPS20 [SA-36]</t>
  </si>
  <si>
    <t>Blind Flange 150-NPS24 [SA-36]</t>
  </si>
  <si>
    <t>Blind Flange 300-NPS0.5 [SA-36]</t>
  </si>
  <si>
    <t>Blind Flange 300-NPS0.75 [SA-36]</t>
  </si>
  <si>
    <t>Blind Flange 300-NPS1 [SA-36]</t>
  </si>
  <si>
    <t>Blind Flange 300-NPS1.25 [SA-36]</t>
  </si>
  <si>
    <t>Blind Flange 300-NPS1.5 [SA-36]</t>
  </si>
  <si>
    <t>Blind Flange 300-NPS2 [SA-36]</t>
  </si>
  <si>
    <t>Blind Flange 300-NPS2.5 [SA-36]</t>
  </si>
  <si>
    <t>Blind Flange 300-NPS3 [SA-36]</t>
  </si>
  <si>
    <t>Blind Flange 300-NPS3.5 [SA-36]</t>
  </si>
  <si>
    <t>Blind Flange 300-NPS4 [SA-36]</t>
  </si>
  <si>
    <t>Blind Flange 300-NPS5 [SA-36]</t>
  </si>
  <si>
    <t>Blind Flange 300-NPS6 [SA-36]</t>
  </si>
  <si>
    <t>Blind Flange 300-NPS8 [SA-36]</t>
  </si>
  <si>
    <t>Blind Flange 300-NPS10 [SA-36]</t>
  </si>
  <si>
    <t>Blind Flange 300-NPS12 [SA-36]</t>
  </si>
  <si>
    <t>Blind Flange 300-NPS14 [SA-36]</t>
  </si>
  <si>
    <t>Blind Flange 300-NPS16 [SA-36]</t>
  </si>
  <si>
    <t>Blind Flange 300-NPS18 [SA-36]</t>
  </si>
  <si>
    <t>Blind Flange 300-NPS20 [SA-36]</t>
  </si>
  <si>
    <t>Blind Flange 300-NPS24 [SA-36]</t>
  </si>
  <si>
    <t>Blind Flange 400-NPS0.5 [SA-36]</t>
  </si>
  <si>
    <t>Blind Flange 400-NPS0.75 [SA-36]</t>
  </si>
  <si>
    <t>Blind Flange 400-NPS1 [SA-36]</t>
  </si>
  <si>
    <t>Blind Flange 400-NPS1.25 [SA-36]</t>
  </si>
  <si>
    <t>Blind Flange 400-NPS1.5 [SA-36]</t>
  </si>
  <si>
    <t>Blind Flange 400-NPS2 [SA-36]</t>
  </si>
  <si>
    <t>Blind Flange 400-NPS2.5 [SA-36]</t>
  </si>
  <si>
    <t>Blind Flange 400-NPS3 [SA-36]</t>
  </si>
  <si>
    <t>Blind Flange 400-NPS3.5 [SA-36]</t>
  </si>
  <si>
    <t>Blind Flange 400-NPS4 [SA-36]</t>
  </si>
  <si>
    <t>Blind Flange 400-NPS5 [SA-36]</t>
  </si>
  <si>
    <t>Blind Flange 400-NPS6 [SA-36]</t>
  </si>
  <si>
    <t>Blind Flange 400-NPS8 [SA-36]</t>
  </si>
  <si>
    <t>Blind Flange 400-NPS10 [SA-36]</t>
  </si>
  <si>
    <t>Blind Flange 400-NPS12 [SA-36]</t>
  </si>
  <si>
    <t>Blind Flange 400-NPS14 [SA-36]</t>
  </si>
  <si>
    <t>Blind Flange 400-NPS16 [SA-36]</t>
  </si>
  <si>
    <t>Blind Flange 400-NPS18 [SA-36]</t>
  </si>
  <si>
    <t>Blind Flange 400-NPS20 [SA-36]</t>
  </si>
  <si>
    <t>Blind Flange 400-NPS24 [SA-36]</t>
  </si>
  <si>
    <t>Blind Flange 600-NPS0.5 [SA-36]</t>
  </si>
  <si>
    <t>Blind Flange 600-NPS0.75 [SA-36]</t>
  </si>
  <si>
    <t>Blind Flange 600-NPS1 [SA-36]</t>
  </si>
  <si>
    <t>Blind Flange 600-NPS1.25 [SA-36]</t>
  </si>
  <si>
    <t>Blind Flange 600-NPS1.5 [SA-36]</t>
  </si>
  <si>
    <t>Blind Flange 600-NPS2 [SA-36]</t>
  </si>
  <si>
    <t>Blind Flange 600-NPS2.5 [SA-36]</t>
  </si>
  <si>
    <t>Blind Flange 600-NPS3 [SA-36]</t>
  </si>
  <si>
    <t>Blind Flange 600-NPS3.5 [SA-36]</t>
  </si>
  <si>
    <t>Blind Flange 600-NPS4 [SA-36]</t>
  </si>
  <si>
    <t>Blind Flange 600-NPS5 [SA-36]</t>
  </si>
  <si>
    <t>Blind Flange 600-NPS6 [SA-36]</t>
  </si>
  <si>
    <t>Blind Flange 600-NPS8 [SA-36]</t>
  </si>
  <si>
    <t>Blind Flange 600-NPS10 [SA-36]</t>
  </si>
  <si>
    <t>Blind Flange 600-NPS12 [SA-36]</t>
  </si>
  <si>
    <t>Blind Flange 600-NPS14 [SA-36]</t>
  </si>
  <si>
    <t>Blind Flange 600-NPS16 [SA-36]</t>
  </si>
  <si>
    <t>Blind Flange 600-NPS18 [SA-36]</t>
  </si>
  <si>
    <t>Blind Flange 600-NPS20 [SA-36]</t>
  </si>
  <si>
    <t>Blind Flange 600-NPS24 [SA-36]</t>
  </si>
  <si>
    <t>Blind Flange 900-NPS0.5 [SA-36]</t>
  </si>
  <si>
    <t>Blind Flange 900-NPS0.75 [SA-36]</t>
  </si>
  <si>
    <t>Blind Flange 900-NPS1 [SA-36]</t>
  </si>
  <si>
    <t>Blind Flange 900-NPS1.25 [SA-36]</t>
  </si>
  <si>
    <t>Blind Flange 900-NPS1.5 [SA-36]</t>
  </si>
  <si>
    <t>Blind Flange 900-NPS2 [SA-36]</t>
  </si>
  <si>
    <t>Blind Flange 900-NPS2.5 [SA-36]</t>
  </si>
  <si>
    <t>Blind Flange 900-NPS3 [SA-36]</t>
  </si>
  <si>
    <t>Blind Flange 900-NPS4 [SA-36]</t>
  </si>
  <si>
    <t>Blind Flange 900-NPS5 [SA-36]</t>
  </si>
  <si>
    <t>Blind Flange 900-NPS6 [SA-36]</t>
  </si>
  <si>
    <t>Blind Flange 900-NPS8 [SA-36]</t>
  </si>
  <si>
    <t>Blind Flange 900-NPS10 [SA-36]</t>
  </si>
  <si>
    <t>Blind Flange 900-NPS12 [SA-36]</t>
  </si>
  <si>
    <t>Blind Flange 900-NPS14 [SA-36]</t>
  </si>
  <si>
    <t>Blind Flange 900-NPS16 [SA-36]</t>
  </si>
  <si>
    <t>Blind Flange 900-NPS18 [SA-36]</t>
  </si>
  <si>
    <t>Blind Flange 900-NPS20 [SA-36]</t>
  </si>
  <si>
    <t>Blind Flange 900-NPS24 [SA-36]</t>
  </si>
  <si>
    <t>Blind Flange 1500-NPS0.5 [SA-36]</t>
  </si>
  <si>
    <t>Blind Flange 1500-NPS0.75 [SA-36]</t>
  </si>
  <si>
    <t>Blind Flange 1500-NPS1 [SA-36]</t>
  </si>
  <si>
    <t>Blind Flange 1500-NPS1.25 [SA-36]</t>
  </si>
  <si>
    <t>Blind Flange 1500-NPS1.5 [SA-36]</t>
  </si>
  <si>
    <t>Blind Flange 1500-NPS2 [SA-36]</t>
  </si>
  <si>
    <t>Blind Flange 1500-NPS2.5 [SA-36]</t>
  </si>
  <si>
    <t>Blind Flange 1500-NPS3 [SA-36]</t>
  </si>
  <si>
    <t>Blind Flange 1500-NPS4 [SA-36]</t>
  </si>
  <si>
    <t>Blind Flange 1500-NPS5 [SA-36]</t>
  </si>
  <si>
    <t>Blind Flange 1500-NPS6 [SA-36]</t>
  </si>
  <si>
    <t>Blind Flange 1500-NPS8 [SA-36]</t>
  </si>
  <si>
    <t>Blind Flange 1500-NPS10 [SA-36]</t>
  </si>
  <si>
    <t>Blind Flange 1500-NPS12 [SA-36]</t>
  </si>
  <si>
    <t>Blind Flange 1500-NPS14 [SA-36]</t>
  </si>
  <si>
    <t>Blind Flange 1500-NPS16 [SA-36]</t>
  </si>
  <si>
    <t>Blind Flange 1500-NPS18 [SA-36]</t>
  </si>
  <si>
    <t>Blind Flange 1500-NPS20 [SA-36]</t>
  </si>
  <si>
    <t>Blind Flange 1500-NPS24 [SA-36]</t>
  </si>
  <si>
    <t>Blind Flange 2500-NPS0.5 [SA-36]</t>
  </si>
  <si>
    <t>Blind Flange 2500-NPS0.75 [SA-36]</t>
  </si>
  <si>
    <t>Blind Flange 2500-NPS1 [SA-36]</t>
  </si>
  <si>
    <t>Blind Flange 2500-NPS1.25 [SA-36]</t>
  </si>
  <si>
    <t>Blind Flange 2500-NPS1.5 [SA-36]</t>
  </si>
  <si>
    <t>Blind Flange 2500-NPS2 [SA-36]</t>
  </si>
  <si>
    <t>Blind Flange 2500-NPS2.5 [SA-36]</t>
  </si>
  <si>
    <t>Blind Flange 2500-NPS3 [SA-36]</t>
  </si>
  <si>
    <t>Blind Flange 2500-NPS4 [SA-36]</t>
  </si>
  <si>
    <t>Blind Flange 2500-NPS5 [SA-36]</t>
  </si>
  <si>
    <t>Blind Flange 2500-NPS6 [SA-36]</t>
  </si>
  <si>
    <t>Blind Flange 2500-NPS8 [SA-36]</t>
  </si>
  <si>
    <t>Blind Flange 2500-NPS10 [SA-36]</t>
  </si>
  <si>
    <t>Blind Flange 2500-NPS12 [SA-36]</t>
  </si>
  <si>
    <t>$Configuration@000000_S01c-FlangeCover Simplified&lt;1&gt;</t>
  </si>
  <si>
    <t>Simplified</t>
  </si>
  <si>
    <t>Section Number</t>
  </si>
  <si>
    <t>Section No</t>
  </si>
  <si>
    <t>Type</t>
  </si>
  <si>
    <t>$PRP@SectionNumber</t>
  </si>
  <si>
    <t>$PRP@SectionNo</t>
  </si>
  <si>
    <t>$PRP@TYPE</t>
  </si>
  <si>
    <t>&lt;- section number</t>
  </si>
  <si>
    <t>$PRP@COMBSectionNumber</t>
  </si>
  <si>
    <t>COMB Section Number</t>
  </si>
  <si>
    <t>COMB Section No</t>
  </si>
  <si>
    <t>$PRP@COMBSectionNo</t>
  </si>
  <si>
    <t>&lt;- COMB section number</t>
  </si>
  <si>
    <t>Section Numbers Merged</t>
  </si>
  <si>
    <t>$PRP@USED ON</t>
  </si>
  <si>
    <t>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</si>
</sst>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wrapText="1"/>
    </xf>
    <xf numFmtId="2" fontId="2" fillId="0" borderId="1" xfId="1" applyNumberFormat="1" applyBorder="1"/>
    <xf numFmtId="49" fontId="2" fillId="0" borderId="1" xfId="1" applyNumberFormat="1" applyBorder="1"/>
    <xf numFmtId="0" fontId="2" fillId="5" borderId="1" xfId="1" applyFill="1" applyBorder="1"/>
    <xf numFmtId="1" fontId="2" fillId="0" borderId="1" xfId="1" applyNumberFormat="1" applyBorder="1" applyAlignment="1">
      <alignment wrapText="1"/>
    </xf>
    <xf numFmtId="49" fontId="1" fillId="0" borderId="1" xfId="1" applyNumberFormat="1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1" fontId="3" fillId="0" borderId="1" xfId="1" applyNumberFormat="1" applyFont="1" applyBorder="1" applyAlignment="1">
      <alignment wrapText="1"/>
    </xf>
    <xf numFmtId="0" fontId="1" fillId="0" borderId="1" xfId="1" applyFont="1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2" fillId="6" borderId="1" xfId="1" applyFill="1" applyBorder="1"/>
    <xf numFmtId="0" fontId="0" fillId="0" borderId="8" xfId="0" applyBorder="1"/>
    <xf numFmtId="0" fontId="0" fillId="0" borderId="9" xfId="0" applyBorder="1"/>
    <xf numFmtId="0" fontId="2" fillId="0" borderId="3" xfId="1" applyBorder="1"/>
    <xf numFmtId="0" fontId="1" fillId="0" borderId="3" xfId="1" applyFont="1" applyBorder="1"/>
    <xf numFmtId="49" fontId="1" fillId="0" borderId="3" xfId="1" applyNumberFormat="1" applyFont="1" applyBorder="1"/>
    <xf numFmtId="0" fontId="2" fillId="0" borderId="3" xfId="1" applyBorder="1" applyAlignment="1">
      <alignment horizontal="center"/>
    </xf>
    <xf numFmtId="0" fontId="2" fillId="0" borderId="3" xfId="1" applyBorder="1" applyAlignment="1">
      <alignment wrapText="1"/>
    </xf>
    <xf numFmtId="1" fontId="2" fillId="0" borderId="3" xfId="1" applyNumberFormat="1" applyBorder="1" applyAlignment="1">
      <alignment wrapText="1"/>
    </xf>
    <xf numFmtId="0" fontId="2" fillId="5" borderId="3" xfId="1" applyFill="1" applyBorder="1"/>
    <xf numFmtId="0" fontId="0" fillId="0" borderId="0" xfId="0" applyAlignment="1">
      <alignment horizontal="center" vertical="center"/>
    </xf>
    <xf numFmtId="49" fontId="1" fillId="0" borderId="0" xfId="1" applyNumberFormat="1" applyFont="1" applyAlignment="1">
      <alignment textRotation="90"/>
    </xf>
    <xf numFmtId="0" fontId="2" fillId="0" borderId="0" xfId="1" applyAlignment="1">
      <alignment textRotation="90"/>
    </xf>
    <xf numFmtId="49" fontId="2" fillId="0" borderId="0" xfId="1" applyNumberFormat="1" applyAlignment="1">
      <alignment textRotation="90"/>
    </xf>
    <xf numFmtId="0" fontId="2" fillId="0" borderId="0" xfId="1" applyAlignment="1">
      <alignment horizontal="center" textRotation="90"/>
    </xf>
    <xf numFmtId="0" fontId="2" fillId="0" borderId="0" xfId="1" applyAlignment="1">
      <alignment horizontal="center" textRotation="90" wrapText="1"/>
    </xf>
    <xf numFmtId="1" fontId="2" fillId="0" borderId="0" xfId="1" applyNumberFormat="1" applyAlignment="1">
      <alignment horizontal="center" textRotation="90" wrapText="1"/>
    </xf>
    <xf numFmtId="0" fontId="2" fillId="0" borderId="0" xfId="1" applyAlignment="1">
      <alignment textRotation="90" wrapText="1"/>
    </xf>
    <xf numFmtId="0" fontId="2" fillId="5" borderId="0" xfId="1" applyFill="1" applyAlignment="1">
      <alignment textRotation="90" wrapText="1"/>
    </xf>
    <xf numFmtId="0" fontId="1" fillId="0" borderId="0" xfId="1" applyFont="1" applyAlignment="1">
      <alignment textRotation="90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0" xfId="1" applyFont="1" applyAlignment="1">
      <alignment horizontal="center" textRotation="90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 textRotation="90"/>
    </xf>
    <xf numFmtId="49" fontId="0" fillId="0" borderId="13" xfId="0" applyNumberFormat="1" applyBorder="1" applyAlignment="1">
      <alignment horizontal="center" textRotation="90"/>
    </xf>
    <xf numFmtId="49" fontId="0" fillId="0" borderId="11" xfId="0" applyNumberFormat="1" applyBorder="1"/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textRotation="90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1" fillId="0" borderId="1" xfId="2" applyBorder="1"/>
    <xf numFmtId="0" fontId="1" fillId="0" borderId="18" xfId="2" applyBorder="1"/>
    <xf numFmtId="0" fontId="0" fillId="0" borderId="18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textRotation="45"/>
    </xf>
    <xf numFmtId="0" fontId="4" fillId="0" borderId="0" xfId="0" applyFont="1" applyAlignment="1">
      <alignment horizontal="center" textRotation="90"/>
    </xf>
    <xf numFmtId="49" fontId="0" fillId="0" borderId="0" xfId="0" applyNumberFormat="1" applyAlignment="1">
      <alignment horizontal="center" vertical="center"/>
    </xf>
    <xf numFmtId="0" fontId="0" fillId="7" borderId="2" xfId="0" applyFill="1" applyBorder="1"/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7" borderId="5" xfId="0" applyFill="1" applyBorder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textRotation="90"/>
    </xf>
    <xf numFmtId="49" fontId="0" fillId="0" borderId="23" xfId="0" applyNumberFormat="1" applyBorder="1" applyAlignment="1">
      <alignment horizontal="center" textRotation="90"/>
    </xf>
    <xf numFmtId="0" fontId="5" fillId="2" borderId="0" xfId="0" applyFont="1" applyFill="1" applyAlignment="1">
      <alignment horizontal="center"/>
    </xf>
    <xf numFmtId="49" fontId="0" fillId="0" borderId="16" xfId="0" applyNumberFormat="1" applyBorder="1" applyAlignment="1">
      <alignment horizontal="center" textRotation="90" wrapText="1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textRotation="45"/>
    </xf>
    <xf numFmtId="49" fontId="0" fillId="0" borderId="0" xfId="0" applyNumberFormat="1" applyAlignment="1">
      <alignment horizontal="left" textRotation="45"/>
    </xf>
    <xf numFmtId="0" fontId="0" fillId="0" borderId="16" xfId="0" applyBorder="1" applyAlignment="1">
      <alignment horizontal="center"/>
    </xf>
    <xf numFmtId="49" fontId="0" fillId="9" borderId="24" xfId="0" applyNumberFormat="1" applyFill="1" applyBorder="1"/>
    <xf numFmtId="49" fontId="0" fillId="7" borderId="23" xfId="0" applyNumberFormat="1" applyFill="1" applyBorder="1" applyAlignment="1">
      <alignment horizontal="center"/>
    </xf>
    <xf numFmtId="0" fontId="0" fillId="7" borderId="23" xfId="0" applyFill="1" applyBorder="1"/>
    <xf numFmtId="0" fontId="0" fillId="7" borderId="23" xfId="0" applyFill="1" applyBorder="1" applyAlignment="1">
      <alignment horizontal="center"/>
    </xf>
    <xf numFmtId="0" fontId="0" fillId="3" borderId="23" xfId="0" applyFill="1" applyBorder="1"/>
    <xf numFmtId="49" fontId="0" fillId="6" borderId="23" xfId="0" applyNumberFormat="1" applyFill="1" applyBorder="1"/>
    <xf numFmtId="0" fontId="0" fillId="2" borderId="23" xfId="0" applyFill="1" applyBorder="1"/>
    <xf numFmtId="0" fontId="0" fillId="2" borderId="23" xfId="0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3" xfId="0" applyBorder="1"/>
    <xf numFmtId="49" fontId="0" fillId="2" borderId="12" xfId="0" applyNumberFormat="1" applyFill="1" applyBorder="1"/>
    <xf numFmtId="49" fontId="0" fillId="2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13" fontId="0" fillId="2" borderId="0" xfId="0" applyNumberFormat="1" applyFill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0" xfId="0" applyFill="1"/>
    <xf numFmtId="0" fontId="10" fillId="0" borderId="0" xfId="0" applyFont="1"/>
    <xf numFmtId="0" fontId="10" fillId="2" borderId="0" xfId="0" applyNumberFormat="1" applyFont="1" applyFill="1" applyAlignment="1">
      <alignment horizontal="center"/>
    </xf>
    <xf numFmtId="49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"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XC_VAULT\Active\_Automation%20Tools\Header%20Section%20Tool\Single_\Drafting\Headers\~Ref%20Design%20Tables\Worksheet%20in%20000000_S03-FlangeCover.xlsx" TargetMode="External"/><Relationship Id="rId1" Type="http://schemas.openxmlformats.org/officeDocument/2006/relationships/externalLinkPath" Target="file:///C:\AXC_VAULT\Active\_Automation%20Tools\Header%20Section%20Tool\Single_\Drafting\Headers\~Ref%20Design%20Tables\Worksheet%20in%20000000_S03-FlangeCov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ietz\Desktop\Worksheet%20in%20StudBo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_SWX"/>
      <sheetName val="Data"/>
    </sheetNames>
    <sheetDataSet>
      <sheetData sheetId="0" refreshError="1"/>
      <sheetData sheetId="1" refreshError="1"/>
      <sheetData sheetId="2">
        <row r="4">
          <cell r="AI4" t="str">
            <v>150-NPS0.5</v>
          </cell>
          <cell r="AJ4">
            <v>150</v>
          </cell>
          <cell r="AK4">
            <v>0.5</v>
          </cell>
          <cell r="AL4">
            <v>0.5</v>
          </cell>
          <cell r="AM4">
            <v>3.5</v>
          </cell>
          <cell r="AN4">
            <v>0.4375</v>
          </cell>
          <cell r="AO4">
            <v>1.375</v>
          </cell>
          <cell r="AP4">
            <v>0.375</v>
          </cell>
          <cell r="AQ4">
            <v>1.25</v>
          </cell>
          <cell r="AR4">
            <v>4</v>
          </cell>
          <cell r="AS4">
            <v>0.625</v>
          </cell>
          <cell r="AT4">
            <v>0.5</v>
          </cell>
          <cell r="AU4">
            <v>2.375</v>
          </cell>
          <cell r="AV4" t="str">
            <v>?</v>
          </cell>
          <cell r="AW4">
            <v>90</v>
          </cell>
          <cell r="AX4" t="str">
            <v>LONG FLANGE, 0.5-150RFLWN</v>
          </cell>
          <cell r="AY4" t="str">
            <v>End of Row</v>
          </cell>
        </row>
        <row r="5">
          <cell r="AI5" t="str">
            <v>150-NPS0.75</v>
          </cell>
          <cell r="AJ5">
            <v>150</v>
          </cell>
          <cell r="AK5">
            <v>0.75</v>
          </cell>
          <cell r="AL5">
            <v>0.75</v>
          </cell>
          <cell r="AM5">
            <v>3.875</v>
          </cell>
          <cell r="AN5">
            <v>0.5</v>
          </cell>
          <cell r="AO5">
            <v>1.6875</v>
          </cell>
          <cell r="AP5">
            <v>0.625</v>
          </cell>
          <cell r="AQ5">
            <v>2</v>
          </cell>
          <cell r="AR5">
            <v>4</v>
          </cell>
          <cell r="AS5">
            <v>0.625</v>
          </cell>
          <cell r="AT5">
            <v>0.5</v>
          </cell>
          <cell r="AU5">
            <v>2.75</v>
          </cell>
          <cell r="AV5" t="str">
            <v>?</v>
          </cell>
          <cell r="AW5">
            <v>90</v>
          </cell>
          <cell r="AX5" t="str">
            <v>LONG FLANGE, 0.75-150RFLWN</v>
          </cell>
          <cell r="AY5" t="str">
            <v>End of Row</v>
          </cell>
        </row>
        <row r="6">
          <cell r="AI6" t="str">
            <v>150-NPS1</v>
          </cell>
          <cell r="AJ6">
            <v>150</v>
          </cell>
          <cell r="AK6">
            <v>1</v>
          </cell>
          <cell r="AL6">
            <v>1</v>
          </cell>
          <cell r="AM6">
            <v>4.25</v>
          </cell>
          <cell r="AN6">
            <v>0.5625</v>
          </cell>
          <cell r="AO6">
            <v>2</v>
          </cell>
          <cell r="AP6">
            <v>0.5</v>
          </cell>
          <cell r="AQ6">
            <v>2</v>
          </cell>
          <cell r="AR6">
            <v>4</v>
          </cell>
          <cell r="AS6">
            <v>0.625</v>
          </cell>
          <cell r="AT6">
            <v>0.5</v>
          </cell>
          <cell r="AU6">
            <v>3.125</v>
          </cell>
          <cell r="AV6">
            <v>8</v>
          </cell>
          <cell r="AW6">
            <v>90</v>
          </cell>
          <cell r="AX6" t="str">
            <v>LONG FLANGE, 1-150RFLWN</v>
          </cell>
          <cell r="AY6" t="str">
            <v>End of Row</v>
          </cell>
        </row>
        <row r="7">
          <cell r="AI7" t="str">
            <v>150-NPS1.25</v>
          </cell>
          <cell r="AJ7">
            <v>150</v>
          </cell>
          <cell r="AK7">
            <v>1.25</v>
          </cell>
          <cell r="AL7">
            <v>1.25</v>
          </cell>
          <cell r="AM7">
            <v>4.625</v>
          </cell>
          <cell r="AN7">
            <v>0.625</v>
          </cell>
          <cell r="AO7">
            <v>2.5</v>
          </cell>
          <cell r="AP7">
            <v>0.5625</v>
          </cell>
          <cell r="AQ7">
            <v>2.375</v>
          </cell>
          <cell r="AR7">
            <v>4</v>
          </cell>
          <cell r="AS7">
            <v>0.625</v>
          </cell>
          <cell r="AT7">
            <v>0.5</v>
          </cell>
          <cell r="AU7">
            <v>3.5</v>
          </cell>
          <cell r="AV7">
            <v>10</v>
          </cell>
          <cell r="AW7">
            <v>90</v>
          </cell>
          <cell r="AX7" t="str">
            <v>LONG FLANGE, 1.25-150RFLWN</v>
          </cell>
          <cell r="AY7" t="str">
            <v>End of Row</v>
          </cell>
        </row>
        <row r="8">
          <cell r="AI8" t="str">
            <v>150-NPS1.5</v>
          </cell>
          <cell r="AJ8">
            <v>150</v>
          </cell>
          <cell r="AK8">
            <v>1.5</v>
          </cell>
          <cell r="AL8">
            <v>1.5</v>
          </cell>
          <cell r="AM8">
            <v>5</v>
          </cell>
          <cell r="AN8">
            <v>0.6875</v>
          </cell>
          <cell r="AO8">
            <v>2.875</v>
          </cell>
          <cell r="AP8">
            <v>0.5625</v>
          </cell>
          <cell r="AQ8">
            <v>2.625</v>
          </cell>
          <cell r="AR8">
            <v>4</v>
          </cell>
          <cell r="AS8">
            <v>0.625</v>
          </cell>
          <cell r="AT8">
            <v>0.5</v>
          </cell>
          <cell r="AU8">
            <v>3.875</v>
          </cell>
          <cell r="AV8">
            <v>12</v>
          </cell>
          <cell r="AW8">
            <v>90</v>
          </cell>
          <cell r="AX8" t="str">
            <v>LONG FLANGE, 1.5-150RFLWN</v>
          </cell>
          <cell r="AY8" t="str">
            <v>End of Row</v>
          </cell>
        </row>
        <row r="9">
          <cell r="AI9" t="str">
            <v>150-NPS2</v>
          </cell>
          <cell r="AJ9">
            <v>150</v>
          </cell>
          <cell r="AK9">
            <v>2</v>
          </cell>
          <cell r="AL9">
            <v>2</v>
          </cell>
          <cell r="AM9">
            <v>6</v>
          </cell>
          <cell r="AN9">
            <v>0.75</v>
          </cell>
          <cell r="AO9">
            <v>3.625</v>
          </cell>
          <cell r="AP9">
            <v>0.625</v>
          </cell>
          <cell r="AQ9">
            <v>3.25</v>
          </cell>
          <cell r="AR9">
            <v>4</v>
          </cell>
          <cell r="AS9">
            <v>0.75</v>
          </cell>
          <cell r="AT9">
            <v>0.625</v>
          </cell>
          <cell r="AU9">
            <v>4.75</v>
          </cell>
          <cell r="AV9">
            <v>16</v>
          </cell>
          <cell r="AW9">
            <v>90</v>
          </cell>
          <cell r="AX9" t="str">
            <v>LONG FLANGE, 2-150RFLWN</v>
          </cell>
          <cell r="AY9" t="str">
            <v>End of Row</v>
          </cell>
        </row>
        <row r="10">
          <cell r="AI10" t="str">
            <v>150-NPS2.5</v>
          </cell>
          <cell r="AJ10">
            <v>150</v>
          </cell>
          <cell r="AK10">
            <v>2.5</v>
          </cell>
          <cell r="AL10">
            <v>2.5</v>
          </cell>
          <cell r="AM10">
            <v>7</v>
          </cell>
          <cell r="AN10">
            <v>0.875</v>
          </cell>
          <cell r="AO10">
            <v>4.125</v>
          </cell>
          <cell r="AP10">
            <v>0.625</v>
          </cell>
          <cell r="AQ10">
            <v>3.75</v>
          </cell>
          <cell r="AR10">
            <v>4</v>
          </cell>
          <cell r="AS10">
            <v>0.75</v>
          </cell>
          <cell r="AT10">
            <v>0.625</v>
          </cell>
          <cell r="AU10">
            <v>5.5</v>
          </cell>
          <cell r="AV10">
            <v>21</v>
          </cell>
          <cell r="AW10">
            <v>90</v>
          </cell>
          <cell r="AX10" t="str">
            <v>LONG FLANGE, 2.5-150RFLWN</v>
          </cell>
          <cell r="AY10" t="str">
            <v>End of Row</v>
          </cell>
        </row>
        <row r="11">
          <cell r="AI11" t="str">
            <v>150-NPS3</v>
          </cell>
          <cell r="AJ11">
            <v>150</v>
          </cell>
          <cell r="AK11">
            <v>3</v>
          </cell>
          <cell r="AL11">
            <v>3</v>
          </cell>
          <cell r="AM11">
            <v>7.5</v>
          </cell>
          <cell r="AN11">
            <v>0.9375</v>
          </cell>
          <cell r="AO11">
            <v>5</v>
          </cell>
          <cell r="AP11">
            <v>0.625</v>
          </cell>
          <cell r="AQ11">
            <v>4.25</v>
          </cell>
          <cell r="AR11">
            <v>4</v>
          </cell>
          <cell r="AS11">
            <v>0.75</v>
          </cell>
          <cell r="AT11">
            <v>0.625</v>
          </cell>
          <cell r="AU11">
            <v>6</v>
          </cell>
          <cell r="AV11">
            <v>24</v>
          </cell>
          <cell r="AW11">
            <v>90</v>
          </cell>
          <cell r="AX11" t="str">
            <v>LONG FLANGE, 3-150RFLWN</v>
          </cell>
          <cell r="AY11" t="str">
            <v>End of Row</v>
          </cell>
        </row>
        <row r="12">
          <cell r="AI12" t="str">
            <v>150-NPS3.5</v>
          </cell>
          <cell r="AJ12">
            <v>150</v>
          </cell>
          <cell r="AK12">
            <v>3.5</v>
          </cell>
          <cell r="AL12">
            <v>3.5</v>
          </cell>
          <cell r="AM12">
            <v>8.5</v>
          </cell>
          <cell r="AN12">
            <v>0.9375</v>
          </cell>
          <cell r="AO12">
            <v>5.5</v>
          </cell>
          <cell r="AP12">
            <v>0.6875</v>
          </cell>
          <cell r="AQ12">
            <v>4.875</v>
          </cell>
          <cell r="AR12">
            <v>8</v>
          </cell>
          <cell r="AS12">
            <v>0.75</v>
          </cell>
          <cell r="AT12">
            <v>0.625</v>
          </cell>
          <cell r="AU12">
            <v>7</v>
          </cell>
          <cell r="AV12">
            <v>31</v>
          </cell>
          <cell r="AW12">
            <v>45</v>
          </cell>
          <cell r="AX12" t="str">
            <v>LONG FLANGE, 3.5-150RFLWN</v>
          </cell>
          <cell r="AY12" t="str">
            <v>End of Row</v>
          </cell>
        </row>
        <row r="13">
          <cell r="AI13" t="str">
            <v>150-NPS4</v>
          </cell>
          <cell r="AJ13">
            <v>150</v>
          </cell>
          <cell r="AK13">
            <v>4</v>
          </cell>
          <cell r="AL13">
            <v>4</v>
          </cell>
          <cell r="AM13">
            <v>9</v>
          </cell>
          <cell r="AN13">
            <v>0.9375</v>
          </cell>
          <cell r="AO13">
            <v>6.1875</v>
          </cell>
          <cell r="AP13">
            <v>0.75</v>
          </cell>
          <cell r="AQ13">
            <v>5.5</v>
          </cell>
          <cell r="AR13">
            <v>8</v>
          </cell>
          <cell r="AS13">
            <v>0.75</v>
          </cell>
          <cell r="AT13">
            <v>0.625</v>
          </cell>
          <cell r="AU13">
            <v>7.5</v>
          </cell>
          <cell r="AV13">
            <v>47</v>
          </cell>
          <cell r="AW13">
            <v>45</v>
          </cell>
          <cell r="AX13" t="str">
            <v>LONG FLANGE, 4-150RFLWN</v>
          </cell>
          <cell r="AY13" t="str">
            <v>End of Row</v>
          </cell>
        </row>
        <row r="14">
          <cell r="AI14" t="str">
            <v>150-NPS5</v>
          </cell>
          <cell r="AJ14">
            <v>150</v>
          </cell>
          <cell r="AK14">
            <v>5</v>
          </cell>
          <cell r="AL14">
            <v>5</v>
          </cell>
          <cell r="AM14">
            <v>10</v>
          </cell>
          <cell r="AN14">
            <v>0.9375</v>
          </cell>
          <cell r="AO14">
            <v>7.3125</v>
          </cell>
          <cell r="AP14">
            <v>0.75</v>
          </cell>
          <cell r="AQ14">
            <v>6.5</v>
          </cell>
          <cell r="AR14">
            <v>8</v>
          </cell>
          <cell r="AS14">
            <v>0.875</v>
          </cell>
          <cell r="AT14">
            <v>0.75</v>
          </cell>
          <cell r="AU14">
            <v>8.5</v>
          </cell>
          <cell r="AV14">
            <v>57</v>
          </cell>
          <cell r="AW14">
            <v>45</v>
          </cell>
          <cell r="AX14" t="str">
            <v>LONG FLANGE, 5-150RFLWN</v>
          </cell>
          <cell r="AY14" t="str">
            <v>End of Row</v>
          </cell>
        </row>
        <row r="15">
          <cell r="AI15" t="str">
            <v>150-NPS6</v>
          </cell>
          <cell r="AJ15">
            <v>150</v>
          </cell>
          <cell r="AK15">
            <v>6</v>
          </cell>
          <cell r="AL15">
            <v>6</v>
          </cell>
          <cell r="AM15">
            <v>11</v>
          </cell>
          <cell r="AN15">
            <v>1</v>
          </cell>
          <cell r="AO15">
            <v>8.5</v>
          </cell>
          <cell r="AP15">
            <v>0.875</v>
          </cell>
          <cell r="AQ15">
            <v>7.75</v>
          </cell>
          <cell r="AR15">
            <v>8</v>
          </cell>
          <cell r="AS15">
            <v>0.875</v>
          </cell>
          <cell r="AT15">
            <v>0.75</v>
          </cell>
          <cell r="AU15">
            <v>9.5</v>
          </cell>
          <cell r="AV15">
            <v>77</v>
          </cell>
          <cell r="AW15">
            <v>45</v>
          </cell>
          <cell r="AX15" t="str">
            <v>LONG FLANGE, 6-150RFLWN</v>
          </cell>
          <cell r="AY15" t="str">
            <v>End of Row</v>
          </cell>
        </row>
        <row r="16">
          <cell r="AI16" t="str">
            <v>150-NPS8</v>
          </cell>
          <cell r="AJ16">
            <v>150</v>
          </cell>
          <cell r="AK16">
            <v>8</v>
          </cell>
          <cell r="AL16">
            <v>8</v>
          </cell>
          <cell r="AM16">
            <v>13.5</v>
          </cell>
          <cell r="AN16">
            <v>1.125</v>
          </cell>
          <cell r="AO16">
            <v>10.625</v>
          </cell>
          <cell r="AP16">
            <v>0.875</v>
          </cell>
          <cell r="AQ16">
            <v>9.75</v>
          </cell>
          <cell r="AR16">
            <v>8</v>
          </cell>
          <cell r="AS16">
            <v>0.875</v>
          </cell>
          <cell r="AT16">
            <v>0.75</v>
          </cell>
          <cell r="AU16">
            <v>11.75</v>
          </cell>
          <cell r="AV16">
            <v>103</v>
          </cell>
          <cell r="AW16">
            <v>45</v>
          </cell>
          <cell r="AX16" t="str">
            <v>LONG FLANGE, 8-150RFLWN</v>
          </cell>
          <cell r="AY16" t="str">
            <v>End of Row</v>
          </cell>
        </row>
        <row r="17">
          <cell r="AI17" t="str">
            <v>150-NPS10</v>
          </cell>
          <cell r="AJ17">
            <v>150</v>
          </cell>
          <cell r="AK17">
            <v>10</v>
          </cell>
          <cell r="AL17">
            <v>10</v>
          </cell>
          <cell r="AM17">
            <v>16</v>
          </cell>
          <cell r="AN17">
            <v>1.1875</v>
          </cell>
          <cell r="AO17">
            <v>12.75</v>
          </cell>
          <cell r="AP17">
            <v>1</v>
          </cell>
          <cell r="AQ17">
            <v>12</v>
          </cell>
          <cell r="AR17">
            <v>12</v>
          </cell>
          <cell r="AS17">
            <v>1</v>
          </cell>
          <cell r="AT17">
            <v>0.875</v>
          </cell>
          <cell r="AU17">
            <v>14.25</v>
          </cell>
          <cell r="AV17">
            <v>150</v>
          </cell>
          <cell r="AW17">
            <v>30</v>
          </cell>
          <cell r="AX17" t="str">
            <v>LONG FLANGE, 10-150RFLWN</v>
          </cell>
          <cell r="AY17" t="str">
            <v>End of Row</v>
          </cell>
        </row>
        <row r="18">
          <cell r="AI18" t="str">
            <v>150-NPS12</v>
          </cell>
          <cell r="AJ18">
            <v>150</v>
          </cell>
          <cell r="AK18">
            <v>12</v>
          </cell>
          <cell r="AL18">
            <v>12</v>
          </cell>
          <cell r="AM18">
            <v>19</v>
          </cell>
          <cell r="AN18">
            <v>1.125</v>
          </cell>
          <cell r="AO18">
            <v>15</v>
          </cell>
          <cell r="AP18">
            <v>1.1875</v>
          </cell>
          <cell r="AQ18">
            <v>14.375</v>
          </cell>
          <cell r="AR18">
            <v>12</v>
          </cell>
          <cell r="AS18">
            <v>1</v>
          </cell>
          <cell r="AT18">
            <v>0.875</v>
          </cell>
          <cell r="AU18">
            <v>17</v>
          </cell>
          <cell r="AV18">
            <v>215</v>
          </cell>
          <cell r="AW18">
            <v>30</v>
          </cell>
          <cell r="AX18" t="str">
            <v>LONG FLANGE, 12-150RFLWN</v>
          </cell>
          <cell r="AY18" t="str">
            <v>End of Row</v>
          </cell>
        </row>
        <row r="19">
          <cell r="AI19" t="str">
            <v>150-NPS14</v>
          </cell>
          <cell r="AJ19">
            <v>150</v>
          </cell>
          <cell r="AK19">
            <v>14</v>
          </cell>
          <cell r="AL19">
            <v>14</v>
          </cell>
          <cell r="AM19">
            <v>21</v>
          </cell>
          <cell r="AN19">
            <v>1.375</v>
          </cell>
          <cell r="AO19">
            <v>16.25</v>
          </cell>
          <cell r="AP19">
            <v>1</v>
          </cell>
          <cell r="AQ19">
            <v>16</v>
          </cell>
          <cell r="AR19">
            <v>12</v>
          </cell>
          <cell r="AS19">
            <v>1.125</v>
          </cell>
          <cell r="AT19">
            <v>1</v>
          </cell>
          <cell r="AU19">
            <v>18.75</v>
          </cell>
          <cell r="AV19">
            <v>221</v>
          </cell>
          <cell r="AW19">
            <v>30</v>
          </cell>
          <cell r="AX19" t="str">
            <v>LONG FLANGE, 14-150RFLWN</v>
          </cell>
          <cell r="AY19" t="str">
            <v>End of Row</v>
          </cell>
        </row>
        <row r="20">
          <cell r="AI20" t="str">
            <v>150-NPS16</v>
          </cell>
          <cell r="AJ20">
            <v>150</v>
          </cell>
          <cell r="AK20">
            <v>16</v>
          </cell>
          <cell r="AL20">
            <v>16</v>
          </cell>
          <cell r="AM20">
            <v>23.5</v>
          </cell>
          <cell r="AN20">
            <v>1.4375</v>
          </cell>
          <cell r="AO20">
            <v>18.5</v>
          </cell>
          <cell r="AP20">
            <v>1</v>
          </cell>
          <cell r="AQ20">
            <v>18</v>
          </cell>
          <cell r="AR20">
            <v>16</v>
          </cell>
          <cell r="AS20">
            <v>1.125</v>
          </cell>
          <cell r="AT20">
            <v>1</v>
          </cell>
          <cell r="AU20">
            <v>21.25</v>
          </cell>
          <cell r="AV20">
            <v>254</v>
          </cell>
          <cell r="AW20">
            <v>22.5</v>
          </cell>
          <cell r="AX20" t="str">
            <v>LONG FLANGE, 16-150RFLWN</v>
          </cell>
          <cell r="AY20" t="str">
            <v>End of Row</v>
          </cell>
        </row>
        <row r="21">
          <cell r="AI21" t="str">
            <v>150-NPS18</v>
          </cell>
          <cell r="AJ21">
            <v>150</v>
          </cell>
          <cell r="AK21">
            <v>18</v>
          </cell>
          <cell r="AL21">
            <v>18</v>
          </cell>
          <cell r="AM21">
            <v>25</v>
          </cell>
          <cell r="AN21">
            <v>1.5625</v>
          </cell>
          <cell r="AO21">
            <v>21</v>
          </cell>
          <cell r="AP21">
            <v>1</v>
          </cell>
          <cell r="AQ21">
            <v>20</v>
          </cell>
          <cell r="AR21">
            <v>16</v>
          </cell>
          <cell r="AS21">
            <v>1.25</v>
          </cell>
          <cell r="AT21">
            <v>1.125</v>
          </cell>
          <cell r="AU21">
            <v>22.75</v>
          </cell>
          <cell r="AV21">
            <v>278</v>
          </cell>
          <cell r="AW21">
            <v>22.5</v>
          </cell>
          <cell r="AX21" t="str">
            <v>LONG FLANGE, 18-150RFLWN</v>
          </cell>
          <cell r="AY21" t="str">
            <v>End of Row</v>
          </cell>
        </row>
        <row r="22">
          <cell r="AI22" t="str">
            <v>150-NPS20</v>
          </cell>
          <cell r="AJ22">
            <v>150</v>
          </cell>
          <cell r="AK22">
            <v>20</v>
          </cell>
          <cell r="AL22">
            <v>20</v>
          </cell>
          <cell r="AM22">
            <v>27.5</v>
          </cell>
          <cell r="AN22">
            <v>1.6875</v>
          </cell>
          <cell r="AO22">
            <v>23</v>
          </cell>
          <cell r="AP22">
            <v>1</v>
          </cell>
          <cell r="AQ22">
            <v>22</v>
          </cell>
          <cell r="AR22">
            <v>20</v>
          </cell>
          <cell r="AS22">
            <v>1.25</v>
          </cell>
          <cell r="AT22">
            <v>1.125</v>
          </cell>
          <cell r="AU22">
            <v>25</v>
          </cell>
          <cell r="AV22">
            <v>324</v>
          </cell>
          <cell r="AW22">
            <v>18</v>
          </cell>
          <cell r="AX22" t="str">
            <v>LONG FLANGE, 20-150RFLWN</v>
          </cell>
          <cell r="AY22" t="str">
            <v>End of Row</v>
          </cell>
        </row>
        <row r="23">
          <cell r="AI23" t="str">
            <v>150-NPS24</v>
          </cell>
          <cell r="AJ23">
            <v>150</v>
          </cell>
          <cell r="AK23">
            <v>24</v>
          </cell>
          <cell r="AL23">
            <v>24</v>
          </cell>
          <cell r="AM23">
            <v>32</v>
          </cell>
          <cell r="AN23">
            <v>1.875</v>
          </cell>
          <cell r="AO23">
            <v>27.25</v>
          </cell>
          <cell r="AP23">
            <v>1.125</v>
          </cell>
          <cell r="AQ23">
            <v>26.25</v>
          </cell>
          <cell r="AR23">
            <v>20</v>
          </cell>
          <cell r="AS23">
            <v>1.375</v>
          </cell>
          <cell r="AT23">
            <v>1.25</v>
          </cell>
          <cell r="AU23">
            <v>29.5</v>
          </cell>
          <cell r="AV23">
            <v>439</v>
          </cell>
          <cell r="AW23">
            <v>18</v>
          </cell>
          <cell r="AX23" t="str">
            <v>LONG FLANGE, 24-150RFLWN</v>
          </cell>
          <cell r="AY23" t="str">
            <v>End of Row</v>
          </cell>
        </row>
        <row r="24">
          <cell r="AI24" t="str">
            <v>300-NPS0.5</v>
          </cell>
          <cell r="AJ24">
            <v>300</v>
          </cell>
          <cell r="AK24">
            <v>0.5</v>
          </cell>
          <cell r="AL24">
            <v>0.5</v>
          </cell>
          <cell r="AM24">
            <v>3.75</v>
          </cell>
          <cell r="AN24">
            <v>0.5625</v>
          </cell>
          <cell r="AO24">
            <v>1.375</v>
          </cell>
          <cell r="AP24">
            <v>0.5</v>
          </cell>
          <cell r="AQ24">
            <v>1.5</v>
          </cell>
          <cell r="AR24">
            <v>4</v>
          </cell>
          <cell r="AS24">
            <v>0.625</v>
          </cell>
          <cell r="AT24">
            <v>0.5</v>
          </cell>
          <cell r="AU24">
            <v>2.625</v>
          </cell>
          <cell r="AV24" t="str">
            <v>?</v>
          </cell>
          <cell r="AW24">
            <v>90</v>
          </cell>
          <cell r="AX24" t="str">
            <v>LONG FLANGE, 0.5-300RFLWN</v>
          </cell>
          <cell r="AY24" t="str">
            <v>End of Row</v>
          </cell>
        </row>
        <row r="25">
          <cell r="AI25" t="str">
            <v>300-NPS0.75</v>
          </cell>
          <cell r="AJ25">
            <v>300</v>
          </cell>
          <cell r="AK25">
            <v>0.75</v>
          </cell>
          <cell r="AL25">
            <v>0.75</v>
          </cell>
          <cell r="AM25">
            <v>4.625</v>
          </cell>
          <cell r="AN25">
            <v>0.625</v>
          </cell>
          <cell r="AO25">
            <v>1.6875</v>
          </cell>
          <cell r="AP25">
            <v>0.5625</v>
          </cell>
          <cell r="AQ25">
            <v>1.875</v>
          </cell>
          <cell r="AR25">
            <v>4</v>
          </cell>
          <cell r="AS25">
            <v>0.75</v>
          </cell>
          <cell r="AT25">
            <v>0.625</v>
          </cell>
          <cell r="AU25">
            <v>3.25</v>
          </cell>
          <cell r="AV25" t="str">
            <v>?</v>
          </cell>
          <cell r="AW25">
            <v>90</v>
          </cell>
          <cell r="AX25" t="str">
            <v>LONG FLANGE, 0.75-300RFLWN</v>
          </cell>
          <cell r="AY25" t="str">
            <v>End of Row</v>
          </cell>
        </row>
        <row r="26">
          <cell r="AI26" t="str">
            <v>300-NPS1</v>
          </cell>
          <cell r="AJ26">
            <v>300</v>
          </cell>
          <cell r="AK26">
            <v>1</v>
          </cell>
          <cell r="AL26">
            <v>1</v>
          </cell>
          <cell r="AM26">
            <v>4.875</v>
          </cell>
          <cell r="AN26">
            <v>0.6875</v>
          </cell>
          <cell r="AO26">
            <v>2</v>
          </cell>
          <cell r="AP26">
            <v>0.5625</v>
          </cell>
          <cell r="AQ26">
            <v>2.125</v>
          </cell>
          <cell r="AR26">
            <v>4</v>
          </cell>
          <cell r="AS26">
            <v>0.75</v>
          </cell>
          <cell r="AT26">
            <v>0.625</v>
          </cell>
          <cell r="AU26">
            <v>3.5</v>
          </cell>
          <cell r="AV26">
            <v>10</v>
          </cell>
          <cell r="AW26">
            <v>90</v>
          </cell>
          <cell r="AX26" t="str">
            <v>LONG FLANGE, 1-300RFLWN</v>
          </cell>
          <cell r="AY26" t="str">
            <v>End of Row</v>
          </cell>
        </row>
        <row r="27">
          <cell r="AI27" t="str">
            <v>300-NPS1.25</v>
          </cell>
          <cell r="AJ27">
            <v>300</v>
          </cell>
          <cell r="AK27">
            <v>1.25</v>
          </cell>
          <cell r="AL27">
            <v>1.25</v>
          </cell>
          <cell r="AM27">
            <v>5.25</v>
          </cell>
          <cell r="AN27">
            <v>0.75</v>
          </cell>
          <cell r="AO27">
            <v>2.5</v>
          </cell>
          <cell r="AP27">
            <v>0.625</v>
          </cell>
          <cell r="AQ27">
            <v>2.5</v>
          </cell>
          <cell r="AR27">
            <v>4</v>
          </cell>
          <cell r="AS27">
            <v>0.75</v>
          </cell>
          <cell r="AT27">
            <v>0.625</v>
          </cell>
          <cell r="AU27">
            <v>3.875</v>
          </cell>
          <cell r="AV27">
            <v>14</v>
          </cell>
          <cell r="AW27">
            <v>90</v>
          </cell>
          <cell r="AX27" t="str">
            <v>LONG FLANGE, 1.25-300RFLWN</v>
          </cell>
          <cell r="AY27" t="str">
            <v>End of Row</v>
          </cell>
        </row>
        <row r="28">
          <cell r="AI28" t="str">
            <v>300-NPS1.5</v>
          </cell>
          <cell r="AJ28">
            <v>300</v>
          </cell>
          <cell r="AK28">
            <v>1.5</v>
          </cell>
          <cell r="AL28">
            <v>1.5</v>
          </cell>
          <cell r="AM28">
            <v>6.125</v>
          </cell>
          <cell r="AN28">
            <v>0.8125</v>
          </cell>
          <cell r="AO28">
            <v>2.875</v>
          </cell>
          <cell r="AP28">
            <v>0.625</v>
          </cell>
          <cell r="AQ28">
            <v>2.75</v>
          </cell>
          <cell r="AR28">
            <v>4</v>
          </cell>
          <cell r="AS28">
            <v>0.875</v>
          </cell>
          <cell r="AT28">
            <v>0.75</v>
          </cell>
          <cell r="AU28">
            <v>4.5</v>
          </cell>
          <cell r="AV28">
            <v>17</v>
          </cell>
          <cell r="AW28">
            <v>90</v>
          </cell>
          <cell r="AX28" t="str">
            <v>LONG FLANGE, 1.5-300RFLWN</v>
          </cell>
          <cell r="AY28" t="str">
            <v>End of Row</v>
          </cell>
        </row>
        <row r="29">
          <cell r="AI29" t="str">
            <v>300-NPS2</v>
          </cell>
          <cell r="AJ29">
            <v>300</v>
          </cell>
          <cell r="AK29">
            <v>2</v>
          </cell>
          <cell r="AL29">
            <v>2</v>
          </cell>
          <cell r="AM29">
            <v>6.5</v>
          </cell>
          <cell r="AN29">
            <v>0.875</v>
          </cell>
          <cell r="AO29">
            <v>3.625</v>
          </cell>
          <cell r="AP29">
            <v>0.625</v>
          </cell>
          <cell r="AQ29">
            <v>3.25</v>
          </cell>
          <cell r="AR29">
            <v>8</v>
          </cell>
          <cell r="AS29">
            <v>0.75</v>
          </cell>
          <cell r="AT29">
            <v>0.625</v>
          </cell>
          <cell r="AU29">
            <v>5</v>
          </cell>
          <cell r="AV29">
            <v>19</v>
          </cell>
          <cell r="AW29">
            <v>45</v>
          </cell>
          <cell r="AX29" t="str">
            <v>LONG FLANGE, 2-300RFLWN</v>
          </cell>
          <cell r="AY29" t="str">
            <v>End of Row</v>
          </cell>
        </row>
        <row r="30">
          <cell r="AI30" t="str">
            <v>300-NPS2.5</v>
          </cell>
          <cell r="AJ30">
            <v>300</v>
          </cell>
          <cell r="AK30">
            <v>2.5</v>
          </cell>
          <cell r="AL30">
            <v>2.5</v>
          </cell>
          <cell r="AM30">
            <v>7.5</v>
          </cell>
          <cell r="AN30">
            <v>1</v>
          </cell>
          <cell r="AO30">
            <v>4.125</v>
          </cell>
          <cell r="AP30">
            <v>0.71875</v>
          </cell>
          <cell r="AQ30">
            <v>3.9375</v>
          </cell>
          <cell r="AR30">
            <v>8</v>
          </cell>
          <cell r="AS30">
            <v>0.875</v>
          </cell>
          <cell r="AT30">
            <v>0.75</v>
          </cell>
          <cell r="AU30">
            <v>5.875</v>
          </cell>
          <cell r="AV30">
            <v>28</v>
          </cell>
          <cell r="AW30">
            <v>45</v>
          </cell>
          <cell r="AX30" t="str">
            <v>LONG FLANGE, 2.5-300RFLWN</v>
          </cell>
          <cell r="AY30" t="str">
            <v>End of Row</v>
          </cell>
        </row>
        <row r="31">
          <cell r="AI31" t="str">
            <v>300-NPS3</v>
          </cell>
          <cell r="AJ31">
            <v>300</v>
          </cell>
          <cell r="AK31">
            <v>3</v>
          </cell>
          <cell r="AL31">
            <v>3</v>
          </cell>
          <cell r="AM31">
            <v>8.25</v>
          </cell>
          <cell r="AN31">
            <v>1.125</v>
          </cell>
          <cell r="AO31">
            <v>5</v>
          </cell>
          <cell r="AP31">
            <v>0.8125</v>
          </cell>
          <cell r="AQ31">
            <v>4.625</v>
          </cell>
          <cell r="AR31">
            <v>8</v>
          </cell>
          <cell r="AS31">
            <v>0.875</v>
          </cell>
          <cell r="AT31">
            <v>0.75</v>
          </cell>
          <cell r="AU31">
            <v>6.625</v>
          </cell>
          <cell r="AV31">
            <v>36</v>
          </cell>
          <cell r="AW31">
            <v>45</v>
          </cell>
          <cell r="AX31" t="str">
            <v>LONG FLANGE, 3-300RFLWN</v>
          </cell>
          <cell r="AY31" t="str">
            <v>End of Row</v>
          </cell>
        </row>
        <row r="32">
          <cell r="AI32" t="str">
            <v>300-NPS3.5</v>
          </cell>
          <cell r="AJ32">
            <v>300</v>
          </cell>
          <cell r="AK32">
            <v>3.5</v>
          </cell>
          <cell r="AL32">
            <v>3.5</v>
          </cell>
          <cell r="AM32">
            <v>9</v>
          </cell>
          <cell r="AN32">
            <v>1.1875</v>
          </cell>
          <cell r="AO32">
            <v>5.5</v>
          </cell>
          <cell r="AP32">
            <v>0.875</v>
          </cell>
          <cell r="AQ32">
            <v>5.25</v>
          </cell>
          <cell r="AR32">
            <v>8</v>
          </cell>
          <cell r="AS32">
            <v>0.875</v>
          </cell>
          <cell r="AT32">
            <v>0.75</v>
          </cell>
          <cell r="AU32">
            <v>7.25</v>
          </cell>
          <cell r="AV32">
            <v>45</v>
          </cell>
          <cell r="AW32">
            <v>45</v>
          </cell>
          <cell r="AX32" t="str">
            <v>LONG FLANGE, 3.5-300RFLWN</v>
          </cell>
          <cell r="AY32" t="str">
            <v>End of Row</v>
          </cell>
        </row>
        <row r="33">
          <cell r="AI33" t="str">
            <v>300-NPS4</v>
          </cell>
          <cell r="AJ33">
            <v>300</v>
          </cell>
          <cell r="AK33">
            <v>4</v>
          </cell>
          <cell r="AL33">
            <v>4</v>
          </cell>
          <cell r="AM33">
            <v>10</v>
          </cell>
          <cell r="AN33">
            <v>1.25</v>
          </cell>
          <cell r="AO33">
            <v>6.1875</v>
          </cell>
          <cell r="AP33">
            <v>0.875</v>
          </cell>
          <cell r="AQ33">
            <v>5.75</v>
          </cell>
          <cell r="AR33">
            <v>8</v>
          </cell>
          <cell r="AS33">
            <v>0.875</v>
          </cell>
          <cell r="AT33">
            <v>0.75</v>
          </cell>
          <cell r="AU33">
            <v>7.875</v>
          </cell>
          <cell r="AV33">
            <v>54</v>
          </cell>
          <cell r="AW33">
            <v>45</v>
          </cell>
          <cell r="AX33" t="str">
            <v>LONG FLANGE, 4-300RFLWN</v>
          </cell>
          <cell r="AY33" t="str">
            <v>End of Row</v>
          </cell>
        </row>
        <row r="34">
          <cell r="AI34" t="str">
            <v>300-NPS5</v>
          </cell>
          <cell r="AJ34">
            <v>300</v>
          </cell>
          <cell r="AK34">
            <v>5</v>
          </cell>
          <cell r="AL34">
            <v>5</v>
          </cell>
          <cell r="AM34">
            <v>11</v>
          </cell>
          <cell r="AN34">
            <v>1.375</v>
          </cell>
          <cell r="AO34">
            <v>7.3125</v>
          </cell>
          <cell r="AP34">
            <v>1</v>
          </cell>
          <cell r="AQ34">
            <v>7</v>
          </cell>
          <cell r="AR34">
            <v>8</v>
          </cell>
          <cell r="AS34">
            <v>0.875</v>
          </cell>
          <cell r="AT34">
            <v>0.75</v>
          </cell>
          <cell r="AU34">
            <v>9.25</v>
          </cell>
          <cell r="AV34">
            <v>86</v>
          </cell>
          <cell r="AW34">
            <v>45</v>
          </cell>
          <cell r="AX34" t="str">
            <v>LONG FLANGE, 5-300RFLWN</v>
          </cell>
          <cell r="AY34" t="str">
            <v>End of Row</v>
          </cell>
        </row>
        <row r="35">
          <cell r="AI35" t="str">
            <v>300-NPS6</v>
          </cell>
          <cell r="AJ35">
            <v>300</v>
          </cell>
          <cell r="AK35">
            <v>6</v>
          </cell>
          <cell r="AL35">
            <v>6</v>
          </cell>
          <cell r="AM35">
            <v>12.5</v>
          </cell>
          <cell r="AN35">
            <v>1.4375</v>
          </cell>
          <cell r="AO35">
            <v>8.5</v>
          </cell>
          <cell r="AP35">
            <v>1.0625</v>
          </cell>
          <cell r="AQ35">
            <v>8.125</v>
          </cell>
          <cell r="AR35">
            <v>12</v>
          </cell>
          <cell r="AS35">
            <v>0.875</v>
          </cell>
          <cell r="AT35">
            <v>0.75</v>
          </cell>
          <cell r="AU35">
            <v>10.625</v>
          </cell>
          <cell r="AV35">
            <v>108</v>
          </cell>
          <cell r="AW35">
            <v>30</v>
          </cell>
          <cell r="AX35" t="str">
            <v>LONG FLANGE, 6-300RFLWN</v>
          </cell>
          <cell r="AY35" t="str">
            <v>End of Row</v>
          </cell>
        </row>
        <row r="36">
          <cell r="AI36" t="str">
            <v>300-NPS8</v>
          </cell>
          <cell r="AJ36">
            <v>300</v>
          </cell>
          <cell r="AK36">
            <v>8</v>
          </cell>
          <cell r="AL36">
            <v>8</v>
          </cell>
          <cell r="AM36">
            <v>15</v>
          </cell>
          <cell r="AN36">
            <v>1.625</v>
          </cell>
          <cell r="AO36">
            <v>10.625</v>
          </cell>
          <cell r="AP36">
            <v>1.125</v>
          </cell>
          <cell r="AQ36">
            <v>10.25</v>
          </cell>
          <cell r="AR36">
            <v>12</v>
          </cell>
          <cell r="AS36">
            <v>1</v>
          </cell>
          <cell r="AT36">
            <v>0.875</v>
          </cell>
          <cell r="AU36">
            <v>13</v>
          </cell>
          <cell r="AV36">
            <v>150</v>
          </cell>
          <cell r="AW36">
            <v>30</v>
          </cell>
          <cell r="AX36" t="str">
            <v>LONG FLANGE, 8-300RFLWN</v>
          </cell>
          <cell r="AY36" t="str">
            <v>End of Row</v>
          </cell>
        </row>
        <row r="37">
          <cell r="AI37" t="str">
            <v>300-NPS10</v>
          </cell>
          <cell r="AJ37">
            <v>300</v>
          </cell>
          <cell r="AK37">
            <v>10</v>
          </cell>
          <cell r="AL37">
            <v>10</v>
          </cell>
          <cell r="AM37">
            <v>17.5</v>
          </cell>
          <cell r="AN37">
            <v>1.875</v>
          </cell>
          <cell r="AO37">
            <v>12.75</v>
          </cell>
          <cell r="AP37">
            <v>1.3125</v>
          </cell>
          <cell r="AQ37">
            <v>12.625</v>
          </cell>
          <cell r="AR37">
            <v>16</v>
          </cell>
          <cell r="AS37">
            <v>1.125</v>
          </cell>
          <cell r="AT37">
            <v>1</v>
          </cell>
          <cell r="AU37">
            <v>15.25</v>
          </cell>
          <cell r="AV37">
            <v>218</v>
          </cell>
          <cell r="AW37">
            <v>22.5</v>
          </cell>
          <cell r="AX37" t="str">
            <v>LONG FLANGE, 10-300RFLWN</v>
          </cell>
          <cell r="AY37" t="str">
            <v>End of Row</v>
          </cell>
        </row>
        <row r="38">
          <cell r="AI38" t="str">
            <v>300-NPS12</v>
          </cell>
          <cell r="AJ38">
            <v>300</v>
          </cell>
          <cell r="AK38">
            <v>12</v>
          </cell>
          <cell r="AL38">
            <v>12</v>
          </cell>
          <cell r="AM38">
            <v>20.5</v>
          </cell>
          <cell r="AN38">
            <v>2</v>
          </cell>
          <cell r="AO38">
            <v>15</v>
          </cell>
          <cell r="AP38">
            <v>1.375</v>
          </cell>
          <cell r="AQ38">
            <v>14.75</v>
          </cell>
          <cell r="AR38">
            <v>16</v>
          </cell>
          <cell r="AS38">
            <v>1.25</v>
          </cell>
          <cell r="AT38">
            <v>1.125</v>
          </cell>
          <cell r="AU38">
            <v>17.75</v>
          </cell>
          <cell r="AV38">
            <v>289</v>
          </cell>
          <cell r="AW38">
            <v>22.5</v>
          </cell>
          <cell r="AX38" t="str">
            <v>LONG FLANGE, 12-300RFLWN</v>
          </cell>
          <cell r="AY38" t="str">
            <v>End of Row</v>
          </cell>
        </row>
        <row r="39">
          <cell r="AI39" t="str">
            <v>300-NPS14</v>
          </cell>
          <cell r="AJ39">
            <v>300</v>
          </cell>
          <cell r="AK39">
            <v>14</v>
          </cell>
          <cell r="AL39">
            <v>14</v>
          </cell>
          <cell r="AM39">
            <v>23</v>
          </cell>
          <cell r="AN39">
            <v>2.125</v>
          </cell>
          <cell r="AO39">
            <v>16.25</v>
          </cell>
          <cell r="AP39">
            <v>1.375</v>
          </cell>
          <cell r="AQ39">
            <v>16.75</v>
          </cell>
          <cell r="AR39">
            <v>20</v>
          </cell>
          <cell r="AS39">
            <v>1.25</v>
          </cell>
          <cell r="AT39">
            <v>1.125</v>
          </cell>
          <cell r="AU39">
            <v>20.25</v>
          </cell>
          <cell r="AV39">
            <v>342</v>
          </cell>
          <cell r="AW39">
            <v>18</v>
          </cell>
          <cell r="AX39" t="str">
            <v>LONG FLANGE, 14-300RFLWN</v>
          </cell>
          <cell r="AY39" t="str">
            <v>End of Row</v>
          </cell>
        </row>
        <row r="40">
          <cell r="AI40" t="str">
            <v>300-NPS16</v>
          </cell>
          <cell r="AJ40">
            <v>300</v>
          </cell>
          <cell r="AK40">
            <v>16</v>
          </cell>
          <cell r="AL40">
            <v>16</v>
          </cell>
          <cell r="AM40">
            <v>25.5</v>
          </cell>
          <cell r="AN40">
            <v>2.25</v>
          </cell>
          <cell r="AO40">
            <v>18.5</v>
          </cell>
          <cell r="AP40">
            <v>1.5</v>
          </cell>
          <cell r="AQ40">
            <v>19</v>
          </cell>
          <cell r="AR40">
            <v>20</v>
          </cell>
          <cell r="AS40">
            <v>1.375</v>
          </cell>
          <cell r="AT40">
            <v>1.25</v>
          </cell>
          <cell r="AU40">
            <v>22.5</v>
          </cell>
          <cell r="AV40">
            <v>426</v>
          </cell>
          <cell r="AW40">
            <v>18</v>
          </cell>
          <cell r="AX40" t="str">
            <v>LONG FLANGE, 16-300RFLWN</v>
          </cell>
          <cell r="AY40" t="str">
            <v>End of Row</v>
          </cell>
        </row>
        <row r="41">
          <cell r="AI41" t="str">
            <v>300-NPS18</v>
          </cell>
          <cell r="AJ41">
            <v>300</v>
          </cell>
          <cell r="AK41">
            <v>18</v>
          </cell>
          <cell r="AL41">
            <v>18</v>
          </cell>
          <cell r="AM41">
            <v>28</v>
          </cell>
          <cell r="AN41">
            <v>2.375</v>
          </cell>
          <cell r="AO41">
            <v>21</v>
          </cell>
          <cell r="AP41">
            <v>1.5</v>
          </cell>
          <cell r="AQ41">
            <v>21</v>
          </cell>
          <cell r="AR41">
            <v>24</v>
          </cell>
          <cell r="AS41">
            <v>1.375</v>
          </cell>
          <cell r="AT41">
            <v>1.25</v>
          </cell>
          <cell r="AU41">
            <v>24.75</v>
          </cell>
          <cell r="AV41">
            <v>493</v>
          </cell>
          <cell r="AW41">
            <v>15</v>
          </cell>
          <cell r="AX41" t="str">
            <v>LONG FLANGE, 18-300RFLWN</v>
          </cell>
          <cell r="AY41" t="str">
            <v>End of Row</v>
          </cell>
        </row>
        <row r="42">
          <cell r="AI42" t="str">
            <v>300-NPS20</v>
          </cell>
          <cell r="AJ42">
            <v>300</v>
          </cell>
          <cell r="AK42">
            <v>20</v>
          </cell>
          <cell r="AL42">
            <v>20</v>
          </cell>
          <cell r="AM42">
            <v>30.5</v>
          </cell>
          <cell r="AN42">
            <v>2.5</v>
          </cell>
          <cell r="AO42">
            <v>23</v>
          </cell>
          <cell r="AP42">
            <v>1.5625</v>
          </cell>
          <cell r="AQ42">
            <v>23.125</v>
          </cell>
          <cell r="AR42">
            <v>24</v>
          </cell>
          <cell r="AS42">
            <v>1.375</v>
          </cell>
          <cell r="AT42">
            <v>1.25</v>
          </cell>
          <cell r="AU42">
            <v>27</v>
          </cell>
          <cell r="AV42">
            <v>575</v>
          </cell>
          <cell r="AW42">
            <v>15</v>
          </cell>
          <cell r="AX42" t="str">
            <v>LONG FLANGE, 20-300RFLWN</v>
          </cell>
          <cell r="AY42" t="str">
            <v>End of Row</v>
          </cell>
        </row>
        <row r="43">
          <cell r="AI43" t="str">
            <v>300-NPS24</v>
          </cell>
          <cell r="AJ43">
            <v>300</v>
          </cell>
          <cell r="AK43">
            <v>24</v>
          </cell>
          <cell r="AL43">
            <v>24</v>
          </cell>
          <cell r="AM43">
            <v>36</v>
          </cell>
          <cell r="AN43">
            <v>2.75</v>
          </cell>
          <cell r="AO43">
            <v>27.25</v>
          </cell>
          <cell r="AP43">
            <v>1.8125</v>
          </cell>
          <cell r="AQ43">
            <v>27.625</v>
          </cell>
          <cell r="AR43">
            <v>24</v>
          </cell>
          <cell r="AS43">
            <v>1.625</v>
          </cell>
          <cell r="AT43">
            <v>1.5</v>
          </cell>
          <cell r="AU43">
            <v>32</v>
          </cell>
          <cell r="AV43">
            <v>823</v>
          </cell>
          <cell r="AW43">
            <v>15</v>
          </cell>
          <cell r="AX43" t="str">
            <v>LONG FLANGE, 24-300RFLWN</v>
          </cell>
          <cell r="AY43" t="str">
            <v>End of Row</v>
          </cell>
        </row>
        <row r="44">
          <cell r="AI44" t="str">
            <v>400-NPS0.5</v>
          </cell>
          <cell r="AJ44">
            <v>400</v>
          </cell>
          <cell r="AK44">
            <v>0.5</v>
          </cell>
          <cell r="AL44">
            <v>0.5</v>
          </cell>
          <cell r="AM44">
            <v>3.75</v>
          </cell>
          <cell r="AN44">
            <v>0.5625</v>
          </cell>
          <cell r="AO44">
            <v>1.375</v>
          </cell>
          <cell r="AP44">
            <v>0.5</v>
          </cell>
          <cell r="AQ44">
            <v>1.5</v>
          </cell>
          <cell r="AR44">
            <v>4</v>
          </cell>
          <cell r="AS44">
            <v>0.625</v>
          </cell>
          <cell r="AT44">
            <v>0.5</v>
          </cell>
          <cell r="AU44">
            <v>2.625</v>
          </cell>
          <cell r="AV44" t="str">
            <v>?</v>
          </cell>
          <cell r="AW44">
            <v>90</v>
          </cell>
          <cell r="AX44" t="str">
            <v>LONG FLANGE, 0.5-400RFLWN</v>
          </cell>
          <cell r="AY44" t="str">
            <v>End of Row</v>
          </cell>
        </row>
        <row r="45">
          <cell r="AI45" t="str">
            <v>400-NPS0.75</v>
          </cell>
          <cell r="AJ45">
            <v>400</v>
          </cell>
          <cell r="AK45">
            <v>0.75</v>
          </cell>
          <cell r="AL45">
            <v>0.75</v>
          </cell>
          <cell r="AM45">
            <v>4.625</v>
          </cell>
          <cell r="AN45">
            <v>0.625</v>
          </cell>
          <cell r="AO45">
            <v>1.6875</v>
          </cell>
          <cell r="AP45">
            <v>0.5625</v>
          </cell>
          <cell r="AQ45">
            <v>1.875</v>
          </cell>
          <cell r="AR45">
            <v>4</v>
          </cell>
          <cell r="AS45">
            <v>0.75</v>
          </cell>
          <cell r="AT45">
            <v>0.625</v>
          </cell>
          <cell r="AU45">
            <v>3.25</v>
          </cell>
          <cell r="AV45" t="str">
            <v>?</v>
          </cell>
          <cell r="AW45">
            <v>90</v>
          </cell>
          <cell r="AX45" t="str">
            <v>LONG FLANGE, 0.75-400RFLWN</v>
          </cell>
          <cell r="AY45" t="str">
            <v>End of Row</v>
          </cell>
        </row>
        <row r="46">
          <cell r="AI46" t="str">
            <v>400-NPS1</v>
          </cell>
          <cell r="AJ46">
            <v>400</v>
          </cell>
          <cell r="AK46">
            <v>1</v>
          </cell>
          <cell r="AL46">
            <v>1</v>
          </cell>
          <cell r="AM46">
            <v>4.875</v>
          </cell>
          <cell r="AN46">
            <v>0.6875</v>
          </cell>
          <cell r="AO46">
            <v>2</v>
          </cell>
          <cell r="AP46">
            <v>0.5625</v>
          </cell>
          <cell r="AQ46">
            <v>2.125</v>
          </cell>
          <cell r="AR46">
            <v>4</v>
          </cell>
          <cell r="AS46">
            <v>0.75</v>
          </cell>
          <cell r="AT46">
            <v>0.625</v>
          </cell>
          <cell r="AU46">
            <v>3.5</v>
          </cell>
          <cell r="AV46">
            <v>11</v>
          </cell>
          <cell r="AW46">
            <v>90</v>
          </cell>
          <cell r="AX46" t="str">
            <v>LONG FLANGE, 1-400RFLWN</v>
          </cell>
          <cell r="AY46" t="str">
            <v>End of Row</v>
          </cell>
        </row>
        <row r="47">
          <cell r="AI47" t="str">
            <v>400-NPS1.25</v>
          </cell>
          <cell r="AJ47">
            <v>400</v>
          </cell>
          <cell r="AK47">
            <v>1.25</v>
          </cell>
          <cell r="AL47">
            <v>1.25</v>
          </cell>
          <cell r="AM47">
            <v>5.25</v>
          </cell>
          <cell r="AN47">
            <v>0.8125</v>
          </cell>
          <cell r="AO47">
            <v>2.5</v>
          </cell>
          <cell r="AP47">
            <v>0.625</v>
          </cell>
          <cell r="AQ47">
            <v>2.5</v>
          </cell>
          <cell r="AR47">
            <v>4</v>
          </cell>
          <cell r="AS47">
            <v>0.75</v>
          </cell>
          <cell r="AT47">
            <v>0.625</v>
          </cell>
          <cell r="AU47">
            <v>3.875</v>
          </cell>
          <cell r="AV47">
            <v>14</v>
          </cell>
          <cell r="AW47">
            <v>90</v>
          </cell>
          <cell r="AX47" t="str">
            <v>LONG FLANGE, 1.25-400RFLWN</v>
          </cell>
          <cell r="AY47" t="str">
            <v>End of Row</v>
          </cell>
        </row>
        <row r="48">
          <cell r="AI48" t="str">
            <v>400-NPS1.5</v>
          </cell>
          <cell r="AJ48">
            <v>400</v>
          </cell>
          <cell r="AK48">
            <v>1.5</v>
          </cell>
          <cell r="AL48">
            <v>1.5</v>
          </cell>
          <cell r="AM48">
            <v>6.125</v>
          </cell>
          <cell r="AN48">
            <v>0.875</v>
          </cell>
          <cell r="AO48">
            <v>2.875</v>
          </cell>
          <cell r="AP48">
            <v>0.625</v>
          </cell>
          <cell r="AQ48">
            <v>2.75</v>
          </cell>
          <cell r="AR48">
            <v>4</v>
          </cell>
          <cell r="AS48">
            <v>0.875</v>
          </cell>
          <cell r="AT48">
            <v>0.75</v>
          </cell>
          <cell r="AU48">
            <v>4.5</v>
          </cell>
          <cell r="AV48">
            <v>17</v>
          </cell>
          <cell r="AW48">
            <v>90</v>
          </cell>
          <cell r="AX48" t="str">
            <v>LONG FLANGE, 1.5-400RFLWN</v>
          </cell>
          <cell r="AY48" t="str">
            <v>End of Row</v>
          </cell>
        </row>
        <row r="49">
          <cell r="AI49" t="str">
            <v>400-NPS2</v>
          </cell>
          <cell r="AJ49">
            <v>400</v>
          </cell>
          <cell r="AK49">
            <v>2</v>
          </cell>
          <cell r="AL49">
            <v>2</v>
          </cell>
          <cell r="AM49">
            <v>6.5</v>
          </cell>
          <cell r="AN49">
            <v>1</v>
          </cell>
          <cell r="AO49">
            <v>3.625</v>
          </cell>
          <cell r="AP49">
            <v>0.625</v>
          </cell>
          <cell r="AQ49">
            <v>3.25</v>
          </cell>
          <cell r="AR49">
            <v>8</v>
          </cell>
          <cell r="AS49">
            <v>0.75</v>
          </cell>
          <cell r="AT49">
            <v>0.625</v>
          </cell>
          <cell r="AU49">
            <v>5</v>
          </cell>
          <cell r="AV49">
            <v>21</v>
          </cell>
          <cell r="AW49">
            <v>45</v>
          </cell>
          <cell r="AX49" t="str">
            <v>LONG FLANGE, 2-400RFLWN</v>
          </cell>
          <cell r="AY49" t="str">
            <v>End of Row</v>
          </cell>
        </row>
        <row r="50">
          <cell r="AI50" t="str">
            <v>400-NPS2.5</v>
          </cell>
          <cell r="AJ50">
            <v>400</v>
          </cell>
          <cell r="AK50">
            <v>2.5</v>
          </cell>
          <cell r="AL50">
            <v>2.5</v>
          </cell>
          <cell r="AM50">
            <v>7.5</v>
          </cell>
          <cell r="AN50">
            <v>1.125</v>
          </cell>
          <cell r="AO50">
            <v>4.125</v>
          </cell>
          <cell r="AP50">
            <v>0.71875</v>
          </cell>
          <cell r="AQ50">
            <v>3.9375</v>
          </cell>
          <cell r="AR50">
            <v>8</v>
          </cell>
          <cell r="AS50">
            <v>0.875</v>
          </cell>
          <cell r="AT50">
            <v>0.75</v>
          </cell>
          <cell r="AU50">
            <v>5.875</v>
          </cell>
          <cell r="AV50">
            <v>29</v>
          </cell>
          <cell r="AW50">
            <v>45</v>
          </cell>
          <cell r="AX50" t="str">
            <v>LONG FLANGE, 2.5-400RFLWN</v>
          </cell>
          <cell r="AY50" t="str">
            <v>End of Row</v>
          </cell>
        </row>
        <row r="51">
          <cell r="AI51" t="str">
            <v>400-NPS3</v>
          </cell>
          <cell r="AJ51">
            <v>400</v>
          </cell>
          <cell r="AK51">
            <v>3</v>
          </cell>
          <cell r="AL51">
            <v>3</v>
          </cell>
          <cell r="AM51">
            <v>8.25</v>
          </cell>
          <cell r="AN51">
            <v>1.25</v>
          </cell>
          <cell r="AO51">
            <v>5</v>
          </cell>
          <cell r="AP51">
            <v>0.8125</v>
          </cell>
          <cell r="AQ51">
            <v>4.625</v>
          </cell>
          <cell r="AR51">
            <v>8</v>
          </cell>
          <cell r="AS51">
            <v>0.875</v>
          </cell>
          <cell r="AT51">
            <v>0.75</v>
          </cell>
          <cell r="AU51">
            <v>6.625</v>
          </cell>
          <cell r="AV51">
            <v>38</v>
          </cell>
          <cell r="AW51">
            <v>45</v>
          </cell>
          <cell r="AX51" t="str">
            <v>LONG FLANGE, 3-400RFLWN</v>
          </cell>
          <cell r="AY51" t="str">
            <v>End of Row</v>
          </cell>
        </row>
        <row r="52">
          <cell r="AI52" t="str">
            <v>400-NPS3.5</v>
          </cell>
          <cell r="AJ52">
            <v>400</v>
          </cell>
          <cell r="AK52">
            <v>3.5</v>
          </cell>
          <cell r="AL52">
            <v>3.5</v>
          </cell>
          <cell r="AM52">
            <v>9</v>
          </cell>
          <cell r="AN52">
            <v>1.375</v>
          </cell>
          <cell r="AO52">
            <v>5.5</v>
          </cell>
          <cell r="AP52">
            <v>0.875</v>
          </cell>
          <cell r="AQ52">
            <v>5.25</v>
          </cell>
          <cell r="AR52">
            <v>8</v>
          </cell>
          <cell r="AS52">
            <v>1</v>
          </cell>
          <cell r="AT52">
            <v>0.875</v>
          </cell>
          <cell r="AU52">
            <v>7.25</v>
          </cell>
          <cell r="AV52">
            <v>48</v>
          </cell>
          <cell r="AW52">
            <v>45</v>
          </cell>
          <cell r="AX52" t="str">
            <v>LONG FLANGE, 3.5-400RFLWN</v>
          </cell>
          <cell r="AY52" t="str">
            <v>End of Row</v>
          </cell>
        </row>
        <row r="53">
          <cell r="AI53" t="str">
            <v>400-NPS4</v>
          </cell>
          <cell r="AJ53">
            <v>400</v>
          </cell>
          <cell r="AK53">
            <v>4</v>
          </cell>
          <cell r="AL53">
            <v>4</v>
          </cell>
          <cell r="AM53">
            <v>10</v>
          </cell>
          <cell r="AN53">
            <v>1.375</v>
          </cell>
          <cell r="AO53">
            <v>6.1875</v>
          </cell>
          <cell r="AP53">
            <v>0.875</v>
          </cell>
          <cell r="AQ53">
            <v>5.75</v>
          </cell>
          <cell r="AR53">
            <v>8</v>
          </cell>
          <cell r="AS53">
            <v>1</v>
          </cell>
          <cell r="AT53">
            <v>0.875</v>
          </cell>
          <cell r="AU53">
            <v>7.875</v>
          </cell>
          <cell r="AV53">
            <v>67</v>
          </cell>
          <cell r="AW53">
            <v>45</v>
          </cell>
          <cell r="AX53" t="str">
            <v>LONG FLANGE, 4-400RFLWN</v>
          </cell>
          <cell r="AY53" t="str">
            <v>End of Row</v>
          </cell>
        </row>
        <row r="54">
          <cell r="AI54" t="str">
            <v>400-NPS5</v>
          </cell>
          <cell r="AJ54">
            <v>400</v>
          </cell>
          <cell r="AK54">
            <v>5</v>
          </cell>
          <cell r="AL54">
            <v>5</v>
          </cell>
          <cell r="AM54">
            <v>11</v>
          </cell>
          <cell r="AN54">
            <v>1.5</v>
          </cell>
          <cell r="AO54">
            <v>7.3125</v>
          </cell>
          <cell r="AP54">
            <v>1</v>
          </cell>
          <cell r="AQ54">
            <v>7</v>
          </cell>
          <cell r="AR54">
            <v>8</v>
          </cell>
          <cell r="AS54">
            <v>1</v>
          </cell>
          <cell r="AT54">
            <v>0.875</v>
          </cell>
          <cell r="AU54">
            <v>9.25</v>
          </cell>
          <cell r="AV54">
            <v>90</v>
          </cell>
          <cell r="AW54">
            <v>45</v>
          </cell>
          <cell r="AX54" t="str">
            <v>LONG FLANGE, 5-400RFLWN</v>
          </cell>
          <cell r="AY54" t="str">
            <v>End of Row</v>
          </cell>
        </row>
        <row r="55">
          <cell r="AI55" t="str">
            <v>400-NPS6</v>
          </cell>
          <cell r="AJ55">
            <v>400</v>
          </cell>
          <cell r="AK55">
            <v>6</v>
          </cell>
          <cell r="AL55">
            <v>6</v>
          </cell>
          <cell r="AM55">
            <v>12.5</v>
          </cell>
          <cell r="AN55">
            <v>1.625</v>
          </cell>
          <cell r="AO55">
            <v>8.5</v>
          </cell>
          <cell r="AP55">
            <v>1.0625</v>
          </cell>
          <cell r="AQ55">
            <v>8.125</v>
          </cell>
          <cell r="AR55">
            <v>12</v>
          </cell>
          <cell r="AS55">
            <v>1</v>
          </cell>
          <cell r="AT55">
            <v>0.875</v>
          </cell>
          <cell r="AU55">
            <v>10.625</v>
          </cell>
          <cell r="AV55">
            <v>115</v>
          </cell>
          <cell r="AW55">
            <v>30</v>
          </cell>
          <cell r="AX55" t="str">
            <v>LONG FLANGE, 6-400RFLWN</v>
          </cell>
          <cell r="AY55" t="str">
            <v>End of Row</v>
          </cell>
        </row>
        <row r="56">
          <cell r="AI56" t="str">
            <v>400-NPS8</v>
          </cell>
          <cell r="AJ56">
            <v>400</v>
          </cell>
          <cell r="AK56">
            <v>8</v>
          </cell>
          <cell r="AL56">
            <v>8</v>
          </cell>
          <cell r="AM56">
            <v>15</v>
          </cell>
          <cell r="AN56">
            <v>1.875</v>
          </cell>
          <cell r="AO56">
            <v>10.625</v>
          </cell>
          <cell r="AP56">
            <v>1.125</v>
          </cell>
          <cell r="AQ56">
            <v>10.25</v>
          </cell>
          <cell r="AR56">
            <v>12</v>
          </cell>
          <cell r="AS56">
            <v>1.125</v>
          </cell>
          <cell r="AT56">
            <v>1</v>
          </cell>
          <cell r="AU56">
            <v>13</v>
          </cell>
          <cell r="AV56">
            <v>140</v>
          </cell>
          <cell r="AW56">
            <v>30</v>
          </cell>
          <cell r="AX56" t="str">
            <v>LONG FLANGE, 8-400RFLWN</v>
          </cell>
          <cell r="AY56" t="str">
            <v>End of Row</v>
          </cell>
        </row>
        <row r="57">
          <cell r="AI57" t="str">
            <v>400-NPS10</v>
          </cell>
          <cell r="AJ57">
            <v>400</v>
          </cell>
          <cell r="AK57">
            <v>10</v>
          </cell>
          <cell r="AL57">
            <v>10</v>
          </cell>
          <cell r="AM57">
            <v>17.5</v>
          </cell>
          <cell r="AN57">
            <v>2.125</v>
          </cell>
          <cell r="AO57">
            <v>12.75</v>
          </cell>
          <cell r="AP57">
            <v>1.3125</v>
          </cell>
          <cell r="AQ57">
            <v>12.625</v>
          </cell>
          <cell r="AR57">
            <v>16</v>
          </cell>
          <cell r="AS57">
            <v>1.25</v>
          </cell>
          <cell r="AT57">
            <v>1.125</v>
          </cell>
          <cell r="AU57">
            <v>15.25</v>
          </cell>
          <cell r="AV57">
            <v>230</v>
          </cell>
          <cell r="AW57">
            <v>22.5</v>
          </cell>
          <cell r="AX57" t="str">
            <v>LONG FLANGE, 10-400RFLWN</v>
          </cell>
          <cell r="AY57" t="str">
            <v>End of Row</v>
          </cell>
        </row>
        <row r="58">
          <cell r="AI58" t="str">
            <v>400-NPS12</v>
          </cell>
          <cell r="AJ58">
            <v>400</v>
          </cell>
          <cell r="AK58">
            <v>12</v>
          </cell>
          <cell r="AL58">
            <v>12</v>
          </cell>
          <cell r="AM58">
            <v>20.5</v>
          </cell>
          <cell r="AN58">
            <v>2.25</v>
          </cell>
          <cell r="AO58">
            <v>15</v>
          </cell>
          <cell r="AP58">
            <v>1.375</v>
          </cell>
          <cell r="AQ58">
            <v>14.75</v>
          </cell>
          <cell r="AR58">
            <v>16</v>
          </cell>
          <cell r="AS58">
            <v>1.375</v>
          </cell>
          <cell r="AT58">
            <v>1.25</v>
          </cell>
          <cell r="AU58">
            <v>17.75</v>
          </cell>
          <cell r="AV58">
            <v>301</v>
          </cell>
          <cell r="AW58">
            <v>22.5</v>
          </cell>
          <cell r="AX58" t="str">
            <v>LONG FLANGE, 12-400RFLWN</v>
          </cell>
          <cell r="AY58" t="str">
            <v>End of Row</v>
          </cell>
        </row>
        <row r="59">
          <cell r="AI59" t="str">
            <v>400-NPS14</v>
          </cell>
          <cell r="AJ59">
            <v>400</v>
          </cell>
          <cell r="AK59">
            <v>14</v>
          </cell>
          <cell r="AL59">
            <v>14</v>
          </cell>
          <cell r="AM59">
            <v>23</v>
          </cell>
          <cell r="AN59">
            <v>2.375</v>
          </cell>
          <cell r="AO59">
            <v>16.25</v>
          </cell>
          <cell r="AP59">
            <v>1.375</v>
          </cell>
          <cell r="AQ59">
            <v>16.75</v>
          </cell>
          <cell r="AR59">
            <v>20</v>
          </cell>
          <cell r="AS59">
            <v>1.375</v>
          </cell>
          <cell r="AT59">
            <v>1.25</v>
          </cell>
          <cell r="AU59">
            <v>20.25</v>
          </cell>
          <cell r="AV59">
            <v>336</v>
          </cell>
          <cell r="AW59">
            <v>18</v>
          </cell>
          <cell r="AX59" t="str">
            <v>LONG FLANGE, 14-400RFLWN</v>
          </cell>
          <cell r="AY59" t="str">
            <v>End of Row</v>
          </cell>
        </row>
        <row r="60">
          <cell r="AI60" t="str">
            <v>400-NPS16</v>
          </cell>
          <cell r="AJ60">
            <v>400</v>
          </cell>
          <cell r="AK60">
            <v>16</v>
          </cell>
          <cell r="AL60">
            <v>16</v>
          </cell>
          <cell r="AM60">
            <v>25.5</v>
          </cell>
          <cell r="AN60">
            <v>2.5</v>
          </cell>
          <cell r="AO60">
            <v>18.5</v>
          </cell>
          <cell r="AP60">
            <v>1.5</v>
          </cell>
          <cell r="AQ60">
            <v>19</v>
          </cell>
          <cell r="AR60">
            <v>20</v>
          </cell>
          <cell r="AS60">
            <v>1.5</v>
          </cell>
          <cell r="AT60">
            <v>1.375</v>
          </cell>
          <cell r="AU60">
            <v>22.5</v>
          </cell>
          <cell r="AV60">
            <v>416</v>
          </cell>
          <cell r="AW60">
            <v>18</v>
          </cell>
          <cell r="AX60" t="str">
            <v>LONG FLANGE, 16-400RFLWN</v>
          </cell>
          <cell r="AY60" t="str">
            <v>End of Row</v>
          </cell>
        </row>
        <row r="61">
          <cell r="AI61" t="str">
            <v>400-NPS18</v>
          </cell>
          <cell r="AJ61">
            <v>400</v>
          </cell>
          <cell r="AK61">
            <v>18</v>
          </cell>
          <cell r="AL61">
            <v>18</v>
          </cell>
          <cell r="AM61">
            <v>28</v>
          </cell>
          <cell r="AN61">
            <v>2.625</v>
          </cell>
          <cell r="AO61">
            <v>21</v>
          </cell>
          <cell r="AP61">
            <v>1.5</v>
          </cell>
          <cell r="AQ61">
            <v>21</v>
          </cell>
          <cell r="AR61">
            <v>24</v>
          </cell>
          <cell r="AS61">
            <v>1.5</v>
          </cell>
          <cell r="AT61">
            <v>1.375</v>
          </cell>
          <cell r="AU61">
            <v>24.75</v>
          </cell>
          <cell r="AV61">
            <v>481</v>
          </cell>
          <cell r="AW61">
            <v>15</v>
          </cell>
          <cell r="AX61" t="str">
            <v>LONG FLANGE, 18-400RFLWN</v>
          </cell>
          <cell r="AY61" t="str">
            <v>End of Row</v>
          </cell>
        </row>
        <row r="62">
          <cell r="AI62" t="str">
            <v>400-NPS20</v>
          </cell>
          <cell r="AJ62">
            <v>400</v>
          </cell>
          <cell r="AK62">
            <v>20</v>
          </cell>
          <cell r="AL62">
            <v>20</v>
          </cell>
          <cell r="AM62">
            <v>30.5</v>
          </cell>
          <cell r="AN62">
            <v>2.75</v>
          </cell>
          <cell r="AO62">
            <v>23</v>
          </cell>
          <cell r="AP62">
            <v>1.5625</v>
          </cell>
          <cell r="AQ62">
            <v>23.125</v>
          </cell>
          <cell r="AR62">
            <v>24</v>
          </cell>
          <cell r="AS62">
            <v>1.625</v>
          </cell>
          <cell r="AT62">
            <v>1.5</v>
          </cell>
          <cell r="AU62">
            <v>27</v>
          </cell>
          <cell r="AV62">
            <v>563</v>
          </cell>
          <cell r="AW62">
            <v>15</v>
          </cell>
          <cell r="AX62" t="str">
            <v>LONG FLANGE, 20-400RFLWN</v>
          </cell>
          <cell r="AY62" t="str">
            <v>End of Row</v>
          </cell>
        </row>
        <row r="63">
          <cell r="AI63" t="str">
            <v>400-NPS24</v>
          </cell>
          <cell r="AJ63">
            <v>400</v>
          </cell>
          <cell r="AK63">
            <v>24</v>
          </cell>
          <cell r="AL63">
            <v>24</v>
          </cell>
          <cell r="AM63">
            <v>36</v>
          </cell>
          <cell r="AN63">
            <v>3</v>
          </cell>
          <cell r="AO63">
            <v>27.25</v>
          </cell>
          <cell r="AP63">
            <v>1.8125</v>
          </cell>
          <cell r="AQ63">
            <v>27.625</v>
          </cell>
          <cell r="AR63">
            <v>24</v>
          </cell>
          <cell r="AS63">
            <v>1.875</v>
          </cell>
          <cell r="AT63">
            <v>1.75</v>
          </cell>
          <cell r="AU63">
            <v>32</v>
          </cell>
          <cell r="AV63">
            <v>799</v>
          </cell>
          <cell r="AW63">
            <v>15</v>
          </cell>
          <cell r="AX63" t="str">
            <v>LONG FLANGE, 24-400RFLWN</v>
          </cell>
          <cell r="AY63" t="str">
            <v>End of Row</v>
          </cell>
        </row>
        <row r="64">
          <cell r="AI64" t="str">
            <v>600-NPS0.5</v>
          </cell>
          <cell r="AJ64">
            <v>600</v>
          </cell>
          <cell r="AK64">
            <v>0.5</v>
          </cell>
          <cell r="AL64">
            <v>0.5</v>
          </cell>
          <cell r="AM64">
            <v>3.75</v>
          </cell>
          <cell r="AN64">
            <v>0.5625</v>
          </cell>
          <cell r="AO64">
            <v>1.375</v>
          </cell>
          <cell r="AP64">
            <v>0.5</v>
          </cell>
          <cell r="AQ64">
            <v>1.5</v>
          </cell>
          <cell r="AR64">
            <v>4</v>
          </cell>
          <cell r="AS64">
            <v>0.625</v>
          </cell>
          <cell r="AT64">
            <v>0.5</v>
          </cell>
          <cell r="AU64">
            <v>2.625</v>
          </cell>
          <cell r="AV64" t="str">
            <v>?</v>
          </cell>
          <cell r="AW64">
            <v>90</v>
          </cell>
          <cell r="AX64" t="str">
            <v>LONG FLANGE, 0.5-600RFLWN</v>
          </cell>
          <cell r="AY64" t="str">
            <v>End of Row</v>
          </cell>
        </row>
        <row r="65">
          <cell r="AI65" t="str">
            <v>600-NPS0.75</v>
          </cell>
          <cell r="AJ65">
            <v>600</v>
          </cell>
          <cell r="AK65">
            <v>0.75</v>
          </cell>
          <cell r="AL65">
            <v>0.75</v>
          </cell>
          <cell r="AM65">
            <v>4.625</v>
          </cell>
          <cell r="AN65">
            <v>0.625</v>
          </cell>
          <cell r="AO65">
            <v>1.6875</v>
          </cell>
          <cell r="AP65">
            <v>0.5625</v>
          </cell>
          <cell r="AQ65">
            <v>1.875</v>
          </cell>
          <cell r="AR65">
            <v>4</v>
          </cell>
          <cell r="AS65">
            <v>0.75</v>
          </cell>
          <cell r="AT65">
            <v>0.625</v>
          </cell>
          <cell r="AU65">
            <v>3.25</v>
          </cell>
          <cell r="AV65" t="str">
            <v>?</v>
          </cell>
          <cell r="AW65">
            <v>90</v>
          </cell>
          <cell r="AX65" t="str">
            <v>LONG FLANGE, 0.75-600RFLWN</v>
          </cell>
          <cell r="AY65" t="str">
            <v>End of Row</v>
          </cell>
        </row>
        <row r="66">
          <cell r="AI66" t="str">
            <v>600-NPS1</v>
          </cell>
          <cell r="AJ66">
            <v>600</v>
          </cell>
          <cell r="AK66">
            <v>1</v>
          </cell>
          <cell r="AL66">
            <v>1</v>
          </cell>
          <cell r="AM66">
            <v>4.875</v>
          </cell>
          <cell r="AN66">
            <v>0.6875</v>
          </cell>
          <cell r="AO66">
            <v>2</v>
          </cell>
          <cell r="AP66">
            <v>0.5625</v>
          </cell>
          <cell r="AQ66">
            <v>2.125</v>
          </cell>
          <cell r="AR66">
            <v>4</v>
          </cell>
          <cell r="AS66">
            <v>0.75</v>
          </cell>
          <cell r="AT66">
            <v>0.625</v>
          </cell>
          <cell r="AU66">
            <v>3.5</v>
          </cell>
          <cell r="AV66">
            <v>11</v>
          </cell>
          <cell r="AW66">
            <v>90</v>
          </cell>
          <cell r="AX66" t="str">
            <v>LONG FLANGE, 1-600RFLWN</v>
          </cell>
          <cell r="AY66" t="str">
            <v>End of Row</v>
          </cell>
        </row>
        <row r="67">
          <cell r="AI67" t="str">
            <v>600-NPS1.25</v>
          </cell>
          <cell r="AJ67">
            <v>600</v>
          </cell>
          <cell r="AK67">
            <v>1.25</v>
          </cell>
          <cell r="AL67">
            <v>1.25</v>
          </cell>
          <cell r="AM67">
            <v>5.25</v>
          </cell>
          <cell r="AN67">
            <v>0.8125</v>
          </cell>
          <cell r="AO67">
            <v>2.5</v>
          </cell>
          <cell r="AP67">
            <v>0.625</v>
          </cell>
          <cell r="AQ67">
            <v>2.5</v>
          </cell>
          <cell r="AR67">
            <v>4</v>
          </cell>
          <cell r="AS67">
            <v>0.75</v>
          </cell>
          <cell r="AT67">
            <v>0.625</v>
          </cell>
          <cell r="AU67">
            <v>3.875</v>
          </cell>
          <cell r="AV67">
            <v>14</v>
          </cell>
          <cell r="AW67">
            <v>90</v>
          </cell>
          <cell r="AX67" t="str">
            <v>LONG FLANGE, 1.25-600RFLWN</v>
          </cell>
          <cell r="AY67" t="str">
            <v>End of Row</v>
          </cell>
        </row>
        <row r="68">
          <cell r="AI68" t="str">
            <v>600-NPS1.5</v>
          </cell>
          <cell r="AJ68">
            <v>600</v>
          </cell>
          <cell r="AK68">
            <v>1.5</v>
          </cell>
          <cell r="AL68">
            <v>1.5</v>
          </cell>
          <cell r="AM68">
            <v>6.125</v>
          </cell>
          <cell r="AN68">
            <v>0.875</v>
          </cell>
          <cell r="AO68">
            <v>2.875</v>
          </cell>
          <cell r="AP68">
            <v>0.625</v>
          </cell>
          <cell r="AQ68">
            <v>2.75</v>
          </cell>
          <cell r="AR68">
            <v>4</v>
          </cell>
          <cell r="AS68">
            <v>0.875</v>
          </cell>
          <cell r="AT68">
            <v>0.75</v>
          </cell>
          <cell r="AU68">
            <v>4.5</v>
          </cell>
          <cell r="AV68">
            <v>17</v>
          </cell>
          <cell r="AW68">
            <v>90</v>
          </cell>
          <cell r="AX68" t="str">
            <v>LONG FLANGE, 1.5-600RFLWN</v>
          </cell>
          <cell r="AY68" t="str">
            <v>End of Row</v>
          </cell>
        </row>
        <row r="69">
          <cell r="AI69" t="str">
            <v>600-NPS2</v>
          </cell>
          <cell r="AJ69">
            <v>600</v>
          </cell>
          <cell r="AK69">
            <v>2</v>
          </cell>
          <cell r="AL69">
            <v>2</v>
          </cell>
          <cell r="AM69">
            <v>6.5</v>
          </cell>
          <cell r="AN69">
            <v>1</v>
          </cell>
          <cell r="AO69">
            <v>3.625</v>
          </cell>
          <cell r="AP69">
            <v>0.625</v>
          </cell>
          <cell r="AQ69">
            <v>3.25</v>
          </cell>
          <cell r="AR69">
            <v>8</v>
          </cell>
          <cell r="AS69">
            <v>0.75</v>
          </cell>
          <cell r="AT69">
            <v>0.625</v>
          </cell>
          <cell r="AU69">
            <v>5</v>
          </cell>
          <cell r="AV69">
            <v>21</v>
          </cell>
          <cell r="AW69">
            <v>45</v>
          </cell>
          <cell r="AX69" t="str">
            <v>LONG FLANGE, 2-600RFLWN</v>
          </cell>
          <cell r="AY69" t="str">
            <v>End of Row</v>
          </cell>
        </row>
        <row r="70">
          <cell r="AI70" t="str">
            <v>600-NPS2.5</v>
          </cell>
          <cell r="AJ70">
            <v>600</v>
          </cell>
          <cell r="AK70">
            <v>2.5</v>
          </cell>
          <cell r="AL70">
            <v>2.5</v>
          </cell>
          <cell r="AM70">
            <v>7.5</v>
          </cell>
          <cell r="AN70">
            <v>1.125</v>
          </cell>
          <cell r="AO70">
            <v>4.125</v>
          </cell>
          <cell r="AP70">
            <v>0.71875</v>
          </cell>
          <cell r="AQ70">
            <v>3.9375</v>
          </cell>
          <cell r="AR70">
            <v>8</v>
          </cell>
          <cell r="AS70">
            <v>0.875</v>
          </cell>
          <cell r="AT70">
            <v>0.75</v>
          </cell>
          <cell r="AU70">
            <v>5.875</v>
          </cell>
          <cell r="AV70">
            <v>29</v>
          </cell>
          <cell r="AW70">
            <v>45</v>
          </cell>
          <cell r="AX70" t="str">
            <v>LONG FLANGE, 2.5-600RFLWN</v>
          </cell>
          <cell r="AY70" t="str">
            <v>End of Row</v>
          </cell>
        </row>
        <row r="71">
          <cell r="AI71" t="str">
            <v>600-NPS3</v>
          </cell>
          <cell r="AJ71">
            <v>600</v>
          </cell>
          <cell r="AK71">
            <v>3</v>
          </cell>
          <cell r="AL71">
            <v>3</v>
          </cell>
          <cell r="AM71">
            <v>8.25</v>
          </cell>
          <cell r="AN71">
            <v>1.25</v>
          </cell>
          <cell r="AO71">
            <v>5</v>
          </cell>
          <cell r="AP71">
            <v>0.8125</v>
          </cell>
          <cell r="AQ71">
            <v>4.625</v>
          </cell>
          <cell r="AR71">
            <v>8</v>
          </cell>
          <cell r="AS71">
            <v>0.875</v>
          </cell>
          <cell r="AT71">
            <v>0.75</v>
          </cell>
          <cell r="AU71">
            <v>6.625</v>
          </cell>
          <cell r="AV71">
            <v>38</v>
          </cell>
          <cell r="AW71">
            <v>45</v>
          </cell>
          <cell r="AX71" t="str">
            <v>LONG FLANGE, 3-600RFLWN</v>
          </cell>
          <cell r="AY71" t="str">
            <v>End of Row</v>
          </cell>
        </row>
        <row r="72">
          <cell r="AI72" t="str">
            <v>600-NPS3.5</v>
          </cell>
          <cell r="AJ72">
            <v>600</v>
          </cell>
          <cell r="AK72">
            <v>3.5</v>
          </cell>
          <cell r="AL72">
            <v>3.5</v>
          </cell>
          <cell r="AM72">
            <v>9</v>
          </cell>
          <cell r="AN72">
            <v>1.375</v>
          </cell>
          <cell r="AO72">
            <v>5.5</v>
          </cell>
          <cell r="AP72">
            <v>0.875</v>
          </cell>
          <cell r="AQ72">
            <v>5.25</v>
          </cell>
          <cell r="AR72">
            <v>8</v>
          </cell>
          <cell r="AS72">
            <v>1</v>
          </cell>
          <cell r="AT72">
            <v>0.875</v>
          </cell>
          <cell r="AU72">
            <v>7.25</v>
          </cell>
          <cell r="AV72">
            <v>48</v>
          </cell>
          <cell r="AW72">
            <v>45</v>
          </cell>
          <cell r="AX72" t="str">
            <v>LONG FLANGE, 3.5-600RFLWN</v>
          </cell>
          <cell r="AY72" t="str">
            <v>End of Row</v>
          </cell>
        </row>
        <row r="73">
          <cell r="AI73" t="str">
            <v>600-NPS4</v>
          </cell>
          <cell r="AJ73">
            <v>600</v>
          </cell>
          <cell r="AK73">
            <v>4</v>
          </cell>
          <cell r="AL73">
            <v>4</v>
          </cell>
          <cell r="AM73">
            <v>10.75</v>
          </cell>
          <cell r="AN73">
            <v>1.5</v>
          </cell>
          <cell r="AO73">
            <v>6.1875</v>
          </cell>
          <cell r="AP73">
            <v>1</v>
          </cell>
          <cell r="AQ73">
            <v>6</v>
          </cell>
          <cell r="AR73">
            <v>8</v>
          </cell>
          <cell r="AS73">
            <v>1</v>
          </cell>
          <cell r="AT73">
            <v>0.875</v>
          </cell>
          <cell r="AU73">
            <v>8.5</v>
          </cell>
          <cell r="AV73">
            <v>80</v>
          </cell>
          <cell r="AW73">
            <v>45</v>
          </cell>
          <cell r="AX73" t="str">
            <v>LONG FLANGE, 4-600RFLWN</v>
          </cell>
          <cell r="AY73" t="str">
            <v>End of Row</v>
          </cell>
        </row>
        <row r="74">
          <cell r="AI74" t="str">
            <v>600-NPS5</v>
          </cell>
          <cell r="AJ74">
            <v>600</v>
          </cell>
          <cell r="AK74">
            <v>5</v>
          </cell>
          <cell r="AL74">
            <v>5</v>
          </cell>
          <cell r="AM74">
            <v>13</v>
          </cell>
          <cell r="AN74">
            <v>1.75</v>
          </cell>
          <cell r="AO74">
            <v>7.3125</v>
          </cell>
          <cell r="AP74">
            <v>1.25</v>
          </cell>
          <cell r="AQ74">
            <v>7.5</v>
          </cell>
          <cell r="AR74">
            <v>8</v>
          </cell>
          <cell r="AS74">
            <v>1.125</v>
          </cell>
          <cell r="AT74">
            <v>1</v>
          </cell>
          <cell r="AU74">
            <v>10.5</v>
          </cell>
          <cell r="AV74">
            <v>128</v>
          </cell>
          <cell r="AW74">
            <v>45</v>
          </cell>
          <cell r="AX74" t="str">
            <v>LONG FLANGE, 5-600RFLWN</v>
          </cell>
          <cell r="AY74" t="str">
            <v>End of Row</v>
          </cell>
        </row>
        <row r="75">
          <cell r="AI75" t="str">
            <v>600-NPS6</v>
          </cell>
          <cell r="AJ75">
            <v>600</v>
          </cell>
          <cell r="AK75">
            <v>6</v>
          </cell>
          <cell r="AL75">
            <v>6</v>
          </cell>
          <cell r="AM75">
            <v>14</v>
          </cell>
          <cell r="AN75">
            <v>1.875</v>
          </cell>
          <cell r="AO75">
            <v>8.5</v>
          </cell>
          <cell r="AP75">
            <v>1.375</v>
          </cell>
          <cell r="AQ75">
            <v>8.75</v>
          </cell>
          <cell r="AR75">
            <v>12</v>
          </cell>
          <cell r="AS75">
            <v>1.125</v>
          </cell>
          <cell r="AT75">
            <v>1</v>
          </cell>
          <cell r="AU75">
            <v>11.5</v>
          </cell>
          <cell r="AV75">
            <v>158</v>
          </cell>
          <cell r="AW75">
            <v>30</v>
          </cell>
          <cell r="AX75" t="str">
            <v>LONG FLANGE, 6-600RFLWN</v>
          </cell>
          <cell r="AY75" t="str">
            <v>End of Row</v>
          </cell>
        </row>
        <row r="76">
          <cell r="AI76" t="str">
            <v>600-NPS8</v>
          </cell>
          <cell r="AJ76">
            <v>600</v>
          </cell>
          <cell r="AK76">
            <v>8</v>
          </cell>
          <cell r="AL76">
            <v>8</v>
          </cell>
          <cell r="AM76">
            <v>16.5</v>
          </cell>
          <cell r="AN76">
            <v>2.1875</v>
          </cell>
          <cell r="AO76">
            <v>10.625</v>
          </cell>
          <cell r="AP76">
            <v>1.375</v>
          </cell>
          <cell r="AQ76">
            <v>10.75</v>
          </cell>
          <cell r="AR76">
            <v>12</v>
          </cell>
          <cell r="AS76">
            <v>1.25</v>
          </cell>
          <cell r="AT76">
            <v>1.125</v>
          </cell>
          <cell r="AU76">
            <v>13.75</v>
          </cell>
          <cell r="AV76">
            <v>215</v>
          </cell>
          <cell r="AW76">
            <v>30</v>
          </cell>
          <cell r="AX76" t="str">
            <v>LONG FLANGE, 8-600RFLWN</v>
          </cell>
          <cell r="AY76" t="str">
            <v>End of Row</v>
          </cell>
        </row>
        <row r="77">
          <cell r="AI77" t="str">
            <v>600-NPS10</v>
          </cell>
          <cell r="AJ77">
            <v>600</v>
          </cell>
          <cell r="AK77">
            <v>10</v>
          </cell>
          <cell r="AL77">
            <v>10</v>
          </cell>
          <cell r="AM77">
            <v>20</v>
          </cell>
          <cell r="AN77">
            <v>2.5</v>
          </cell>
          <cell r="AO77">
            <v>12.75</v>
          </cell>
          <cell r="AP77">
            <v>1.75</v>
          </cell>
          <cell r="AQ77">
            <v>13.5</v>
          </cell>
          <cell r="AR77">
            <v>16</v>
          </cell>
          <cell r="AS77">
            <v>1.375</v>
          </cell>
          <cell r="AT77">
            <v>1.25</v>
          </cell>
          <cell r="AU77">
            <v>17</v>
          </cell>
          <cell r="AV77">
            <v>324</v>
          </cell>
          <cell r="AW77">
            <v>22.5</v>
          </cell>
          <cell r="AX77" t="str">
            <v>LONG FLANGE, 10-600RFLWN</v>
          </cell>
          <cell r="AY77" t="str">
            <v>End of Row</v>
          </cell>
        </row>
        <row r="78">
          <cell r="AI78" t="str">
            <v>600-NPS12</v>
          </cell>
          <cell r="AJ78">
            <v>600</v>
          </cell>
          <cell r="AK78">
            <v>12</v>
          </cell>
          <cell r="AL78">
            <v>12</v>
          </cell>
          <cell r="AM78">
            <v>22</v>
          </cell>
          <cell r="AN78">
            <v>2.625</v>
          </cell>
          <cell r="AO78">
            <v>15</v>
          </cell>
          <cell r="AP78">
            <v>1.875</v>
          </cell>
          <cell r="AQ78">
            <v>15.75</v>
          </cell>
          <cell r="AR78">
            <v>20</v>
          </cell>
          <cell r="AS78">
            <v>1.375</v>
          </cell>
          <cell r="AT78">
            <v>1.25</v>
          </cell>
          <cell r="AU78">
            <v>19.25</v>
          </cell>
          <cell r="AV78">
            <v>500</v>
          </cell>
          <cell r="AW78">
            <v>18</v>
          </cell>
          <cell r="AX78" t="str">
            <v>LONG FLANGE, 12-600RFLWN</v>
          </cell>
          <cell r="AY78" t="str">
            <v>End of Row</v>
          </cell>
        </row>
        <row r="79">
          <cell r="AI79" t="str">
            <v>600-NPS14</v>
          </cell>
          <cell r="AJ79">
            <v>600</v>
          </cell>
          <cell r="AK79">
            <v>14</v>
          </cell>
          <cell r="AL79">
            <v>14</v>
          </cell>
          <cell r="AM79">
            <v>23.75</v>
          </cell>
          <cell r="AN79">
            <v>2.75</v>
          </cell>
          <cell r="AO79">
            <v>16.25</v>
          </cell>
          <cell r="AP79">
            <v>1.5</v>
          </cell>
          <cell r="AQ79">
            <v>17</v>
          </cell>
          <cell r="AR79">
            <v>20</v>
          </cell>
          <cell r="AS79">
            <v>1.5</v>
          </cell>
          <cell r="AT79">
            <v>1.375</v>
          </cell>
          <cell r="AU79">
            <v>20.75</v>
          </cell>
          <cell r="AV79">
            <v>417</v>
          </cell>
          <cell r="AW79">
            <v>18</v>
          </cell>
          <cell r="AX79" t="str">
            <v>LONG FLANGE, 14-600RFLWN</v>
          </cell>
          <cell r="AY79" t="str">
            <v>End of Row</v>
          </cell>
        </row>
        <row r="80">
          <cell r="AI80" t="str">
            <v>600-NPS16</v>
          </cell>
          <cell r="AJ80">
            <v>600</v>
          </cell>
          <cell r="AK80">
            <v>16</v>
          </cell>
          <cell r="AL80">
            <v>16</v>
          </cell>
          <cell r="AM80">
            <v>27</v>
          </cell>
          <cell r="AN80">
            <v>3</v>
          </cell>
          <cell r="AO80">
            <v>18.5</v>
          </cell>
          <cell r="AP80">
            <v>1.75</v>
          </cell>
          <cell r="AQ80">
            <v>19.5</v>
          </cell>
          <cell r="AR80">
            <v>20</v>
          </cell>
          <cell r="AS80">
            <v>1.625</v>
          </cell>
          <cell r="AT80">
            <v>1.5</v>
          </cell>
          <cell r="AU80">
            <v>23.75</v>
          </cell>
          <cell r="AV80">
            <v>564</v>
          </cell>
          <cell r="AW80">
            <v>18</v>
          </cell>
          <cell r="AX80" t="str">
            <v>LONG FLANGE, 16-600RFLWN</v>
          </cell>
          <cell r="AY80" t="str">
            <v>End of Row</v>
          </cell>
        </row>
        <row r="81">
          <cell r="AI81" t="str">
            <v>600-NPS18</v>
          </cell>
          <cell r="AJ81">
            <v>600</v>
          </cell>
          <cell r="AK81">
            <v>18</v>
          </cell>
          <cell r="AL81">
            <v>18</v>
          </cell>
          <cell r="AM81">
            <v>29.25</v>
          </cell>
          <cell r="AN81">
            <v>3.25</v>
          </cell>
          <cell r="AO81">
            <v>21</v>
          </cell>
          <cell r="AP81">
            <v>1.75</v>
          </cell>
          <cell r="AQ81">
            <v>21.5</v>
          </cell>
          <cell r="AR81">
            <v>20</v>
          </cell>
          <cell r="AS81">
            <v>1.75</v>
          </cell>
          <cell r="AT81">
            <v>1.625</v>
          </cell>
          <cell r="AU81">
            <v>25.75</v>
          </cell>
          <cell r="AV81">
            <v>654</v>
          </cell>
          <cell r="AW81">
            <v>18</v>
          </cell>
          <cell r="AX81" t="str">
            <v>LONG FLANGE, 18-600RFLWN</v>
          </cell>
          <cell r="AY81" t="str">
            <v>End of Row</v>
          </cell>
        </row>
        <row r="82">
          <cell r="AI82" t="str">
            <v>600-NPS20</v>
          </cell>
          <cell r="AJ82">
            <v>600</v>
          </cell>
          <cell r="AK82">
            <v>20</v>
          </cell>
          <cell r="AL82">
            <v>20</v>
          </cell>
          <cell r="AM82">
            <v>32</v>
          </cell>
          <cell r="AN82">
            <v>3.5</v>
          </cell>
          <cell r="AO82">
            <v>23</v>
          </cell>
          <cell r="AP82">
            <v>2</v>
          </cell>
          <cell r="AQ82">
            <v>24</v>
          </cell>
          <cell r="AR82">
            <v>24</v>
          </cell>
          <cell r="AS82">
            <v>1.75</v>
          </cell>
          <cell r="AT82">
            <v>1.625</v>
          </cell>
          <cell r="AU82">
            <v>28.5</v>
          </cell>
          <cell r="AV82">
            <v>840</v>
          </cell>
          <cell r="AW82">
            <v>15</v>
          </cell>
          <cell r="AX82" t="str">
            <v>LONG FLANGE, 20-600RFLWN</v>
          </cell>
          <cell r="AY82" t="str">
            <v>End of Row</v>
          </cell>
        </row>
        <row r="83">
          <cell r="AI83" t="str">
            <v>600-NPS24</v>
          </cell>
          <cell r="AJ83">
            <v>600</v>
          </cell>
          <cell r="AK83">
            <v>24</v>
          </cell>
          <cell r="AL83">
            <v>24</v>
          </cell>
          <cell r="AM83">
            <v>37</v>
          </cell>
          <cell r="AN83">
            <v>4</v>
          </cell>
          <cell r="AO83">
            <v>27.25</v>
          </cell>
          <cell r="AP83">
            <v>2.125</v>
          </cell>
          <cell r="AQ83">
            <v>28.25</v>
          </cell>
          <cell r="AR83">
            <v>24</v>
          </cell>
          <cell r="AS83">
            <v>2</v>
          </cell>
          <cell r="AT83">
            <v>1.875</v>
          </cell>
          <cell r="AU83">
            <v>33</v>
          </cell>
          <cell r="AV83">
            <v>1100</v>
          </cell>
          <cell r="AW83">
            <v>15</v>
          </cell>
          <cell r="AX83" t="str">
            <v>LONG FLANGE, 24-600RFLWN</v>
          </cell>
          <cell r="AY83" t="str">
            <v>End of Row</v>
          </cell>
        </row>
        <row r="84">
          <cell r="AI84" t="str">
            <v>900-NPS0.5</v>
          </cell>
          <cell r="AJ84">
            <v>900</v>
          </cell>
          <cell r="AK84">
            <v>0.5</v>
          </cell>
          <cell r="AL84">
            <v>0.5</v>
          </cell>
          <cell r="AM84">
            <v>4.75</v>
          </cell>
          <cell r="AN84">
            <v>0.875</v>
          </cell>
          <cell r="AO84">
            <v>1.375</v>
          </cell>
          <cell r="AP84">
            <v>0.53125</v>
          </cell>
          <cell r="AQ84">
            <v>1.5625</v>
          </cell>
          <cell r="AR84">
            <v>4</v>
          </cell>
          <cell r="AS84">
            <v>0.875</v>
          </cell>
          <cell r="AT84">
            <v>0.75</v>
          </cell>
          <cell r="AU84">
            <v>3.25</v>
          </cell>
          <cell r="AV84" t="str">
            <v>?</v>
          </cell>
          <cell r="AW84">
            <v>90</v>
          </cell>
          <cell r="AX84" t="str">
            <v>LONG FLANGE, 0.5-900RFLWN</v>
          </cell>
          <cell r="AY84" t="str">
            <v>End of Row</v>
          </cell>
        </row>
        <row r="85">
          <cell r="AI85" t="str">
            <v>900-NPS0.75</v>
          </cell>
          <cell r="AJ85">
            <v>900</v>
          </cell>
          <cell r="AK85">
            <v>0.75</v>
          </cell>
          <cell r="AL85">
            <v>0.75</v>
          </cell>
          <cell r="AM85">
            <v>5.125</v>
          </cell>
          <cell r="AN85">
            <v>1</v>
          </cell>
          <cell r="AO85">
            <v>1.6875</v>
          </cell>
          <cell r="AP85">
            <v>0.53125</v>
          </cell>
          <cell r="AQ85">
            <v>1.8125</v>
          </cell>
          <cell r="AR85">
            <v>4</v>
          </cell>
          <cell r="AS85">
            <v>0.875</v>
          </cell>
          <cell r="AT85">
            <v>0.75</v>
          </cell>
          <cell r="AU85">
            <v>3.5</v>
          </cell>
          <cell r="AV85" t="str">
            <v>?</v>
          </cell>
          <cell r="AW85">
            <v>90</v>
          </cell>
          <cell r="AX85" t="str">
            <v>LONG FLANGE, 0.75-900RFLWN</v>
          </cell>
          <cell r="AY85" t="str">
            <v>End of Row</v>
          </cell>
        </row>
        <row r="86">
          <cell r="AI86" t="str">
            <v>900-NPS1</v>
          </cell>
          <cell r="AJ86">
            <v>900</v>
          </cell>
          <cell r="AK86">
            <v>1</v>
          </cell>
          <cell r="AL86">
            <v>1</v>
          </cell>
          <cell r="AM86">
            <v>5.875</v>
          </cell>
          <cell r="AN86">
            <v>1.125</v>
          </cell>
          <cell r="AO86">
            <v>2</v>
          </cell>
          <cell r="AP86">
            <v>0.53125</v>
          </cell>
          <cell r="AQ86">
            <v>2.0625</v>
          </cell>
          <cell r="AR86">
            <v>4</v>
          </cell>
          <cell r="AS86">
            <v>1</v>
          </cell>
          <cell r="AT86">
            <v>0.875</v>
          </cell>
          <cell r="AU86">
            <v>4</v>
          </cell>
          <cell r="AV86">
            <v>15</v>
          </cell>
          <cell r="AW86">
            <v>90</v>
          </cell>
          <cell r="AX86" t="str">
            <v>LONG FLANGE, 1-900RFLWN</v>
          </cell>
          <cell r="AY86" t="str">
            <v>End of Row</v>
          </cell>
        </row>
        <row r="87">
          <cell r="AI87" t="str">
            <v>900-NPS1.25</v>
          </cell>
          <cell r="AJ87">
            <v>900</v>
          </cell>
          <cell r="AK87">
            <v>1.25</v>
          </cell>
          <cell r="AL87">
            <v>1.25</v>
          </cell>
          <cell r="AM87">
            <v>6.25</v>
          </cell>
          <cell r="AN87">
            <v>1.125</v>
          </cell>
          <cell r="AO87">
            <v>2.5</v>
          </cell>
          <cell r="AP87">
            <v>0.625</v>
          </cell>
          <cell r="AQ87">
            <v>2.5</v>
          </cell>
          <cell r="AR87">
            <v>4</v>
          </cell>
          <cell r="AS87">
            <v>1</v>
          </cell>
          <cell r="AT87">
            <v>0.875</v>
          </cell>
          <cell r="AU87">
            <v>4.3780000000000001</v>
          </cell>
          <cell r="AV87">
            <v>18</v>
          </cell>
          <cell r="AW87">
            <v>90</v>
          </cell>
          <cell r="AX87" t="str">
            <v>LONG FLANGE, 1.25-900RFLWN</v>
          </cell>
          <cell r="AY87" t="str">
            <v>End of Row</v>
          </cell>
        </row>
        <row r="88">
          <cell r="AI88" t="str">
            <v>900-NPS1.5</v>
          </cell>
          <cell r="AJ88">
            <v>900</v>
          </cell>
          <cell r="AK88">
            <v>1.5</v>
          </cell>
          <cell r="AL88">
            <v>1.5</v>
          </cell>
          <cell r="AM88">
            <v>7</v>
          </cell>
          <cell r="AN88">
            <v>1.25</v>
          </cell>
          <cell r="AO88">
            <v>2.875</v>
          </cell>
          <cell r="AP88">
            <v>0.625</v>
          </cell>
          <cell r="AQ88">
            <v>2.75</v>
          </cell>
          <cell r="AR88">
            <v>4</v>
          </cell>
          <cell r="AS88">
            <v>1.125</v>
          </cell>
          <cell r="AT88">
            <v>1</v>
          </cell>
          <cell r="AU88">
            <v>4.875</v>
          </cell>
          <cell r="AV88">
            <v>23</v>
          </cell>
          <cell r="AW88">
            <v>90</v>
          </cell>
          <cell r="AX88" t="str">
            <v>LONG FLANGE, 1.5-900RFLWN</v>
          </cell>
          <cell r="AY88" t="str">
            <v>End of Row</v>
          </cell>
        </row>
        <row r="89">
          <cell r="AI89" t="str">
            <v>900-NPS2</v>
          </cell>
          <cell r="AJ89">
            <v>900</v>
          </cell>
          <cell r="AK89">
            <v>2</v>
          </cell>
          <cell r="AL89">
            <v>2</v>
          </cell>
          <cell r="AM89">
            <v>8.5</v>
          </cell>
          <cell r="AN89">
            <v>1.5</v>
          </cell>
          <cell r="AO89">
            <v>3.625</v>
          </cell>
          <cell r="AP89">
            <v>1.0625</v>
          </cell>
          <cell r="AQ89">
            <v>4.125</v>
          </cell>
          <cell r="AR89">
            <v>8</v>
          </cell>
          <cell r="AS89">
            <v>1</v>
          </cell>
          <cell r="AT89">
            <v>0.875</v>
          </cell>
          <cell r="AU89">
            <v>6.5</v>
          </cell>
          <cell r="AV89">
            <v>44</v>
          </cell>
          <cell r="AW89">
            <v>45</v>
          </cell>
          <cell r="AX89" t="str">
            <v>LONG FLANGE, 2-900RFLWN</v>
          </cell>
          <cell r="AY89" t="str">
            <v>End of Row</v>
          </cell>
        </row>
        <row r="90">
          <cell r="AI90" t="str">
            <v>900-NPS2.5</v>
          </cell>
          <cell r="AJ90">
            <v>900</v>
          </cell>
          <cell r="AK90">
            <v>2.5</v>
          </cell>
          <cell r="AL90">
            <v>2.5</v>
          </cell>
          <cell r="AM90">
            <v>9.625</v>
          </cell>
          <cell r="AN90">
            <v>1.625</v>
          </cell>
          <cell r="AO90">
            <v>4.125</v>
          </cell>
          <cell r="AP90">
            <v>1.1875</v>
          </cell>
          <cell r="AQ90">
            <v>4.875</v>
          </cell>
          <cell r="AR90">
            <v>8</v>
          </cell>
          <cell r="AS90">
            <v>1.125</v>
          </cell>
          <cell r="AT90">
            <v>1</v>
          </cell>
          <cell r="AU90">
            <v>7.5</v>
          </cell>
          <cell r="AV90">
            <v>72</v>
          </cell>
          <cell r="AW90">
            <v>45</v>
          </cell>
          <cell r="AX90" t="str">
            <v>LONG FLANGE, 2.5-900RFLWN</v>
          </cell>
          <cell r="AY90" t="str">
            <v>End of Row</v>
          </cell>
        </row>
        <row r="91">
          <cell r="AI91" t="str">
            <v>900-NPS3</v>
          </cell>
          <cell r="AJ91">
            <v>900</v>
          </cell>
          <cell r="AK91">
            <v>3</v>
          </cell>
          <cell r="AL91">
            <v>3</v>
          </cell>
          <cell r="AM91">
            <v>9.5</v>
          </cell>
          <cell r="AN91">
            <v>1.5</v>
          </cell>
          <cell r="AO91">
            <v>5</v>
          </cell>
          <cell r="AP91">
            <v>1</v>
          </cell>
          <cell r="AQ91">
            <v>5</v>
          </cell>
          <cell r="AR91">
            <v>8</v>
          </cell>
          <cell r="AS91">
            <v>1</v>
          </cell>
          <cell r="AT91">
            <v>0.875</v>
          </cell>
          <cell r="AU91">
            <v>7.5</v>
          </cell>
          <cell r="AV91">
            <v>65</v>
          </cell>
          <cell r="AW91">
            <v>45</v>
          </cell>
          <cell r="AX91" t="str">
            <v>LONG FLANGE, 3-900RFLWN</v>
          </cell>
          <cell r="AY91" t="str">
            <v>End of Row</v>
          </cell>
        </row>
        <row r="92">
          <cell r="AI92" t="str">
            <v>900-NPS4</v>
          </cell>
          <cell r="AJ92">
            <v>900</v>
          </cell>
          <cell r="AK92">
            <v>4</v>
          </cell>
          <cell r="AL92">
            <v>4</v>
          </cell>
          <cell r="AM92">
            <v>11.5</v>
          </cell>
          <cell r="AN92">
            <v>1.75</v>
          </cell>
          <cell r="AO92">
            <v>6.1875</v>
          </cell>
          <cell r="AP92">
            <v>1.125</v>
          </cell>
          <cell r="AQ92">
            <v>6.25</v>
          </cell>
          <cell r="AR92">
            <v>8</v>
          </cell>
          <cell r="AS92">
            <v>1.25</v>
          </cell>
          <cell r="AT92">
            <v>1.125</v>
          </cell>
          <cell r="AU92">
            <v>9.25</v>
          </cell>
          <cell r="AV92">
            <v>98</v>
          </cell>
          <cell r="AW92">
            <v>45</v>
          </cell>
          <cell r="AX92" t="str">
            <v>LONG FLANGE, 4-900RFLWN</v>
          </cell>
          <cell r="AY92" t="str">
            <v>End of Row</v>
          </cell>
        </row>
        <row r="93">
          <cell r="AI93" t="str">
            <v>900-NPS5</v>
          </cell>
          <cell r="AJ93">
            <v>900</v>
          </cell>
          <cell r="AK93">
            <v>5</v>
          </cell>
          <cell r="AL93">
            <v>5</v>
          </cell>
          <cell r="AM93">
            <v>13.75</v>
          </cell>
          <cell r="AN93">
            <v>2</v>
          </cell>
          <cell r="AO93">
            <v>7.3125</v>
          </cell>
          <cell r="AP93">
            <v>1.25</v>
          </cell>
          <cell r="AQ93">
            <v>7.5</v>
          </cell>
          <cell r="AR93">
            <v>8</v>
          </cell>
          <cell r="AS93">
            <v>1.375</v>
          </cell>
          <cell r="AT93">
            <v>1.25</v>
          </cell>
          <cell r="AU93">
            <v>11</v>
          </cell>
          <cell r="AV93">
            <v>143</v>
          </cell>
          <cell r="AW93">
            <v>45</v>
          </cell>
          <cell r="AX93" t="str">
            <v>LONG FLANGE, 5-900RFLWN</v>
          </cell>
          <cell r="AY93" t="str">
            <v>End of Row</v>
          </cell>
        </row>
        <row r="94">
          <cell r="AI94" t="str">
            <v>900-NPS6</v>
          </cell>
          <cell r="AJ94">
            <v>900</v>
          </cell>
          <cell r="AK94">
            <v>6</v>
          </cell>
          <cell r="AL94">
            <v>6</v>
          </cell>
          <cell r="AM94">
            <v>15</v>
          </cell>
          <cell r="AN94">
            <v>2.1875</v>
          </cell>
          <cell r="AO94">
            <v>8.5</v>
          </cell>
          <cell r="AP94">
            <v>1.625</v>
          </cell>
          <cell r="AQ94">
            <v>9.25</v>
          </cell>
          <cell r="AR94">
            <v>12</v>
          </cell>
          <cell r="AS94">
            <v>1.25</v>
          </cell>
          <cell r="AT94">
            <v>1.125</v>
          </cell>
          <cell r="AU94">
            <v>12.5</v>
          </cell>
          <cell r="AV94">
            <v>199</v>
          </cell>
          <cell r="AW94">
            <v>30</v>
          </cell>
          <cell r="AX94" t="str">
            <v>LONG FLANGE, 6-900RFLWN</v>
          </cell>
          <cell r="AY94" t="str">
            <v>End of Row</v>
          </cell>
        </row>
        <row r="95">
          <cell r="AI95" t="str">
            <v>900-NPS8</v>
          </cell>
          <cell r="AJ95">
            <v>900</v>
          </cell>
          <cell r="AK95">
            <v>8</v>
          </cell>
          <cell r="AL95">
            <v>8</v>
          </cell>
          <cell r="AM95">
            <v>18.5</v>
          </cell>
          <cell r="AN95">
            <v>2.5</v>
          </cell>
          <cell r="AO95">
            <v>10.625</v>
          </cell>
          <cell r="AP95">
            <v>1.875</v>
          </cell>
          <cell r="AQ95">
            <v>11.75</v>
          </cell>
          <cell r="AR95">
            <v>12</v>
          </cell>
          <cell r="AS95">
            <v>1.5</v>
          </cell>
          <cell r="AT95">
            <v>1.375</v>
          </cell>
          <cell r="AU95">
            <v>15.5</v>
          </cell>
          <cell r="AV95">
            <v>310</v>
          </cell>
          <cell r="AW95">
            <v>30</v>
          </cell>
          <cell r="AX95" t="str">
            <v>LONG FLANGE, 8-900RFLWN</v>
          </cell>
          <cell r="AY95" t="str">
            <v>End of Row</v>
          </cell>
        </row>
        <row r="96">
          <cell r="AI96" t="str">
            <v>900-NPS10</v>
          </cell>
          <cell r="AJ96">
            <v>900</v>
          </cell>
          <cell r="AK96">
            <v>10</v>
          </cell>
          <cell r="AL96">
            <v>10</v>
          </cell>
          <cell r="AM96">
            <v>21.5</v>
          </cell>
          <cell r="AN96">
            <v>2.75</v>
          </cell>
          <cell r="AO96">
            <v>12.75</v>
          </cell>
          <cell r="AP96">
            <v>2.25</v>
          </cell>
          <cell r="AQ96">
            <v>14.5</v>
          </cell>
          <cell r="AR96">
            <v>16</v>
          </cell>
          <cell r="AS96">
            <v>1.5</v>
          </cell>
          <cell r="AT96">
            <v>1.375</v>
          </cell>
          <cell r="AU96">
            <v>18.5</v>
          </cell>
          <cell r="AV96">
            <v>385</v>
          </cell>
          <cell r="AW96">
            <v>22.5</v>
          </cell>
          <cell r="AX96" t="str">
            <v>LONG FLANGE, 10-900RFLWN</v>
          </cell>
          <cell r="AY96" t="str">
            <v>End of Row</v>
          </cell>
        </row>
        <row r="97">
          <cell r="AI97" t="str">
            <v>900-NPS12</v>
          </cell>
          <cell r="AJ97">
            <v>900</v>
          </cell>
          <cell r="AK97">
            <v>12</v>
          </cell>
          <cell r="AL97">
            <v>12</v>
          </cell>
          <cell r="AM97">
            <v>24</v>
          </cell>
          <cell r="AN97">
            <v>3.125</v>
          </cell>
          <cell r="AO97">
            <v>15</v>
          </cell>
          <cell r="AP97">
            <v>2.25</v>
          </cell>
          <cell r="AQ97">
            <v>16.5</v>
          </cell>
          <cell r="AR97">
            <v>20</v>
          </cell>
          <cell r="AS97">
            <v>1.5</v>
          </cell>
          <cell r="AT97">
            <v>1.375</v>
          </cell>
          <cell r="AU97">
            <v>21</v>
          </cell>
          <cell r="AV97">
            <v>667</v>
          </cell>
          <cell r="AW97">
            <v>18</v>
          </cell>
          <cell r="AX97" t="str">
            <v>LONG FLANGE, 12-900RFLWN</v>
          </cell>
          <cell r="AY97" t="str">
            <v>End of Row</v>
          </cell>
        </row>
        <row r="98">
          <cell r="AI98" t="str">
            <v>900-NPS14</v>
          </cell>
          <cell r="AJ98">
            <v>900</v>
          </cell>
          <cell r="AK98">
            <v>14</v>
          </cell>
          <cell r="AL98">
            <v>14</v>
          </cell>
          <cell r="AM98">
            <v>25.25</v>
          </cell>
          <cell r="AN98">
            <v>3.375</v>
          </cell>
          <cell r="AO98">
            <v>16.25</v>
          </cell>
          <cell r="AP98">
            <v>1.875</v>
          </cell>
          <cell r="AQ98">
            <v>17.75</v>
          </cell>
          <cell r="AR98">
            <v>20</v>
          </cell>
          <cell r="AS98">
            <v>1.625</v>
          </cell>
          <cell r="AT98">
            <v>1.5</v>
          </cell>
          <cell r="AU98">
            <v>22</v>
          </cell>
          <cell r="AV98">
            <v>558</v>
          </cell>
          <cell r="AW98">
            <v>18</v>
          </cell>
          <cell r="AX98" t="str">
            <v>LONG FLANGE, 14-900RFLWN</v>
          </cell>
          <cell r="AY98" t="str">
            <v>End of Row</v>
          </cell>
        </row>
        <row r="99">
          <cell r="AI99" t="str">
            <v>900-NPS16</v>
          </cell>
          <cell r="AJ99">
            <v>900</v>
          </cell>
          <cell r="AK99">
            <v>16</v>
          </cell>
          <cell r="AL99">
            <v>16</v>
          </cell>
          <cell r="AM99">
            <v>27.75</v>
          </cell>
          <cell r="AN99">
            <v>3.5</v>
          </cell>
          <cell r="AO99">
            <v>18.5</v>
          </cell>
          <cell r="AP99">
            <v>2</v>
          </cell>
          <cell r="AQ99">
            <v>20</v>
          </cell>
          <cell r="AR99">
            <v>20</v>
          </cell>
          <cell r="AS99">
            <v>1.75</v>
          </cell>
          <cell r="AT99">
            <v>1.625</v>
          </cell>
          <cell r="AU99">
            <v>24.25</v>
          </cell>
          <cell r="AV99">
            <v>670</v>
          </cell>
          <cell r="AW99">
            <v>18</v>
          </cell>
          <cell r="AX99" t="str">
            <v>LONG FLANGE, 16-900RFLWN</v>
          </cell>
          <cell r="AY99" t="str">
            <v>End of Row</v>
          </cell>
        </row>
        <row r="100">
          <cell r="AI100" t="str">
            <v>900-NPS18</v>
          </cell>
          <cell r="AJ100">
            <v>900</v>
          </cell>
          <cell r="AK100">
            <v>18</v>
          </cell>
          <cell r="AL100">
            <v>18</v>
          </cell>
          <cell r="AM100">
            <v>31</v>
          </cell>
          <cell r="AN100">
            <v>4</v>
          </cell>
          <cell r="AO100">
            <v>21</v>
          </cell>
          <cell r="AP100">
            <v>2.125</v>
          </cell>
          <cell r="AQ100">
            <v>22.25</v>
          </cell>
          <cell r="AR100">
            <v>20</v>
          </cell>
          <cell r="AS100">
            <v>2</v>
          </cell>
          <cell r="AT100">
            <v>1.875</v>
          </cell>
          <cell r="AU100">
            <v>27</v>
          </cell>
          <cell r="AV100">
            <v>949</v>
          </cell>
          <cell r="AW100">
            <v>18</v>
          </cell>
          <cell r="AX100" t="str">
            <v>LONG FLANGE, 18-900RFLWN</v>
          </cell>
          <cell r="AY100" t="str">
            <v>End of Row</v>
          </cell>
        </row>
        <row r="101">
          <cell r="AI101" t="str">
            <v>900-NPS20</v>
          </cell>
          <cell r="AJ101">
            <v>900</v>
          </cell>
          <cell r="AK101">
            <v>20</v>
          </cell>
          <cell r="AL101">
            <v>20</v>
          </cell>
          <cell r="AM101">
            <v>33.75</v>
          </cell>
          <cell r="AN101">
            <v>4.25</v>
          </cell>
          <cell r="AO101">
            <v>23</v>
          </cell>
          <cell r="AP101">
            <v>2.25</v>
          </cell>
          <cell r="AQ101">
            <v>24.5</v>
          </cell>
          <cell r="AR101">
            <v>20</v>
          </cell>
          <cell r="AS101">
            <v>2.125</v>
          </cell>
          <cell r="AT101">
            <v>2</v>
          </cell>
          <cell r="AU101">
            <v>29.5</v>
          </cell>
          <cell r="AV101">
            <v>1040</v>
          </cell>
          <cell r="AW101">
            <v>18</v>
          </cell>
          <cell r="AX101" t="str">
            <v>LONG FLANGE, 20-900RFLWN</v>
          </cell>
          <cell r="AY101" t="str">
            <v>End of Row</v>
          </cell>
        </row>
        <row r="102">
          <cell r="AI102" t="str">
            <v>900-NPS24</v>
          </cell>
          <cell r="AJ102">
            <v>900</v>
          </cell>
          <cell r="AK102">
            <v>24</v>
          </cell>
          <cell r="AL102">
            <v>24</v>
          </cell>
          <cell r="AM102">
            <v>41</v>
          </cell>
          <cell r="AN102">
            <v>5.5</v>
          </cell>
          <cell r="AO102">
            <v>27.25</v>
          </cell>
          <cell r="AP102">
            <v>2.75</v>
          </cell>
          <cell r="AQ102">
            <v>29.5</v>
          </cell>
          <cell r="AR102">
            <v>20</v>
          </cell>
          <cell r="AS102">
            <v>2.625</v>
          </cell>
          <cell r="AT102">
            <v>2.5</v>
          </cell>
          <cell r="AU102">
            <v>35.5</v>
          </cell>
          <cell r="AV102">
            <v>1775</v>
          </cell>
          <cell r="AW102">
            <v>18</v>
          </cell>
          <cell r="AX102" t="str">
            <v>LONG FLANGE, 24-900RFLWN</v>
          </cell>
          <cell r="AY102" t="str">
            <v>End of Row</v>
          </cell>
        </row>
        <row r="103">
          <cell r="AI103" t="str">
            <v>1500-NPS0.5</v>
          </cell>
          <cell r="AJ103">
            <v>1500</v>
          </cell>
          <cell r="AK103">
            <v>0.5</v>
          </cell>
          <cell r="AL103">
            <v>0.5</v>
          </cell>
          <cell r="AM103">
            <v>4.75</v>
          </cell>
          <cell r="AN103">
            <v>0.875</v>
          </cell>
          <cell r="AO103">
            <v>1.375</v>
          </cell>
          <cell r="AP103">
            <v>0.53125</v>
          </cell>
          <cell r="AQ103">
            <v>1.5625</v>
          </cell>
          <cell r="AR103">
            <v>4</v>
          </cell>
          <cell r="AS103">
            <v>0.875</v>
          </cell>
          <cell r="AT103">
            <v>0.75</v>
          </cell>
          <cell r="AU103">
            <v>3.25</v>
          </cell>
          <cell r="AV103" t="str">
            <v>?</v>
          </cell>
          <cell r="AW103">
            <v>90</v>
          </cell>
          <cell r="AX103" t="str">
            <v>LONG FLANGE, 0.5-1500RFLWN</v>
          </cell>
          <cell r="AY103" t="str">
            <v>End of Row</v>
          </cell>
        </row>
        <row r="104">
          <cell r="AI104" t="str">
            <v>1500-NPS0.75</v>
          </cell>
          <cell r="AJ104">
            <v>1500</v>
          </cell>
          <cell r="AK104">
            <v>0.75</v>
          </cell>
          <cell r="AL104">
            <v>0.75</v>
          </cell>
          <cell r="AM104">
            <v>5.125</v>
          </cell>
          <cell r="AN104">
            <v>1</v>
          </cell>
          <cell r="AO104">
            <v>1.6875</v>
          </cell>
          <cell r="AP104">
            <v>0.53125</v>
          </cell>
          <cell r="AQ104">
            <v>1.8125</v>
          </cell>
          <cell r="AR104">
            <v>4</v>
          </cell>
          <cell r="AS104">
            <v>0.875</v>
          </cell>
          <cell r="AT104">
            <v>0.75</v>
          </cell>
          <cell r="AU104">
            <v>3.5</v>
          </cell>
          <cell r="AV104" t="str">
            <v>?</v>
          </cell>
          <cell r="AW104">
            <v>90</v>
          </cell>
          <cell r="AX104" t="str">
            <v>LONG FLANGE, 0.75-1500RFLWN</v>
          </cell>
          <cell r="AY104" t="str">
            <v>End of Row</v>
          </cell>
        </row>
        <row r="105">
          <cell r="AI105" t="str">
            <v>1500-NPS1</v>
          </cell>
          <cell r="AJ105">
            <v>1500</v>
          </cell>
          <cell r="AK105">
            <v>1</v>
          </cell>
          <cell r="AL105">
            <v>1</v>
          </cell>
          <cell r="AM105">
            <v>5.875</v>
          </cell>
          <cell r="AN105">
            <v>1.125</v>
          </cell>
          <cell r="AO105">
            <v>2</v>
          </cell>
          <cell r="AP105">
            <v>0.53125</v>
          </cell>
          <cell r="AQ105">
            <v>2.0625</v>
          </cell>
          <cell r="AR105">
            <v>4</v>
          </cell>
          <cell r="AS105">
            <v>1</v>
          </cell>
          <cell r="AT105">
            <v>0.875</v>
          </cell>
          <cell r="AU105">
            <v>4</v>
          </cell>
          <cell r="AV105">
            <v>15</v>
          </cell>
          <cell r="AW105">
            <v>90</v>
          </cell>
          <cell r="AX105" t="str">
            <v>LONG FLANGE, 1-1500RFLWN</v>
          </cell>
          <cell r="AY105" t="str">
            <v>End of Row</v>
          </cell>
        </row>
        <row r="106">
          <cell r="AI106" t="str">
            <v>1500-NPS1.25</v>
          </cell>
          <cell r="AJ106">
            <v>1500</v>
          </cell>
          <cell r="AK106">
            <v>1.25</v>
          </cell>
          <cell r="AL106">
            <v>1.25</v>
          </cell>
          <cell r="AM106">
            <v>6.25</v>
          </cell>
          <cell r="AN106">
            <v>1.125</v>
          </cell>
          <cell r="AO106">
            <v>2.5</v>
          </cell>
          <cell r="AP106">
            <v>0.625</v>
          </cell>
          <cell r="AQ106">
            <v>2.5</v>
          </cell>
          <cell r="AR106">
            <v>4</v>
          </cell>
          <cell r="AS106">
            <v>1</v>
          </cell>
          <cell r="AT106">
            <v>0.875</v>
          </cell>
          <cell r="AU106">
            <v>4.3780000000000001</v>
          </cell>
          <cell r="AV106">
            <v>18</v>
          </cell>
          <cell r="AW106">
            <v>90</v>
          </cell>
          <cell r="AX106" t="str">
            <v>LONG FLANGE, 1.25-1500RFLWN</v>
          </cell>
          <cell r="AY106" t="str">
            <v>End of Row</v>
          </cell>
        </row>
        <row r="107">
          <cell r="AI107" t="str">
            <v>1500-NPS1.5</v>
          </cell>
          <cell r="AJ107">
            <v>1500</v>
          </cell>
          <cell r="AK107">
            <v>1.5</v>
          </cell>
          <cell r="AL107">
            <v>1.5</v>
          </cell>
          <cell r="AM107">
            <v>7</v>
          </cell>
          <cell r="AN107">
            <v>1.25</v>
          </cell>
          <cell r="AO107">
            <v>2.875</v>
          </cell>
          <cell r="AP107">
            <v>0.625</v>
          </cell>
          <cell r="AQ107">
            <v>2.75</v>
          </cell>
          <cell r="AR107">
            <v>4</v>
          </cell>
          <cell r="AS107">
            <v>1.125</v>
          </cell>
          <cell r="AT107">
            <v>1</v>
          </cell>
          <cell r="AU107">
            <v>4.875</v>
          </cell>
          <cell r="AV107">
            <v>23</v>
          </cell>
          <cell r="AW107">
            <v>90</v>
          </cell>
          <cell r="AX107" t="str">
            <v>LONG FLANGE, 1.5-1500RFLWN</v>
          </cell>
          <cell r="AY107" t="str">
            <v>End of Row</v>
          </cell>
        </row>
        <row r="108">
          <cell r="AI108" t="str">
            <v>1500-NPS2</v>
          </cell>
          <cell r="AJ108">
            <v>1500</v>
          </cell>
          <cell r="AK108">
            <v>2</v>
          </cell>
          <cell r="AL108">
            <v>2</v>
          </cell>
          <cell r="AM108">
            <v>8.5</v>
          </cell>
          <cell r="AN108">
            <v>1.5</v>
          </cell>
          <cell r="AO108">
            <v>3.625</v>
          </cell>
          <cell r="AP108">
            <v>1.0625</v>
          </cell>
          <cell r="AQ108">
            <v>4.125</v>
          </cell>
          <cell r="AR108">
            <v>8</v>
          </cell>
          <cell r="AS108">
            <v>1</v>
          </cell>
          <cell r="AT108">
            <v>0.875</v>
          </cell>
          <cell r="AU108">
            <v>6.5</v>
          </cell>
          <cell r="AV108">
            <v>44</v>
          </cell>
          <cell r="AW108">
            <v>45</v>
          </cell>
          <cell r="AX108" t="str">
            <v>LONG FLANGE, 2-1500RFLWN</v>
          </cell>
          <cell r="AY108" t="str">
            <v>End of Row</v>
          </cell>
        </row>
        <row r="109">
          <cell r="AI109" t="str">
            <v>1500-NPS2.5</v>
          </cell>
          <cell r="AJ109">
            <v>1500</v>
          </cell>
          <cell r="AK109">
            <v>2.5</v>
          </cell>
          <cell r="AL109">
            <v>2.5</v>
          </cell>
          <cell r="AM109">
            <v>9.625</v>
          </cell>
          <cell r="AN109">
            <v>1.625</v>
          </cell>
          <cell r="AO109">
            <v>4.125</v>
          </cell>
          <cell r="AP109">
            <v>1.1875</v>
          </cell>
          <cell r="AQ109">
            <v>4.875</v>
          </cell>
          <cell r="AR109">
            <v>8</v>
          </cell>
          <cell r="AS109">
            <v>1.125</v>
          </cell>
          <cell r="AT109">
            <v>1</v>
          </cell>
          <cell r="AU109">
            <v>7.5</v>
          </cell>
          <cell r="AV109">
            <v>72</v>
          </cell>
          <cell r="AW109">
            <v>45</v>
          </cell>
          <cell r="AX109" t="str">
            <v>LONG FLANGE, 2.5-1500RFLWN</v>
          </cell>
          <cell r="AY109" t="str">
            <v>End of Row</v>
          </cell>
        </row>
        <row r="110">
          <cell r="AI110" t="str">
            <v>1500-NPS3</v>
          </cell>
          <cell r="AJ110">
            <v>1500</v>
          </cell>
          <cell r="AK110">
            <v>3</v>
          </cell>
          <cell r="AL110">
            <v>3</v>
          </cell>
          <cell r="AM110">
            <v>10.5</v>
          </cell>
          <cell r="AN110">
            <v>1.875</v>
          </cell>
          <cell r="AO110">
            <v>5</v>
          </cell>
          <cell r="AP110">
            <v>1.125</v>
          </cell>
          <cell r="AQ110">
            <v>5.25</v>
          </cell>
          <cell r="AR110">
            <v>8</v>
          </cell>
          <cell r="AS110">
            <v>1.25</v>
          </cell>
          <cell r="AT110">
            <v>1.125</v>
          </cell>
          <cell r="AU110">
            <v>8</v>
          </cell>
          <cell r="AV110">
            <v>84</v>
          </cell>
          <cell r="AW110">
            <v>45</v>
          </cell>
          <cell r="AX110" t="str">
            <v>LONG FLANGE, 3-1500RFLWN</v>
          </cell>
          <cell r="AY110" t="str">
            <v>End of Row</v>
          </cell>
        </row>
        <row r="111">
          <cell r="AI111" t="str">
            <v>1500-NPS4</v>
          </cell>
          <cell r="AJ111">
            <v>1500</v>
          </cell>
          <cell r="AK111">
            <v>4</v>
          </cell>
          <cell r="AL111">
            <v>4</v>
          </cell>
          <cell r="AM111">
            <v>12.25</v>
          </cell>
          <cell r="AN111">
            <v>2.125</v>
          </cell>
          <cell r="AO111">
            <v>6.1875</v>
          </cell>
          <cell r="AP111">
            <v>1.1875</v>
          </cell>
          <cell r="AQ111">
            <v>6.375</v>
          </cell>
          <cell r="AR111">
            <v>8</v>
          </cell>
          <cell r="AS111">
            <v>1.375</v>
          </cell>
          <cell r="AT111">
            <v>1.25</v>
          </cell>
          <cell r="AU111">
            <v>9.5</v>
          </cell>
          <cell r="AV111">
            <v>118</v>
          </cell>
          <cell r="AW111">
            <v>45</v>
          </cell>
          <cell r="AX111" t="str">
            <v>LONG FLANGE, 4-1500RFLWN</v>
          </cell>
          <cell r="AY111" t="str">
            <v>End of Row</v>
          </cell>
        </row>
        <row r="112">
          <cell r="AI112" t="str">
            <v>1500-NPS5</v>
          </cell>
          <cell r="AJ112">
            <v>1500</v>
          </cell>
          <cell r="AK112">
            <v>5</v>
          </cell>
          <cell r="AL112">
            <v>5</v>
          </cell>
          <cell r="AM112">
            <v>14.75</v>
          </cell>
          <cell r="AN112">
            <v>2.875</v>
          </cell>
          <cell r="AO112">
            <v>7.3125</v>
          </cell>
          <cell r="AP112">
            <v>1.375</v>
          </cell>
          <cell r="AQ112">
            <v>7.75</v>
          </cell>
          <cell r="AR112">
            <v>8</v>
          </cell>
          <cell r="AS112">
            <v>1.625</v>
          </cell>
          <cell r="AT112">
            <v>1.5</v>
          </cell>
          <cell r="AU112">
            <v>11.5</v>
          </cell>
          <cell r="AV112">
            <v>195</v>
          </cell>
          <cell r="AW112">
            <v>45</v>
          </cell>
          <cell r="AX112" t="str">
            <v>LONG FLANGE, 5-1500RFLWN</v>
          </cell>
          <cell r="AY112" t="str">
            <v>End of Row</v>
          </cell>
        </row>
        <row r="113">
          <cell r="AI113" t="str">
            <v>1500-NPS6</v>
          </cell>
          <cell r="AJ113">
            <v>1500</v>
          </cell>
          <cell r="AK113">
            <v>6</v>
          </cell>
          <cell r="AL113">
            <v>6</v>
          </cell>
          <cell r="AM113">
            <v>15.5</v>
          </cell>
          <cell r="AN113">
            <v>3.25</v>
          </cell>
          <cell r="AO113">
            <v>8.5</v>
          </cell>
          <cell r="AP113">
            <v>1.5</v>
          </cell>
          <cell r="AQ113">
            <v>9</v>
          </cell>
          <cell r="AR113">
            <v>12</v>
          </cell>
          <cell r="AS113">
            <v>1.5</v>
          </cell>
          <cell r="AT113">
            <v>1.375</v>
          </cell>
          <cell r="AU113">
            <v>12.5</v>
          </cell>
          <cell r="AV113">
            <v>235</v>
          </cell>
          <cell r="AW113">
            <v>30</v>
          </cell>
          <cell r="AX113" t="str">
            <v>LONG FLANGE, 6-1500RFLWN</v>
          </cell>
          <cell r="AY113" t="str">
            <v>End of Row</v>
          </cell>
        </row>
        <row r="114">
          <cell r="AI114" t="str">
            <v>1500-NPS8</v>
          </cell>
          <cell r="AJ114">
            <v>1500</v>
          </cell>
          <cell r="AK114">
            <v>8</v>
          </cell>
          <cell r="AL114">
            <v>8</v>
          </cell>
          <cell r="AM114">
            <v>19</v>
          </cell>
          <cell r="AN114">
            <v>3.625</v>
          </cell>
          <cell r="AO114">
            <v>10.625</v>
          </cell>
          <cell r="AP114">
            <v>1.75</v>
          </cell>
          <cell r="AQ114">
            <v>11.5</v>
          </cell>
          <cell r="AR114">
            <v>12</v>
          </cell>
          <cell r="AS114">
            <v>1.75</v>
          </cell>
          <cell r="AT114">
            <v>1.625</v>
          </cell>
          <cell r="AU114">
            <v>15.5</v>
          </cell>
          <cell r="AV114">
            <v>366</v>
          </cell>
          <cell r="AW114">
            <v>30</v>
          </cell>
          <cell r="AX114" t="str">
            <v>LONG FLANGE, 8-1500RFLWN</v>
          </cell>
          <cell r="AY114" t="str">
            <v>End of Row</v>
          </cell>
        </row>
        <row r="115">
          <cell r="AI115" t="str">
            <v>1500-NPS10</v>
          </cell>
          <cell r="AJ115">
            <v>1500</v>
          </cell>
          <cell r="AK115">
            <v>10</v>
          </cell>
          <cell r="AL115">
            <v>10</v>
          </cell>
          <cell r="AM115">
            <v>23</v>
          </cell>
          <cell r="AN115">
            <v>4.25</v>
          </cell>
          <cell r="AO115">
            <v>12.75</v>
          </cell>
          <cell r="AP115">
            <v>2.25</v>
          </cell>
          <cell r="AQ115">
            <v>14.5</v>
          </cell>
          <cell r="AR115">
            <v>12</v>
          </cell>
          <cell r="AS115">
            <v>2</v>
          </cell>
          <cell r="AT115">
            <v>1.875</v>
          </cell>
          <cell r="AU115">
            <v>19</v>
          </cell>
          <cell r="AV115">
            <v>610</v>
          </cell>
          <cell r="AW115">
            <v>30</v>
          </cell>
          <cell r="AX115" t="str">
            <v>LONG FLANGE, 10-1500RFLWN</v>
          </cell>
          <cell r="AY115" t="str">
            <v>End of Row</v>
          </cell>
        </row>
        <row r="116">
          <cell r="AI116" t="str">
            <v>1500-NPS12</v>
          </cell>
          <cell r="AJ116">
            <v>1500</v>
          </cell>
          <cell r="AK116">
            <v>12</v>
          </cell>
          <cell r="AL116">
            <v>12</v>
          </cell>
          <cell r="AM116">
            <v>26.5</v>
          </cell>
          <cell r="AN116">
            <v>4.875</v>
          </cell>
          <cell r="AO116">
            <v>15</v>
          </cell>
          <cell r="AP116">
            <v>2.875</v>
          </cell>
          <cell r="AQ116">
            <v>17.75</v>
          </cell>
          <cell r="AR116">
            <v>16</v>
          </cell>
          <cell r="AS116">
            <v>2.125</v>
          </cell>
          <cell r="AT116">
            <v>2</v>
          </cell>
          <cell r="AU116">
            <v>22.5</v>
          </cell>
          <cell r="AV116">
            <v>1028</v>
          </cell>
          <cell r="AW116">
            <v>22.5</v>
          </cell>
          <cell r="AX116" t="str">
            <v>LONG FLANGE, 12-1500RFLWN</v>
          </cell>
          <cell r="AY116" t="str">
            <v>End of Row</v>
          </cell>
        </row>
        <row r="117">
          <cell r="AI117" t="str">
            <v>1500-NPS14</v>
          </cell>
          <cell r="AJ117">
            <v>1500</v>
          </cell>
          <cell r="AK117">
            <v>14</v>
          </cell>
          <cell r="AL117">
            <v>14</v>
          </cell>
          <cell r="AM117">
            <v>29.5</v>
          </cell>
          <cell r="AN117">
            <v>5.25</v>
          </cell>
          <cell r="AO117">
            <v>16.25</v>
          </cell>
          <cell r="AP117">
            <v>2.75</v>
          </cell>
          <cell r="AQ117">
            <v>19.5</v>
          </cell>
          <cell r="AR117">
            <v>16</v>
          </cell>
          <cell r="AS117">
            <v>2.375</v>
          </cell>
          <cell r="AT117">
            <v>2.25</v>
          </cell>
          <cell r="AU117">
            <v>25</v>
          </cell>
          <cell r="AV117">
            <v>1030</v>
          </cell>
          <cell r="AW117">
            <v>22.5</v>
          </cell>
          <cell r="AX117" t="str">
            <v>LONG FLANGE, 14-1500RFLWN</v>
          </cell>
          <cell r="AY117" t="str">
            <v>End of Row</v>
          </cell>
        </row>
        <row r="118">
          <cell r="AI118" t="str">
            <v>1500-NPS16</v>
          </cell>
          <cell r="AJ118">
            <v>1500</v>
          </cell>
          <cell r="AK118">
            <v>16</v>
          </cell>
          <cell r="AL118">
            <v>16</v>
          </cell>
          <cell r="AM118">
            <v>32.5</v>
          </cell>
          <cell r="AN118">
            <v>5.75</v>
          </cell>
          <cell r="AO118">
            <v>18.5</v>
          </cell>
          <cell r="AP118">
            <v>2.875</v>
          </cell>
          <cell r="AQ118">
            <v>21.75</v>
          </cell>
          <cell r="AR118">
            <v>16</v>
          </cell>
          <cell r="AS118">
            <v>2.625</v>
          </cell>
          <cell r="AT118">
            <v>2.5</v>
          </cell>
          <cell r="AU118">
            <v>27.75</v>
          </cell>
          <cell r="AV118">
            <v>1335</v>
          </cell>
          <cell r="AW118">
            <v>22.5</v>
          </cell>
          <cell r="AX118" t="str">
            <v>LONG FLANGE, 16-1500RFLWN</v>
          </cell>
          <cell r="AY118" t="str">
            <v>End of Row</v>
          </cell>
        </row>
        <row r="119">
          <cell r="AI119" t="str">
            <v>1500-NPS18</v>
          </cell>
          <cell r="AJ119">
            <v>1500</v>
          </cell>
          <cell r="AK119">
            <v>18</v>
          </cell>
          <cell r="AL119">
            <v>18</v>
          </cell>
          <cell r="AM119">
            <v>36</v>
          </cell>
          <cell r="AN119">
            <v>6.375</v>
          </cell>
          <cell r="AO119">
            <v>21</v>
          </cell>
          <cell r="AP119">
            <v>2.75</v>
          </cell>
          <cell r="AQ119">
            <v>23.5</v>
          </cell>
          <cell r="AR119">
            <v>16</v>
          </cell>
          <cell r="AS119">
            <v>2.875</v>
          </cell>
          <cell r="AT119">
            <v>2.75</v>
          </cell>
          <cell r="AU119">
            <v>30.5</v>
          </cell>
          <cell r="AV119">
            <v>1750</v>
          </cell>
          <cell r="AW119">
            <v>22.5</v>
          </cell>
          <cell r="AX119" t="str">
            <v>LONG FLANGE, 18-1500RFLWN</v>
          </cell>
          <cell r="AY119" t="str">
            <v>End of Row</v>
          </cell>
        </row>
        <row r="120">
          <cell r="AI120" t="str">
            <v>1500-NPS20</v>
          </cell>
          <cell r="AJ120">
            <v>1500</v>
          </cell>
          <cell r="AK120">
            <v>20</v>
          </cell>
          <cell r="AL120">
            <v>20</v>
          </cell>
          <cell r="AM120">
            <v>38.75</v>
          </cell>
          <cell r="AN120">
            <v>7</v>
          </cell>
          <cell r="AO120">
            <v>23</v>
          </cell>
          <cell r="AP120">
            <v>2.625</v>
          </cell>
          <cell r="AQ120">
            <v>25.25</v>
          </cell>
          <cell r="AR120">
            <v>16</v>
          </cell>
          <cell r="AS120">
            <v>3.125</v>
          </cell>
          <cell r="AT120">
            <v>3</v>
          </cell>
          <cell r="AU120">
            <v>32.75</v>
          </cell>
          <cell r="AV120">
            <v>2130</v>
          </cell>
          <cell r="AW120">
            <v>22.5</v>
          </cell>
          <cell r="AX120" t="str">
            <v>LONG FLANGE, 20-1500RFLWN</v>
          </cell>
          <cell r="AY120" t="str">
            <v>End of Row</v>
          </cell>
        </row>
        <row r="121">
          <cell r="AI121" t="str">
            <v>1500-NPS24</v>
          </cell>
          <cell r="AJ121">
            <v>1500</v>
          </cell>
          <cell r="AK121">
            <v>24</v>
          </cell>
          <cell r="AL121">
            <v>24</v>
          </cell>
          <cell r="AM121">
            <v>46</v>
          </cell>
          <cell r="AN121">
            <v>8</v>
          </cell>
          <cell r="AO121">
            <v>27.25</v>
          </cell>
          <cell r="AP121">
            <v>3</v>
          </cell>
          <cell r="AQ121">
            <v>30</v>
          </cell>
          <cell r="AR121">
            <v>16</v>
          </cell>
          <cell r="AS121">
            <v>3.625</v>
          </cell>
          <cell r="AT121">
            <v>3.5</v>
          </cell>
          <cell r="AU121">
            <v>39</v>
          </cell>
          <cell r="AV121">
            <v>3180</v>
          </cell>
          <cell r="AW121">
            <v>22.5</v>
          </cell>
          <cell r="AX121" t="str">
            <v>LONG FLANGE, 24-1500RFLWN</v>
          </cell>
          <cell r="AY121" t="str">
            <v>End of Row</v>
          </cell>
        </row>
        <row r="122">
          <cell r="AI122" t="str">
            <v>2500-NPS0.5</v>
          </cell>
          <cell r="AJ122">
            <v>2500</v>
          </cell>
          <cell r="AK122">
            <v>0.5</v>
          </cell>
          <cell r="AL122">
            <v>0.5</v>
          </cell>
          <cell r="AM122">
            <v>5.25</v>
          </cell>
          <cell r="AN122">
            <v>1.1875</v>
          </cell>
          <cell r="AO122">
            <v>1.375</v>
          </cell>
          <cell r="AP122">
            <v>0.65625</v>
          </cell>
          <cell r="AQ122">
            <v>1.8125</v>
          </cell>
          <cell r="AR122">
            <v>4</v>
          </cell>
          <cell r="AS122">
            <v>0.875</v>
          </cell>
          <cell r="AT122">
            <v>0.75</v>
          </cell>
          <cell r="AU122">
            <v>3.5</v>
          </cell>
          <cell r="AV122" t="str">
            <v>?</v>
          </cell>
          <cell r="AW122">
            <v>90</v>
          </cell>
          <cell r="AX122" t="str">
            <v>LONG FLANGE, 0.5-2500RFLWN</v>
          </cell>
          <cell r="AY122" t="str">
            <v>End of Row</v>
          </cell>
        </row>
        <row r="123">
          <cell r="AI123" t="str">
            <v>2500-NPS0.75</v>
          </cell>
          <cell r="AJ123">
            <v>2500</v>
          </cell>
          <cell r="AK123">
            <v>0.75</v>
          </cell>
          <cell r="AL123">
            <v>0.75</v>
          </cell>
          <cell r="AM123">
            <v>5.5</v>
          </cell>
          <cell r="AN123">
            <v>1.25</v>
          </cell>
          <cell r="AO123">
            <v>1.6875</v>
          </cell>
          <cell r="AP123">
            <v>0.65625</v>
          </cell>
          <cell r="AQ123">
            <v>2.0625</v>
          </cell>
          <cell r="AR123">
            <v>4</v>
          </cell>
          <cell r="AS123">
            <v>0.875</v>
          </cell>
          <cell r="AT123">
            <v>0.75</v>
          </cell>
          <cell r="AU123">
            <v>3.75</v>
          </cell>
          <cell r="AV123" t="str">
            <v>?</v>
          </cell>
          <cell r="AW123">
            <v>90</v>
          </cell>
          <cell r="AX123" t="str">
            <v>LONG FLANGE, 0.75-2500RFLWN</v>
          </cell>
          <cell r="AY123" t="str">
            <v>End of Row</v>
          </cell>
        </row>
        <row r="124">
          <cell r="AI124" t="str">
            <v>2500-NPS1</v>
          </cell>
          <cell r="AJ124">
            <v>2500</v>
          </cell>
          <cell r="AK124">
            <v>1</v>
          </cell>
          <cell r="AL124">
            <v>1</v>
          </cell>
          <cell r="AM124">
            <v>6.25</v>
          </cell>
          <cell r="AN124">
            <v>1.375</v>
          </cell>
          <cell r="AO124">
            <v>2</v>
          </cell>
          <cell r="AP124">
            <v>0.625</v>
          </cell>
          <cell r="AQ124">
            <v>2.25</v>
          </cell>
          <cell r="AR124">
            <v>4</v>
          </cell>
          <cell r="AS124">
            <v>1</v>
          </cell>
          <cell r="AT124">
            <v>0.875</v>
          </cell>
          <cell r="AU124">
            <v>4.25</v>
          </cell>
          <cell r="AV124">
            <v>20</v>
          </cell>
          <cell r="AW124">
            <v>90</v>
          </cell>
          <cell r="AX124" t="str">
            <v>LONG FLANGE, 1-2500RFLWN</v>
          </cell>
          <cell r="AY124" t="str">
            <v>End of Row</v>
          </cell>
        </row>
        <row r="125">
          <cell r="AI125" t="str">
            <v>2500-NPS1.25</v>
          </cell>
          <cell r="AJ125">
            <v>2500</v>
          </cell>
          <cell r="AK125">
            <v>1.25</v>
          </cell>
          <cell r="AL125">
            <v>1.25</v>
          </cell>
          <cell r="AM125">
            <v>7.25</v>
          </cell>
          <cell r="AN125">
            <v>1.5</v>
          </cell>
          <cell r="AO125">
            <v>2.5</v>
          </cell>
          <cell r="AP125">
            <v>0.8125</v>
          </cell>
          <cell r="AQ125">
            <v>2.875</v>
          </cell>
          <cell r="AR125">
            <v>4</v>
          </cell>
          <cell r="AS125">
            <v>1.125</v>
          </cell>
          <cell r="AT125">
            <v>1</v>
          </cell>
          <cell r="AU125">
            <v>5.125</v>
          </cell>
          <cell r="AV125">
            <v>30</v>
          </cell>
          <cell r="AW125">
            <v>90</v>
          </cell>
          <cell r="AX125" t="str">
            <v>LONG FLANGE, 1.25-2500RFLWN</v>
          </cell>
          <cell r="AY125" t="str">
            <v>End of Row</v>
          </cell>
        </row>
        <row r="126">
          <cell r="AI126" t="str">
            <v>2500-NPS1.5</v>
          </cell>
          <cell r="AJ126">
            <v>2500</v>
          </cell>
          <cell r="AK126">
            <v>1.5</v>
          </cell>
          <cell r="AL126">
            <v>1.5</v>
          </cell>
          <cell r="AM126">
            <v>8</v>
          </cell>
          <cell r="AN126">
            <v>1.75</v>
          </cell>
          <cell r="AO126">
            <v>2.875</v>
          </cell>
          <cell r="AP126">
            <v>0.8125</v>
          </cell>
          <cell r="AQ126">
            <v>3.125</v>
          </cell>
          <cell r="AR126">
            <v>4</v>
          </cell>
          <cell r="AS126">
            <v>1.25</v>
          </cell>
          <cell r="AT126">
            <v>1.125</v>
          </cell>
          <cell r="AU126">
            <v>5.75</v>
          </cell>
          <cell r="AV126">
            <v>38</v>
          </cell>
          <cell r="AW126">
            <v>90</v>
          </cell>
          <cell r="AX126" t="str">
            <v>LONG FLANGE, 1.5-2500RFLWN</v>
          </cell>
          <cell r="AY126" t="str">
            <v>End of Row</v>
          </cell>
        </row>
        <row r="127">
          <cell r="AI127" t="str">
            <v>2500-NPS2</v>
          </cell>
          <cell r="AJ127">
            <v>2500</v>
          </cell>
          <cell r="AK127">
            <v>2</v>
          </cell>
          <cell r="AL127">
            <v>2</v>
          </cell>
          <cell r="AM127">
            <v>9.25</v>
          </cell>
          <cell r="AN127">
            <v>2</v>
          </cell>
          <cell r="AO127">
            <v>3.625</v>
          </cell>
          <cell r="AP127">
            <v>0.875</v>
          </cell>
          <cell r="AQ127">
            <v>3.75</v>
          </cell>
          <cell r="AR127">
            <v>8</v>
          </cell>
          <cell r="AS127">
            <v>1.125</v>
          </cell>
          <cell r="AT127">
            <v>1</v>
          </cell>
          <cell r="AU127">
            <v>6.75</v>
          </cell>
          <cell r="AV127">
            <v>55</v>
          </cell>
          <cell r="AW127">
            <v>45</v>
          </cell>
          <cell r="AX127" t="str">
            <v>LONG FLANGE, 2-2500RFLWN</v>
          </cell>
          <cell r="AY127" t="str">
            <v>End of Row</v>
          </cell>
        </row>
        <row r="128">
          <cell r="AI128" t="str">
            <v>2500-NPS2.5</v>
          </cell>
          <cell r="AJ128">
            <v>2500</v>
          </cell>
          <cell r="AK128">
            <v>2.5</v>
          </cell>
          <cell r="AL128">
            <v>2.5</v>
          </cell>
          <cell r="AM128">
            <v>10.5</v>
          </cell>
          <cell r="AN128">
            <v>2.25</v>
          </cell>
          <cell r="AO128">
            <v>4.125</v>
          </cell>
          <cell r="AP128">
            <v>1</v>
          </cell>
          <cell r="AQ128">
            <v>4.5</v>
          </cell>
          <cell r="AR128">
            <v>8</v>
          </cell>
          <cell r="AS128">
            <v>1.25</v>
          </cell>
          <cell r="AT128">
            <v>1.125</v>
          </cell>
          <cell r="AU128">
            <v>7.75</v>
          </cell>
          <cell r="AV128">
            <v>85</v>
          </cell>
          <cell r="AW128">
            <v>45</v>
          </cell>
          <cell r="AX128" t="str">
            <v>LONG FLANGE, 2.5-2500RFLWN</v>
          </cell>
          <cell r="AY128" t="str">
            <v>End of Row</v>
          </cell>
        </row>
        <row r="129">
          <cell r="AI129" t="str">
            <v>2500-NPS3</v>
          </cell>
          <cell r="AJ129">
            <v>2500</v>
          </cell>
          <cell r="AK129">
            <v>3</v>
          </cell>
          <cell r="AL129">
            <v>3</v>
          </cell>
          <cell r="AM129">
            <v>12</v>
          </cell>
          <cell r="AN129">
            <v>2.625</v>
          </cell>
          <cell r="AO129">
            <v>5</v>
          </cell>
          <cell r="AP129">
            <v>1.125</v>
          </cell>
          <cell r="AQ129">
            <v>5.25</v>
          </cell>
          <cell r="AR129">
            <v>8</v>
          </cell>
          <cell r="AS129">
            <v>1.375</v>
          </cell>
          <cell r="AT129">
            <v>1.25</v>
          </cell>
          <cell r="AU129">
            <v>9</v>
          </cell>
          <cell r="AV129">
            <v>125</v>
          </cell>
          <cell r="AW129">
            <v>45</v>
          </cell>
          <cell r="AX129" t="str">
            <v>LONG FLANGE, 3-2500RFLWN</v>
          </cell>
          <cell r="AY129" t="str">
            <v>End of Row</v>
          </cell>
        </row>
        <row r="130">
          <cell r="AI130" t="str">
            <v>2500-NPS4</v>
          </cell>
          <cell r="AJ130">
            <v>2500</v>
          </cell>
          <cell r="AK130">
            <v>4</v>
          </cell>
          <cell r="AL130">
            <v>4</v>
          </cell>
          <cell r="AM130">
            <v>14</v>
          </cell>
          <cell r="AN130">
            <v>3</v>
          </cell>
          <cell r="AO130">
            <v>6.1875</v>
          </cell>
          <cell r="AP130">
            <v>1.25</v>
          </cell>
          <cell r="AQ130">
            <v>6.5</v>
          </cell>
          <cell r="AR130">
            <v>8</v>
          </cell>
          <cell r="AS130">
            <v>1.625</v>
          </cell>
          <cell r="AT130">
            <v>1.5</v>
          </cell>
          <cell r="AU130">
            <v>10.75</v>
          </cell>
          <cell r="AV130">
            <v>185</v>
          </cell>
          <cell r="AW130">
            <v>45</v>
          </cell>
          <cell r="AX130" t="str">
            <v>LONG FLANGE, 4-2500RFLWN</v>
          </cell>
          <cell r="AY130" t="str">
            <v>End of Row</v>
          </cell>
        </row>
        <row r="131">
          <cell r="AI131" t="str">
            <v>2500-NPS5</v>
          </cell>
          <cell r="AJ131">
            <v>2500</v>
          </cell>
          <cell r="AK131">
            <v>5</v>
          </cell>
          <cell r="AL131">
            <v>5</v>
          </cell>
          <cell r="AM131">
            <v>16.5</v>
          </cell>
          <cell r="AN131">
            <v>3.625</v>
          </cell>
          <cell r="AO131">
            <v>7.3125</v>
          </cell>
          <cell r="AP131">
            <v>1.5</v>
          </cell>
          <cell r="AQ131">
            <v>8</v>
          </cell>
          <cell r="AR131">
            <v>8</v>
          </cell>
          <cell r="AS131">
            <v>1.875</v>
          </cell>
          <cell r="AT131">
            <v>1.75</v>
          </cell>
          <cell r="AU131">
            <v>12.75</v>
          </cell>
          <cell r="AV131">
            <v>300</v>
          </cell>
          <cell r="AW131">
            <v>45</v>
          </cell>
          <cell r="AX131" t="str">
            <v>LONG FLANGE, 5-2500RFLWN</v>
          </cell>
          <cell r="AY131" t="str">
            <v>End of Row</v>
          </cell>
        </row>
        <row r="132">
          <cell r="AI132" t="str">
            <v>2500-NPS6</v>
          </cell>
          <cell r="AJ132">
            <v>2500</v>
          </cell>
          <cell r="AK132">
            <v>6</v>
          </cell>
          <cell r="AL132">
            <v>6</v>
          </cell>
          <cell r="AM132">
            <v>19</v>
          </cell>
          <cell r="AN132">
            <v>4.25</v>
          </cell>
          <cell r="AO132">
            <v>8.5</v>
          </cell>
          <cell r="AP132">
            <v>1.625</v>
          </cell>
          <cell r="AQ132">
            <v>9.25</v>
          </cell>
          <cell r="AR132">
            <v>8</v>
          </cell>
          <cell r="AS132">
            <v>2.125</v>
          </cell>
          <cell r="AT132">
            <v>2</v>
          </cell>
          <cell r="AU132">
            <v>14.5</v>
          </cell>
          <cell r="AV132">
            <v>450</v>
          </cell>
          <cell r="AW132">
            <v>45</v>
          </cell>
          <cell r="AX132" t="str">
            <v>LONG FLANGE, 6-2500RFLWN</v>
          </cell>
          <cell r="AY132" t="str">
            <v>End of Row</v>
          </cell>
        </row>
        <row r="133">
          <cell r="AI133" t="str">
            <v>2500-NPS8</v>
          </cell>
          <cell r="AJ133">
            <v>2500</v>
          </cell>
          <cell r="AK133">
            <v>8</v>
          </cell>
          <cell r="AL133">
            <v>8</v>
          </cell>
          <cell r="AM133">
            <v>21.75</v>
          </cell>
          <cell r="AN133">
            <v>5</v>
          </cell>
          <cell r="AO133">
            <v>10.625</v>
          </cell>
          <cell r="AP133">
            <v>2</v>
          </cell>
          <cell r="AQ133">
            <v>12</v>
          </cell>
          <cell r="AR133">
            <v>12</v>
          </cell>
          <cell r="AS133">
            <v>2.125</v>
          </cell>
          <cell r="AT133">
            <v>2</v>
          </cell>
          <cell r="AU133">
            <v>17.25</v>
          </cell>
          <cell r="AV133">
            <v>600</v>
          </cell>
          <cell r="AW133">
            <v>30</v>
          </cell>
          <cell r="AX133" t="str">
            <v>LONG FLANGE, 8-2500RFLWN</v>
          </cell>
          <cell r="AY133" t="str">
            <v>End of Row</v>
          </cell>
        </row>
        <row r="134">
          <cell r="AI134" t="str">
            <v>2500-NPS10</v>
          </cell>
          <cell r="AJ134">
            <v>2500</v>
          </cell>
          <cell r="AK134">
            <v>10</v>
          </cell>
          <cell r="AL134">
            <v>10</v>
          </cell>
          <cell r="AM134">
            <v>26.5</v>
          </cell>
          <cell r="AN134">
            <v>6.5</v>
          </cell>
          <cell r="AO134">
            <v>12.75</v>
          </cell>
          <cell r="AP134">
            <v>2.375</v>
          </cell>
          <cell r="AQ134">
            <v>14.75</v>
          </cell>
          <cell r="AR134">
            <v>12</v>
          </cell>
          <cell r="AS134">
            <v>2.625</v>
          </cell>
          <cell r="AT134">
            <v>2.5</v>
          </cell>
          <cell r="AU134">
            <v>21.25</v>
          </cell>
          <cell r="AV134">
            <v>1150</v>
          </cell>
          <cell r="AW134">
            <v>30</v>
          </cell>
          <cell r="AX134" t="str">
            <v>LONG FLANGE, 10-2500RFLWN</v>
          </cell>
          <cell r="AY134" t="str">
            <v>End of Row</v>
          </cell>
        </row>
        <row r="135">
          <cell r="AI135" t="str">
            <v>2500-NPS12</v>
          </cell>
          <cell r="AJ135">
            <v>2500</v>
          </cell>
          <cell r="AK135">
            <v>12</v>
          </cell>
          <cell r="AL135">
            <v>12</v>
          </cell>
          <cell r="AM135">
            <v>30</v>
          </cell>
          <cell r="AN135">
            <v>7.25</v>
          </cell>
          <cell r="AO135">
            <v>15</v>
          </cell>
          <cell r="AP135">
            <v>2.6875</v>
          </cell>
          <cell r="AQ135">
            <v>17.375</v>
          </cell>
          <cell r="AR135">
            <v>12</v>
          </cell>
          <cell r="AS135">
            <v>2.875</v>
          </cell>
          <cell r="AT135">
            <v>2.75</v>
          </cell>
          <cell r="AU135">
            <v>24.375</v>
          </cell>
          <cell r="AV135">
            <v>1560</v>
          </cell>
          <cell r="AW135">
            <v>30</v>
          </cell>
          <cell r="AX135" t="str">
            <v>LONG FLANGE, 12-2500RFLWN</v>
          </cell>
          <cell r="AY135" t="str">
            <v>End of Row</v>
          </cell>
        </row>
        <row r="136">
          <cell r="AI136" t="str">
            <v>End Of List</v>
          </cell>
          <cell r="AJ136" t="str">
            <v>End Of List</v>
          </cell>
          <cell r="AK136" t="str">
            <v>End Of List</v>
          </cell>
          <cell r="AL136" t="str">
            <v>End Of List</v>
          </cell>
          <cell r="AM136" t="str">
            <v>End Of List</v>
          </cell>
          <cell r="AN136" t="str">
            <v>End Of List</v>
          </cell>
          <cell r="AO136" t="str">
            <v>End Of List</v>
          </cell>
          <cell r="AP136" t="str">
            <v>End Of List</v>
          </cell>
          <cell r="AQ136" t="str">
            <v>End Of List</v>
          </cell>
          <cell r="AR136" t="str">
            <v>End Of List</v>
          </cell>
          <cell r="AS136" t="str">
            <v>End Of List</v>
          </cell>
          <cell r="AT136" t="str">
            <v>End Of List</v>
          </cell>
          <cell r="AU136" t="str">
            <v>End Of List</v>
          </cell>
          <cell r="AV136" t="str">
            <v>End Of List</v>
          </cell>
          <cell r="AW136" t="str">
            <v>End Of List</v>
          </cell>
          <cell r="AX136" t="str">
            <v>End Of List</v>
          </cell>
          <cell r="AY136" t="str">
            <v>End of Row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"/>
    </sheetNames>
    <sheetDataSet>
      <sheetData sheetId="0" refreshError="1"/>
      <sheetData sheetId="1">
        <row r="4">
          <cell r="B4">
            <v>0.5</v>
          </cell>
          <cell r="C4">
            <v>0.40839999999999999</v>
          </cell>
          <cell r="D4" t="str">
            <v>End of row</v>
          </cell>
        </row>
        <row r="5">
          <cell r="B5">
            <v>0.625</v>
          </cell>
          <cell r="C5">
            <v>0.51680000000000004</v>
          </cell>
          <cell r="D5" t="str">
            <v>End of row</v>
          </cell>
        </row>
        <row r="6">
          <cell r="B6">
            <v>0.75</v>
          </cell>
          <cell r="C6">
            <v>0.63090000000000002</v>
          </cell>
          <cell r="D6" t="str">
            <v>End of row</v>
          </cell>
        </row>
        <row r="7">
          <cell r="B7">
            <v>0.875</v>
          </cell>
          <cell r="C7">
            <v>0.74270000000000003</v>
          </cell>
          <cell r="D7" t="str">
            <v>End of row</v>
          </cell>
        </row>
        <row r="8">
          <cell r="B8">
            <v>1</v>
          </cell>
          <cell r="C8">
            <v>0.90010000000000001</v>
          </cell>
          <cell r="D8" t="str">
            <v>End of row</v>
          </cell>
        </row>
        <row r="9">
          <cell r="B9">
            <v>1.125</v>
          </cell>
          <cell r="C9">
            <v>0.95450000000000002</v>
          </cell>
          <cell r="D9" t="str">
            <v>End of row</v>
          </cell>
        </row>
        <row r="10">
          <cell r="B10">
            <v>1.25</v>
          </cell>
          <cell r="C10">
            <v>1.0799000000000001</v>
          </cell>
          <cell r="D10" t="str">
            <v>End of row</v>
          </cell>
        </row>
        <row r="11">
          <cell r="B11">
            <v>1.375</v>
          </cell>
          <cell r="C11">
            <v>1.1766000000000001</v>
          </cell>
          <cell r="D11" t="str">
            <v>End of row</v>
          </cell>
        </row>
        <row r="12">
          <cell r="B12">
            <v>1.5</v>
          </cell>
          <cell r="C12">
            <v>1.3016000000000001</v>
          </cell>
          <cell r="D12" t="str">
            <v>End of row</v>
          </cell>
        </row>
        <row r="13">
          <cell r="B13">
            <v>1.75</v>
          </cell>
          <cell r="C13">
            <v>1.5119</v>
          </cell>
          <cell r="D13" t="str">
            <v>End of row</v>
          </cell>
        </row>
        <row r="14">
          <cell r="B14">
            <v>2</v>
          </cell>
          <cell r="C14">
            <v>1.7353000000000001</v>
          </cell>
          <cell r="D14" t="str">
            <v>End of row</v>
          </cell>
        </row>
        <row r="15">
          <cell r="B15">
            <v>2.25</v>
          </cell>
          <cell r="C15">
            <v>1.9853000000000001</v>
          </cell>
          <cell r="D15" t="str">
            <v>End of row</v>
          </cell>
        </row>
        <row r="16">
          <cell r="B16">
            <v>2.5</v>
          </cell>
          <cell r="C16">
            <v>2.2023000000000001</v>
          </cell>
          <cell r="D16" t="str">
            <v>End of row</v>
          </cell>
        </row>
        <row r="17">
          <cell r="B17">
            <v>2.75</v>
          </cell>
          <cell r="C17">
            <v>2.4523000000000001</v>
          </cell>
          <cell r="D17" t="str">
            <v>End of row</v>
          </cell>
        </row>
        <row r="18">
          <cell r="B18">
            <v>3</v>
          </cell>
          <cell r="C18">
            <v>2.7023000000000001</v>
          </cell>
          <cell r="D18" t="str">
            <v>End of row</v>
          </cell>
        </row>
        <row r="19">
          <cell r="B19" t="str">
            <v>End of List</v>
          </cell>
          <cell r="C19" t="str">
            <v>End of List</v>
          </cell>
          <cell r="D19" t="str">
            <v>End of row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abSelected="1" zoomScale="110" zoomScaleNormal="110" workbookViewId="0">
      <selection activeCell="C20" sqref="C20"/>
    </sheetView>
  </sheetViews>
  <sheetFormatPr defaultRowHeight="15" outlineLevelRow="1" outlineLevelCol="1" x14ac:dyDescent="0.25"/>
  <cols>
    <col min="1" max="1" width="25.7109375" style="1" customWidth="1"/>
    <col min="2" max="2" width="12.42578125" style="1" bestFit="1" customWidth="1"/>
    <col min="3" max="3" width="13.42578125" style="1" customWidth="1"/>
    <col min="4" max="4" width="22.140625" style="1" bestFit="1" customWidth="1"/>
    <col min="5" max="6" width="15.5703125" style="1" bestFit="1" customWidth="1"/>
    <col min="7" max="7" width="13.42578125" style="1" customWidth="1"/>
    <col min="8" max="8" width="15" style="1" bestFit="1" customWidth="1"/>
    <col min="9" max="10" width="13.42578125" style="1" customWidth="1"/>
    <col min="11" max="11" width="11" style="1" customWidth="1"/>
    <col min="12" max="13" width="8.42578125" customWidth="1"/>
    <col min="14" max="15" width="13.42578125" style="1" customWidth="1"/>
    <col min="16" max="33" width="9.140625" hidden="1" customWidth="1" outlineLevel="1"/>
    <col min="34" max="35" width="38.5703125" style="1" hidden="1" customWidth="1" outlineLevel="1"/>
    <col min="36" max="38" width="18.42578125" style="1" hidden="1" customWidth="1" outlineLevel="1"/>
    <col min="39" max="39" width="29.28515625" hidden="1" customWidth="1" outlineLevel="1"/>
    <col min="40" max="40" width="16" hidden="1" customWidth="1" outlineLevel="1"/>
    <col min="41" max="41" width="30" hidden="1" customWidth="1" outlineLevel="1"/>
    <col min="42" max="42" width="5" hidden="1" customWidth="1" outlineLevel="1"/>
    <col min="43" max="43" width="46.5703125" hidden="1" customWidth="1" outlineLevel="1"/>
    <col min="44" max="44" width="8.42578125" hidden="1" customWidth="1" outlineLevel="1"/>
    <col min="45" max="45" width="36.7109375" hidden="1" customWidth="1" outlineLevel="1"/>
    <col min="46" max="46" width="9.140625" hidden="1" customWidth="1" outlineLevel="1"/>
    <col min="47" max="47" width="32" hidden="1" customWidth="1" outlineLevel="1"/>
    <col min="48" max="48" width="10.140625" hidden="1" customWidth="1" outlineLevel="1"/>
    <col min="49" max="53" width="3.85546875" hidden="1" customWidth="1" outlineLevel="1"/>
    <col min="54" max="54" width="7.5703125" hidden="1" customWidth="1" outlineLevel="1"/>
    <col min="55" max="55" width="25.28515625" hidden="1" customWidth="1" outlineLevel="1"/>
    <col min="56" max="56" width="9.140625" collapsed="1"/>
    <col min="59" max="59" width="7.5703125" customWidth="1"/>
  </cols>
  <sheetData>
    <row r="1" spans="1:59" x14ac:dyDescent="0.25">
      <c r="A1" s="127" t="s">
        <v>4450</v>
      </c>
    </row>
    <row r="2" spans="1:59" ht="18.75" x14ac:dyDescent="0.3">
      <c r="A2" s="124" t="str">
        <f>UPPER(RIGHT($AV$5,LEN($AV$5)-FIND("@",$AV$5,1)))</f>
        <v>000000_S01C-FLANGECOVER SIMPLIFIED&lt;1&gt;</v>
      </c>
      <c r="B2" s="124" t="str" cm="1">
        <f t="array" ref="B2">IF(ISNUMBER(LEFT($A$2,1)+0), "", LEFT($A$2,MIN(FIND({0,1,2,3,4,5,6,7,8,9},A2&amp;"0123456789"))-1))</f>
        <v/>
      </c>
      <c r="C2" s="126">
        <f>MID(A2,FIND("_",A2,1)+2,2)+0</f>
        <v>1</v>
      </c>
      <c r="D2" s="125" t="s">
        <v>5895</v>
      </c>
      <c r="E2" s="126">
        <f>C2+1</f>
        <v>2</v>
      </c>
      <c r="F2" s="125" t="s">
        <v>5900</v>
      </c>
      <c r="G2" s="51"/>
      <c r="H2" s="52"/>
      <c r="I2" s="55"/>
    </row>
    <row r="3" spans="1:59" x14ac:dyDescent="0.25">
      <c r="B3" s="118" t="s">
        <v>2270</v>
      </c>
      <c r="C3" s="119"/>
      <c r="D3" s="119"/>
      <c r="E3" s="119"/>
      <c r="F3" s="120"/>
      <c r="G3" s="118" t="s">
        <v>4435</v>
      </c>
      <c r="H3" s="120"/>
      <c r="I3" s="55"/>
    </row>
    <row r="4" spans="1:59" s="5" customFormat="1" ht="135.75" thickBot="1" x14ac:dyDescent="0.3">
      <c r="A4" s="4"/>
      <c r="B4" s="58" t="s">
        <v>2</v>
      </c>
      <c r="C4" s="59" t="s">
        <v>2265</v>
      </c>
      <c r="D4" s="59" t="s">
        <v>2262</v>
      </c>
      <c r="E4" s="59" t="s">
        <v>2269</v>
      </c>
      <c r="F4" s="60" t="s">
        <v>2271</v>
      </c>
      <c r="G4" s="58" t="s">
        <v>4</v>
      </c>
      <c r="H4" s="60" t="s">
        <v>4436</v>
      </c>
      <c r="I4" s="61" t="s">
        <v>6</v>
      </c>
      <c r="J4" s="87" t="s">
        <v>4481</v>
      </c>
      <c r="K4" s="84" t="s">
        <v>4483</v>
      </c>
      <c r="L4" s="84" t="s">
        <v>4484</v>
      </c>
      <c r="M4" s="87" t="s">
        <v>4485</v>
      </c>
      <c r="N4" s="84" t="s">
        <v>4478</v>
      </c>
      <c r="O4" s="84" t="s">
        <v>4479</v>
      </c>
      <c r="S4" s="121" t="s">
        <v>10</v>
      </c>
      <c r="T4" s="122"/>
      <c r="U4" s="122"/>
      <c r="V4" s="123"/>
      <c r="AB4"/>
      <c r="AH4" s="4" t="s">
        <v>2284</v>
      </c>
      <c r="AI4" s="4" t="s">
        <v>4480</v>
      </c>
      <c r="AJ4" s="4" t="s">
        <v>5093</v>
      </c>
      <c r="AK4" s="4" t="s">
        <v>5094</v>
      </c>
      <c r="AL4" s="4" t="s">
        <v>5095</v>
      </c>
      <c r="AM4" s="5" t="s">
        <v>4441</v>
      </c>
      <c r="AN4" s="68" t="s">
        <v>4447</v>
      </c>
      <c r="AO4" s="5" t="s">
        <v>4442</v>
      </c>
      <c r="AP4" s="68" t="s">
        <v>4448</v>
      </c>
      <c r="AQ4" s="5" t="s">
        <v>4443</v>
      </c>
      <c r="AR4" s="68" t="s">
        <v>4449</v>
      </c>
      <c r="AS4" s="5" t="s">
        <v>5088</v>
      </c>
      <c r="AT4" s="68" t="s">
        <v>5089</v>
      </c>
      <c r="AU4" s="5" t="s">
        <v>5090</v>
      </c>
      <c r="AV4" s="5" t="s">
        <v>5888</v>
      </c>
      <c r="AW4" s="68" t="s">
        <v>5889</v>
      </c>
      <c r="AX4" s="68" t="s">
        <v>5897</v>
      </c>
      <c r="AY4" s="68" t="s">
        <v>5901</v>
      </c>
      <c r="AZ4" s="68" t="s">
        <v>5890</v>
      </c>
      <c r="BA4" s="68" t="s">
        <v>5898</v>
      </c>
      <c r="BB4" s="68" t="s">
        <v>5891</v>
      </c>
      <c r="BC4" s="68" t="s">
        <v>5751</v>
      </c>
      <c r="BG4" s="68" t="s">
        <v>5903</v>
      </c>
    </row>
    <row r="5" spans="1:59" s="3" customFormat="1" ht="276" hidden="1" outlineLevel="1" x14ac:dyDescent="0.25">
      <c r="A5" s="2"/>
      <c r="B5" s="53" t="s">
        <v>1</v>
      </c>
      <c r="C5" s="2" t="s">
        <v>1</v>
      </c>
      <c r="D5" s="2" t="s">
        <v>1</v>
      </c>
      <c r="E5" s="2" t="s">
        <v>1</v>
      </c>
      <c r="F5" s="54" t="s">
        <v>1</v>
      </c>
      <c r="G5" s="53" t="s">
        <v>1</v>
      </c>
      <c r="H5" s="54" t="s">
        <v>1</v>
      </c>
      <c r="I5" s="57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85" t="s">
        <v>1</v>
      </c>
      <c r="O5" s="85" t="s">
        <v>1</v>
      </c>
      <c r="P5" s="3" t="s">
        <v>0</v>
      </c>
      <c r="Q5" s="3" t="s">
        <v>3</v>
      </c>
      <c r="R5" s="3" t="s">
        <v>5</v>
      </c>
      <c r="S5" s="64" t="s">
        <v>4444</v>
      </c>
      <c r="T5" s="3" t="s">
        <v>4445</v>
      </c>
      <c r="U5" s="3" t="s">
        <v>7</v>
      </c>
      <c r="V5" s="65" t="s">
        <v>8</v>
      </c>
      <c r="W5" s="3" t="s">
        <v>11</v>
      </c>
      <c r="X5" s="3" t="s">
        <v>12</v>
      </c>
      <c r="Y5" s="3" t="s">
        <v>13</v>
      </c>
      <c r="Z5" s="3" t="s">
        <v>14</v>
      </c>
      <c r="AA5" s="3" t="s">
        <v>15</v>
      </c>
      <c r="AB5" s="3" t="s">
        <v>9</v>
      </c>
      <c r="AC5" s="3" t="s">
        <v>16</v>
      </c>
      <c r="AD5" s="3" t="s">
        <v>17</v>
      </c>
      <c r="AE5" s="3" t="s">
        <v>19</v>
      </c>
      <c r="AF5" s="3" t="s">
        <v>18</v>
      </c>
      <c r="AG5" s="3" t="s">
        <v>20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3" t="s">
        <v>2282</v>
      </c>
      <c r="AN5" s="2" t="s">
        <v>1</v>
      </c>
      <c r="AO5" s="3" t="s">
        <v>2283</v>
      </c>
      <c r="AP5" s="2" t="s">
        <v>1</v>
      </c>
      <c r="AQ5" s="3" t="s">
        <v>3215</v>
      </c>
      <c r="AR5" s="3" t="s">
        <v>4446</v>
      </c>
      <c r="AS5" s="3" t="s">
        <v>5091</v>
      </c>
      <c r="AT5" s="2" t="s">
        <v>1</v>
      </c>
      <c r="AU5" s="3" t="s">
        <v>5092</v>
      </c>
      <c r="AV5" s="3" t="s">
        <v>5887</v>
      </c>
      <c r="AW5" s="3" t="s">
        <v>5892</v>
      </c>
      <c r="AX5" s="3" t="s">
        <v>5896</v>
      </c>
      <c r="AY5" s="3" t="s">
        <v>1</v>
      </c>
      <c r="AZ5" s="3" t="s">
        <v>5893</v>
      </c>
      <c r="BA5" s="3" t="s">
        <v>5899</v>
      </c>
      <c r="BB5" s="3" t="s">
        <v>5894</v>
      </c>
      <c r="BC5" s="2" t="s">
        <v>1</v>
      </c>
      <c r="BG5" s="3" t="s">
        <v>5902</v>
      </c>
    </row>
    <row r="6" spans="1:59" s="5" customFormat="1" collapsed="1" x14ac:dyDescent="0.25">
      <c r="A6" s="4" t="s">
        <v>21</v>
      </c>
      <c r="B6" s="51" t="s">
        <v>5752</v>
      </c>
      <c r="C6" s="4">
        <v>300</v>
      </c>
      <c r="D6" s="4">
        <v>4</v>
      </c>
      <c r="E6" s="4" t="s">
        <v>704</v>
      </c>
      <c r="F6" s="52" t="s">
        <v>5750</v>
      </c>
      <c r="G6" s="51" t="s">
        <v>5753</v>
      </c>
      <c r="H6" s="52" t="s">
        <v>3217</v>
      </c>
      <c r="I6" s="56" t="s">
        <v>5753</v>
      </c>
      <c r="J6" s="4" t="s">
        <v>4482</v>
      </c>
      <c r="K6" s="6">
        <f>VLOOKUP(   MROUND(L6,0.0625) + IF(L6 &lt; 2, 0.25, 0.5) + J6,   Stud_Bolt_Lengths_List, 1, TRUE)</f>
        <v>4</v>
      </c>
      <c r="L6" s="6">
        <f>AR6+(2*AK6)</f>
        <v>3.5185</v>
      </c>
      <c r="M6" s="6">
        <f>(K6-L6)/2</f>
        <v>0.24075000000000002</v>
      </c>
      <c r="N6" s="86">
        <f>VLOOKUP(AH6,WNeck_Flange_Config_Table,19,FALSE)</f>
        <v>3.8260000000000001</v>
      </c>
      <c r="O6" s="86">
        <f>VLOOKUP(AI6,LWN_Size_Table,3,FALSE)</f>
        <v>4</v>
      </c>
      <c r="P6" s="6" t="str">
        <f>IF(B6="Blind Flange","R", "S")</f>
        <v>S</v>
      </c>
      <c r="Q6" s="7" t="str">
        <f>IF(P6="S", "R", "S")</f>
        <v>R</v>
      </c>
      <c r="R6" s="6" t="str">
        <f>IF(G6="Yes","R", "S")</f>
        <v>S</v>
      </c>
      <c r="S6" s="66" t="str">
        <f>IF(I6="Yes","R", "S")</f>
        <v>S</v>
      </c>
      <c r="T6" s="8" t="str">
        <f>S6</f>
        <v>S</v>
      </c>
      <c r="U6" s="7" t="str">
        <f>IF(S6="R","U","S")</f>
        <v>S</v>
      </c>
      <c r="V6" s="67" t="str">
        <f>IF(AND($S6="R", B6="Blind Flange"),  "U",  "S")</f>
        <v>S</v>
      </c>
      <c r="W6" s="8" t="str">
        <f t="shared" ref="W6:AA9" si="0">$V6</f>
        <v>S</v>
      </c>
      <c r="X6" s="8" t="str">
        <f t="shared" si="0"/>
        <v>S</v>
      </c>
      <c r="Y6" s="8" t="str">
        <f t="shared" si="0"/>
        <v>S</v>
      </c>
      <c r="Z6" s="8" t="str">
        <f t="shared" si="0"/>
        <v>S</v>
      </c>
      <c r="AA6" s="8" t="str">
        <f t="shared" si="0"/>
        <v>S</v>
      </c>
      <c r="AB6" s="6" t="str">
        <f>IF(AND($S6="R", B6="Flange Cover"),  "U",  "S")</f>
        <v>S</v>
      </c>
      <c r="AC6" s="8" t="str">
        <f t="shared" ref="AC6:AD9" si="1">$AB6</f>
        <v>S</v>
      </c>
      <c r="AD6" s="8" t="str">
        <f t="shared" si="1"/>
        <v>S</v>
      </c>
      <c r="AE6" s="8" t="str">
        <f t="shared" ref="AE6:AG9" si="2">$AB6</f>
        <v>S</v>
      </c>
      <c r="AF6" s="8" t="str">
        <f t="shared" si="2"/>
        <v>S</v>
      </c>
      <c r="AG6" s="8" t="str">
        <f t="shared" si="2"/>
        <v>S</v>
      </c>
      <c r="AH6" s="6" t="str">
        <f>CONCATENATE("WNeck Flange ",$C6,"-NPS",$D6," ",$E6)</f>
        <v>WNeck Flange 300-NPS4 SCH-80</v>
      </c>
      <c r="AI6" s="6" t="str">
        <f>CONCATENATE($C6,"-NPS",$D6)</f>
        <v>300-NPS4</v>
      </c>
      <c r="AJ6" s="6">
        <f>VLOOKUP(AI6,LWN_Size_Data,12,FALSE)</f>
        <v>0.75</v>
      </c>
      <c r="AK6" s="6">
        <f>VLOOKUP(AJ6,Hhex_Nut_Sizes_Table,6,FALSE)</f>
        <v>0.75800000000000001</v>
      </c>
      <c r="AL6" s="6">
        <f>VLOOKUP(AJ6,Hhex_Nut_Sizes_Table,2,FALSE)</f>
        <v>10</v>
      </c>
      <c r="AM6" s="6" t="str">
        <f>CONCATENATE("Blind Flange ",$C6,"-NPS",$D6," ",$F6)</f>
        <v>Blind Flange 300-NPS4 [SA-36]</v>
      </c>
      <c r="AN6" s="6">
        <f>VLOOKUP(AH6,WNeck_Flange_Config_Table,15,FALSE)+VLOOKUP(AH6,WNeck_Flange_Config_Table,14,FALSE)</f>
        <v>1.2524999999999999</v>
      </c>
      <c r="AO6" s="8" t="str">
        <f>AM6</f>
        <v>Blind Flange 300-NPS4 [SA-36]</v>
      </c>
      <c r="AP6" s="6">
        <f>0.75</f>
        <v>0.75</v>
      </c>
      <c r="AQ6" s="6" t="str">
        <f>CONCATENATE("Gasket for WNeck Flange ",$C6,"-NPS",$D6," ",$E6," ",$H6)</f>
        <v>Gasket for WNeck Flange 300-NPS4 SCH-80 [304 SS]</v>
      </c>
      <c r="AR6" s="6">
        <f>IF(B6="Blind Flange",2*AN6, AN6+AP6)</f>
        <v>2.0024999999999999</v>
      </c>
      <c r="AS6" s="5" t="str">
        <f>CONCATENATE("STUD BOLT, ",AJ6,"-",AL6," x ",K6," [SA-193-B7]")</f>
        <v>STUD BOLT, 0.75-10 x 4 [SA-193-B7]</v>
      </c>
      <c r="AT6" s="5" t="str">
        <f>IF(LEN(AJ6)=1,".0000",IF(LEN(AJ6)=3,"000",IF(LEN(AJ6)=4,"00",IF(LEN(AJ6)=5,"0",""))))</f>
        <v>00</v>
      </c>
      <c r="AU6" s="5" t="str">
        <f>CONCATENATE("HHNUT ",AJ6,AT6,"-",AL6,"-D-N-G08-1942H")</f>
        <v>HHNUT 0.7500-10-D-N-G08-1942H</v>
      </c>
      <c r="AV6" s="4" t="str">
        <f>A6</f>
        <v>Size1</v>
      </c>
      <c r="AW6" s="6" t="str">
        <f>_xlfn.CONCAT($B$2,$C$2)</f>
        <v>1</v>
      </c>
      <c r="AX6" s="6" t="str">
        <f>_xlfn.CONCAT($B$2,$E$2)</f>
        <v>2</v>
      </c>
      <c r="AY6" s="6" t="str">
        <f>_xlfn.CONCAT($AW6,"-",$AX6)</f>
        <v>1-2</v>
      </c>
      <c r="AZ6" s="6" t="str">
        <f>_xlfn.CONCAT(".",$AW6)</f>
        <v>.1</v>
      </c>
      <c r="BA6" s="6" t="str">
        <f>_xlfn.CONCAT(".",$AX6)</f>
        <v>.2</v>
      </c>
      <c r="BB6" s="6" t="str">
        <f>_xlfn.CONCAT($AY6,"-SEC")</f>
        <v>1-2-SEC</v>
      </c>
      <c r="BC6" s="5" t="str">
        <f>SUBSTITUTE(B6," ","_")&amp;"_Material_List"</f>
        <v>Flange_Cover_Material_List</v>
      </c>
      <c r="BG6" s="6" t="str">
        <f>_xlfn.CONCAT($AY6,"-SEC")</f>
        <v>1-2-SEC</v>
      </c>
    </row>
    <row r="7" spans="1:59" s="5" customFormat="1" x14ac:dyDescent="0.25">
      <c r="A7" s="4" t="s">
        <v>4438</v>
      </c>
      <c r="B7" s="51" t="s">
        <v>5752</v>
      </c>
      <c r="C7" s="4">
        <v>300</v>
      </c>
      <c r="D7" s="4">
        <v>4</v>
      </c>
      <c r="E7" s="4" t="s">
        <v>704</v>
      </c>
      <c r="F7" s="52" t="s">
        <v>5750</v>
      </c>
      <c r="G7" s="51" t="s">
        <v>5753</v>
      </c>
      <c r="H7" s="52" t="s">
        <v>3217</v>
      </c>
      <c r="I7" s="56" t="s">
        <v>5753</v>
      </c>
      <c r="J7" s="88" t="str">
        <f>$J$6</f>
        <v>0</v>
      </c>
      <c r="K7" s="6">
        <f>VLOOKUP(   MROUND(L7,0.0625) + IF(L7 &lt; 2, 0.25, 0.5) + J7,   Stud_Bolt_Lengths_List, 1, TRUE)</f>
        <v>4</v>
      </c>
      <c r="L7" s="6">
        <f>AR7+(2*AK7)</f>
        <v>3.5185</v>
      </c>
      <c r="M7" s="6">
        <f t="shared" ref="M7:M9" si="3">(K7-L7)/2</f>
        <v>0.24075000000000002</v>
      </c>
      <c r="N7" s="86">
        <f>VLOOKUP(AH7,WNeck_Flange_Config_Table,19,FALSE)</f>
        <v>3.8260000000000001</v>
      </c>
      <c r="O7" s="86">
        <f>VLOOKUP(AI7,LWN_Size_Table,3,FALSE)</f>
        <v>4</v>
      </c>
      <c r="P7" s="6" t="str">
        <f>IF(B7="Blind Flange","R", "S")</f>
        <v>S</v>
      </c>
      <c r="Q7" s="7" t="str">
        <f>IF(P7="S", "R", "S")</f>
        <v>R</v>
      </c>
      <c r="R7" s="6" t="str">
        <f>IF(G7="Yes","R", "S")</f>
        <v>S</v>
      </c>
      <c r="S7" s="66" t="str">
        <f>IF(I7="Yes","R", "S")</f>
        <v>S</v>
      </c>
      <c r="T7" s="8" t="str">
        <f>S7</f>
        <v>S</v>
      </c>
      <c r="U7" s="7" t="str">
        <f>IF(S7="R","U","S")</f>
        <v>S</v>
      </c>
      <c r="V7" s="67" t="str">
        <f>IF(AND($S7="R", B7="Blind Flange"),  "U",  "S")</f>
        <v>S</v>
      </c>
      <c r="W7" s="8" t="str">
        <f t="shared" si="0"/>
        <v>S</v>
      </c>
      <c r="X7" s="8" t="str">
        <f t="shared" si="0"/>
        <v>S</v>
      </c>
      <c r="Y7" s="8" t="str">
        <f t="shared" si="0"/>
        <v>S</v>
      </c>
      <c r="Z7" s="8" t="str">
        <f t="shared" si="0"/>
        <v>S</v>
      </c>
      <c r="AA7" s="8" t="str">
        <f t="shared" si="0"/>
        <v>S</v>
      </c>
      <c r="AB7" s="6" t="str">
        <f>IF(AND($S7="R", B7="Flange Cover"),  "U",  "S")</f>
        <v>S</v>
      </c>
      <c r="AC7" s="8" t="str">
        <f t="shared" si="1"/>
        <v>S</v>
      </c>
      <c r="AD7" s="8" t="str">
        <f t="shared" si="1"/>
        <v>S</v>
      </c>
      <c r="AE7" s="8" t="str">
        <f t="shared" si="2"/>
        <v>S</v>
      </c>
      <c r="AF7" s="8" t="str">
        <f t="shared" si="2"/>
        <v>S</v>
      </c>
      <c r="AG7" s="8" t="str">
        <f t="shared" si="2"/>
        <v>S</v>
      </c>
      <c r="AH7" s="6" t="str">
        <f t="shared" ref="AH7:AH9" si="4">CONCATENATE("WNeck Flange ",$C7,"-NPS",$D7," ",$E7)</f>
        <v>WNeck Flange 300-NPS4 SCH-80</v>
      </c>
      <c r="AI7" s="6" t="str">
        <f t="shared" ref="AI7:AI9" si="5">CONCATENATE($C7,"-NPS",$D7)</f>
        <v>300-NPS4</v>
      </c>
      <c r="AJ7" s="6">
        <f>VLOOKUP(AI7,LWN_Size_Data,12,FALSE)</f>
        <v>0.75</v>
      </c>
      <c r="AK7" s="6">
        <f>VLOOKUP(AJ7,Hhex_Nut_Sizes_Table,6,FALSE)</f>
        <v>0.75800000000000001</v>
      </c>
      <c r="AL7" s="6">
        <f>VLOOKUP(AJ7,Hhex_Nut_Sizes_Table,2,FALSE)</f>
        <v>10</v>
      </c>
      <c r="AM7" s="6" t="str">
        <f>CONCATENATE("Blind Flange ",$C7,"-NPS",$D7," ",$F7)</f>
        <v>Blind Flange 300-NPS4 [SA-36]</v>
      </c>
      <c r="AN7" s="6">
        <f>VLOOKUP(AH7,WNeck_Flange_Config_Table,15,FALSE)+VLOOKUP(AH7,WNeck_Flange_Config_Table,14,FALSE)</f>
        <v>1.2524999999999999</v>
      </c>
      <c r="AO7" s="8" t="str">
        <f>AM7</f>
        <v>Blind Flange 300-NPS4 [SA-36]</v>
      </c>
      <c r="AP7" s="6">
        <f t="shared" ref="AP7:AP9" si="6">0.75</f>
        <v>0.75</v>
      </c>
      <c r="AQ7" s="6" t="str">
        <f>CONCATENATE("Gasket for WNeck Flange ",$C7,"-NPS",$D7," ",$E7," ",$H7)</f>
        <v>Gasket for WNeck Flange 300-NPS4 SCH-80 [304 SS]</v>
      </c>
      <c r="AR7" s="6">
        <f t="shared" ref="AR7:AR9" si="7">IF(B7="Blind Flange",2*AN7, AN7+AP7)</f>
        <v>2.0024999999999999</v>
      </c>
      <c r="AS7" s="5" t="str">
        <f>CONCATENATE("STUD BOLT, ",AJ7,"-",AL7," x ",K7," [SA-193-B7]")</f>
        <v>STUD BOLT, 0.75-10 x 4 [SA-193-B7]</v>
      </c>
      <c r="AT7" s="5" t="str">
        <f>IF(LEN(AJ7)=1,".0000",IF(LEN(AJ7)=3,"000",IF(LEN(AJ7)=4,"00",IF(LEN(AJ7)=5,"0",""))))</f>
        <v>00</v>
      </c>
      <c r="AU7" s="5" t="str">
        <f>CONCATENATE("HHNUT ",AJ7,AT7,"-",AL7,"-D-N-G08-1942H")</f>
        <v>HHNUT 0.7500-10-D-N-G08-1942H</v>
      </c>
      <c r="AV7" s="4" t="str">
        <f t="shared" ref="AV7:AV9" si="8">A7</f>
        <v>Size2</v>
      </c>
      <c r="AW7" s="8" t="str">
        <f>AW$6</f>
        <v>1</v>
      </c>
      <c r="AX7" s="8" t="str">
        <f>AX$6</f>
        <v>2</v>
      </c>
      <c r="AY7" s="6" t="str">
        <f t="shared" ref="AY7:AY9" si="9">_xlfn.CONCAT($AW7,"-",$AX7)</f>
        <v>1-2</v>
      </c>
      <c r="AZ7" s="6" t="str">
        <f t="shared" ref="AZ7:AZ9" si="10">_xlfn.CONCAT(".",$AW7)</f>
        <v>.1</v>
      </c>
      <c r="BA7" s="6" t="str">
        <f t="shared" ref="BA7:BA9" si="11">_xlfn.CONCAT(".",$AX7)</f>
        <v>.2</v>
      </c>
      <c r="BB7" s="6" t="str">
        <f t="shared" ref="BB7:BG9" si="12">_xlfn.CONCAT($AY7,"-SEC")</f>
        <v>1-2-SEC</v>
      </c>
      <c r="BC7" s="5" t="str">
        <f>SUBSTITUTE(B7," ","_")&amp;"_Material_List"</f>
        <v>Flange_Cover_Material_List</v>
      </c>
      <c r="BG7" s="6" t="str">
        <f t="shared" si="12"/>
        <v>1-2-SEC</v>
      </c>
    </row>
    <row r="8" spans="1:59" s="5" customFormat="1" x14ac:dyDescent="0.25">
      <c r="A8" s="4" t="s">
        <v>4439</v>
      </c>
      <c r="B8" s="51" t="s">
        <v>5752</v>
      </c>
      <c r="C8" s="4">
        <v>300</v>
      </c>
      <c r="D8" s="4">
        <v>4</v>
      </c>
      <c r="E8" s="4" t="s">
        <v>704</v>
      </c>
      <c r="F8" s="52" t="s">
        <v>5750</v>
      </c>
      <c r="G8" s="51" t="s">
        <v>5753</v>
      </c>
      <c r="H8" s="52" t="s">
        <v>3217</v>
      </c>
      <c r="I8" s="56" t="s">
        <v>5753</v>
      </c>
      <c r="J8" s="88" t="str">
        <f t="shared" ref="J8:J9" si="13">$J$6</f>
        <v>0</v>
      </c>
      <c r="K8" s="6">
        <f>VLOOKUP(   MROUND(L8,0.0625) + IF(L8 &lt; 2, 0.25, 0.5) + J8,   Stud_Bolt_Lengths_List, 1, TRUE)</f>
        <v>4</v>
      </c>
      <c r="L8" s="6">
        <f>AR8+(2*AK8)</f>
        <v>3.5185</v>
      </c>
      <c r="M8" s="6">
        <f t="shared" si="3"/>
        <v>0.24075000000000002</v>
      </c>
      <c r="N8" s="86">
        <f>VLOOKUP(AH8,WNeck_Flange_Config_Table,19,FALSE)</f>
        <v>3.8260000000000001</v>
      </c>
      <c r="O8" s="86">
        <f>VLOOKUP(AI8,LWN_Size_Table,3,FALSE)</f>
        <v>4</v>
      </c>
      <c r="P8" s="6" t="str">
        <f>IF(B8="Blind Flange","R", "S")</f>
        <v>S</v>
      </c>
      <c r="Q8" s="7" t="str">
        <f>IF(P8="S", "R", "S")</f>
        <v>R</v>
      </c>
      <c r="R8" s="6" t="str">
        <f>IF(G8="Yes","R", "S")</f>
        <v>S</v>
      </c>
      <c r="S8" s="66" t="str">
        <f>IF(I8="Yes","R", "S")</f>
        <v>S</v>
      </c>
      <c r="T8" s="8" t="str">
        <f>S8</f>
        <v>S</v>
      </c>
      <c r="U8" s="7" t="str">
        <f>IF(S8="R","U","S")</f>
        <v>S</v>
      </c>
      <c r="V8" s="67" t="str">
        <f>IF(AND($S8="R", B8="Blind Flange"),  "U",  "S")</f>
        <v>S</v>
      </c>
      <c r="W8" s="8" t="str">
        <f t="shared" si="0"/>
        <v>S</v>
      </c>
      <c r="X8" s="8" t="str">
        <f t="shared" si="0"/>
        <v>S</v>
      </c>
      <c r="Y8" s="8" t="str">
        <f t="shared" si="0"/>
        <v>S</v>
      </c>
      <c r="Z8" s="8" t="str">
        <f t="shared" si="0"/>
        <v>S</v>
      </c>
      <c r="AA8" s="8" t="str">
        <f t="shared" si="0"/>
        <v>S</v>
      </c>
      <c r="AB8" s="6" t="str">
        <f>IF(AND($S8="R", B8="Flange Cover"),  "U",  "S")</f>
        <v>S</v>
      </c>
      <c r="AC8" s="8" t="str">
        <f t="shared" si="1"/>
        <v>S</v>
      </c>
      <c r="AD8" s="8" t="str">
        <f t="shared" si="1"/>
        <v>S</v>
      </c>
      <c r="AE8" s="8" t="str">
        <f t="shared" si="2"/>
        <v>S</v>
      </c>
      <c r="AF8" s="8" t="str">
        <f t="shared" si="2"/>
        <v>S</v>
      </c>
      <c r="AG8" s="8" t="str">
        <f t="shared" si="2"/>
        <v>S</v>
      </c>
      <c r="AH8" s="6" t="str">
        <f t="shared" si="4"/>
        <v>WNeck Flange 300-NPS4 SCH-80</v>
      </c>
      <c r="AI8" s="6" t="str">
        <f t="shared" si="5"/>
        <v>300-NPS4</v>
      </c>
      <c r="AJ8" s="6">
        <f>VLOOKUP(AI8,LWN_Size_Data,12,FALSE)</f>
        <v>0.75</v>
      </c>
      <c r="AK8" s="6">
        <f>VLOOKUP(AJ8,Hhex_Nut_Sizes_Table,6,FALSE)</f>
        <v>0.75800000000000001</v>
      </c>
      <c r="AL8" s="6">
        <f>VLOOKUP(AJ8,Hhex_Nut_Sizes_Table,2,FALSE)</f>
        <v>10</v>
      </c>
      <c r="AM8" s="6" t="str">
        <f>CONCATENATE("Blind Flange ",$C8,"-NPS",$D8," ",$F8)</f>
        <v>Blind Flange 300-NPS4 [SA-36]</v>
      </c>
      <c r="AN8" s="6">
        <f>VLOOKUP(AH8,WNeck_Flange_Config_Table,15,FALSE)+VLOOKUP(AH8,WNeck_Flange_Config_Table,14,FALSE)</f>
        <v>1.2524999999999999</v>
      </c>
      <c r="AO8" s="8" t="str">
        <f>AM8</f>
        <v>Blind Flange 300-NPS4 [SA-36]</v>
      </c>
      <c r="AP8" s="6">
        <f t="shared" si="6"/>
        <v>0.75</v>
      </c>
      <c r="AQ8" s="6" t="str">
        <f>CONCATENATE("Gasket for WNeck Flange ",$C8,"-NPS",$D8," ",$E8," ",$H8)</f>
        <v>Gasket for WNeck Flange 300-NPS4 SCH-80 [304 SS]</v>
      </c>
      <c r="AR8" s="6">
        <f t="shared" si="7"/>
        <v>2.0024999999999999</v>
      </c>
      <c r="AS8" s="5" t="str">
        <f>CONCATENATE("STUD BOLT, ",AJ8,"-",AL8," x ",K8," [SA-193-B7]")</f>
        <v>STUD BOLT, 0.75-10 x 4 [SA-193-B7]</v>
      </c>
      <c r="AT8" s="5" t="str">
        <f>IF(LEN(AJ8)=1,".0000",IF(LEN(AJ8)=3,"000",IF(LEN(AJ8)=4,"00",IF(LEN(AJ8)=5,"0",""))))</f>
        <v>00</v>
      </c>
      <c r="AU8" s="5" t="str">
        <f>CONCATENATE("HHNUT ",AJ8,AT8,"-",AL8,"-D-N-G08-1942H")</f>
        <v>HHNUT 0.7500-10-D-N-G08-1942H</v>
      </c>
      <c r="AV8" s="4" t="str">
        <f t="shared" si="8"/>
        <v>Size3</v>
      </c>
      <c r="AW8" s="8" t="str">
        <f t="shared" ref="AW8:AX9" si="14">AW$6</f>
        <v>1</v>
      </c>
      <c r="AX8" s="8" t="str">
        <f t="shared" si="14"/>
        <v>2</v>
      </c>
      <c r="AY8" s="6" t="str">
        <f t="shared" si="9"/>
        <v>1-2</v>
      </c>
      <c r="AZ8" s="6" t="str">
        <f t="shared" si="10"/>
        <v>.1</v>
      </c>
      <c r="BA8" s="6" t="str">
        <f t="shared" si="11"/>
        <v>.2</v>
      </c>
      <c r="BB8" s="6" t="str">
        <f t="shared" si="12"/>
        <v>1-2-SEC</v>
      </c>
      <c r="BC8" s="5" t="str">
        <f>SUBSTITUTE(B8," ","_")&amp;"_Material_List"</f>
        <v>Flange_Cover_Material_List</v>
      </c>
      <c r="BG8" s="6" t="str">
        <f t="shared" si="12"/>
        <v>1-2-SEC</v>
      </c>
    </row>
    <row r="9" spans="1:59" s="5" customFormat="1" x14ac:dyDescent="0.25">
      <c r="A9" s="4" t="s">
        <v>4440</v>
      </c>
      <c r="B9" s="51" t="s">
        <v>5752</v>
      </c>
      <c r="C9" s="4">
        <v>300</v>
      </c>
      <c r="D9" s="4">
        <v>4</v>
      </c>
      <c r="E9" s="4" t="s">
        <v>704</v>
      </c>
      <c r="F9" s="52" t="s">
        <v>5750</v>
      </c>
      <c r="G9" s="51" t="s">
        <v>5753</v>
      </c>
      <c r="H9" s="52" t="s">
        <v>3217</v>
      </c>
      <c r="I9" s="56" t="s">
        <v>5753</v>
      </c>
      <c r="J9" s="88" t="str">
        <f t="shared" si="13"/>
        <v>0</v>
      </c>
      <c r="K9" s="6">
        <f>VLOOKUP(   MROUND(L9,0.0625) + IF(L9 &lt; 2, 0.25, 0.5) + J9,   Stud_Bolt_Lengths_List, 1, TRUE)</f>
        <v>4</v>
      </c>
      <c r="L9" s="6">
        <f>AR9+(2*AK9)</f>
        <v>3.5185</v>
      </c>
      <c r="M9" s="6">
        <f t="shared" si="3"/>
        <v>0.24075000000000002</v>
      </c>
      <c r="N9" s="86">
        <f>VLOOKUP(AH9,WNeck_Flange_Config_Table,19,FALSE)</f>
        <v>3.8260000000000001</v>
      </c>
      <c r="O9" s="86">
        <f>VLOOKUP(AI9,LWN_Size_Table,3,FALSE)</f>
        <v>4</v>
      </c>
      <c r="P9" s="6" t="str">
        <f>IF(B9="Blind Flange","R", "S")</f>
        <v>S</v>
      </c>
      <c r="Q9" s="7" t="str">
        <f>IF(P9="S", "R", "S")</f>
        <v>R</v>
      </c>
      <c r="R9" s="6" t="str">
        <f>IF(G9="Yes","R", "S")</f>
        <v>S</v>
      </c>
      <c r="S9" s="66" t="str">
        <f>IF(I9="Yes","R", "S")</f>
        <v>S</v>
      </c>
      <c r="T9" s="8" t="str">
        <f>S9</f>
        <v>S</v>
      </c>
      <c r="U9" s="7" t="str">
        <f>IF(S9="R","U","S")</f>
        <v>S</v>
      </c>
      <c r="V9" s="67" t="str">
        <f>IF(AND($S9="R", B9="Blind Flange"),  "U",  "S")</f>
        <v>S</v>
      </c>
      <c r="W9" s="8" t="str">
        <f t="shared" si="0"/>
        <v>S</v>
      </c>
      <c r="X9" s="8" t="str">
        <f t="shared" si="0"/>
        <v>S</v>
      </c>
      <c r="Y9" s="8" t="str">
        <f t="shared" si="0"/>
        <v>S</v>
      </c>
      <c r="Z9" s="8" t="str">
        <f t="shared" si="0"/>
        <v>S</v>
      </c>
      <c r="AA9" s="8" t="str">
        <f t="shared" si="0"/>
        <v>S</v>
      </c>
      <c r="AB9" s="6" t="str">
        <f>IF(AND($S9="R", B9="Flange Cover"),  "U",  "S")</f>
        <v>S</v>
      </c>
      <c r="AC9" s="8" t="str">
        <f t="shared" si="1"/>
        <v>S</v>
      </c>
      <c r="AD9" s="8" t="str">
        <f t="shared" si="1"/>
        <v>S</v>
      </c>
      <c r="AE9" s="8" t="str">
        <f t="shared" si="2"/>
        <v>S</v>
      </c>
      <c r="AF9" s="8" t="str">
        <f t="shared" si="2"/>
        <v>S</v>
      </c>
      <c r="AG9" s="8" t="str">
        <f t="shared" si="2"/>
        <v>S</v>
      </c>
      <c r="AH9" s="6" t="str">
        <f t="shared" si="4"/>
        <v>WNeck Flange 300-NPS4 SCH-80</v>
      </c>
      <c r="AI9" s="6" t="str">
        <f t="shared" si="5"/>
        <v>300-NPS4</v>
      </c>
      <c r="AJ9" s="6">
        <f>VLOOKUP(AI9,LWN_Size_Data,12,FALSE)</f>
        <v>0.75</v>
      </c>
      <c r="AK9" s="6">
        <f>VLOOKUP(AJ9,Hhex_Nut_Sizes_Table,6,FALSE)</f>
        <v>0.75800000000000001</v>
      </c>
      <c r="AL9" s="6">
        <f>VLOOKUP(AJ9,Hhex_Nut_Sizes_Table,2,FALSE)</f>
        <v>10</v>
      </c>
      <c r="AM9" s="6" t="str">
        <f>CONCATENATE("Blind Flange ",$C9,"-NPS",$D9," ",$F9)</f>
        <v>Blind Flange 300-NPS4 [SA-36]</v>
      </c>
      <c r="AN9" s="6">
        <f>VLOOKUP(AH9,WNeck_Flange_Config_Table,15,FALSE)+VLOOKUP(AH9,WNeck_Flange_Config_Table,14,FALSE)</f>
        <v>1.2524999999999999</v>
      </c>
      <c r="AO9" s="8" t="str">
        <f>AM9</f>
        <v>Blind Flange 300-NPS4 [SA-36]</v>
      </c>
      <c r="AP9" s="6">
        <f t="shared" si="6"/>
        <v>0.75</v>
      </c>
      <c r="AQ9" s="6" t="str">
        <f>CONCATENATE("Gasket for WNeck Flange ",$C9,"-NPS",$D9," ",$E9," ",$H9)</f>
        <v>Gasket for WNeck Flange 300-NPS4 SCH-80 [304 SS]</v>
      </c>
      <c r="AR9" s="6">
        <f t="shared" si="7"/>
        <v>2.0024999999999999</v>
      </c>
      <c r="AS9" s="5" t="str">
        <f>CONCATENATE("STUD BOLT, ",AJ9,"-",AL9," x ",K9," [SA-193-B7]")</f>
        <v>STUD BOLT, 0.75-10 x 4 [SA-193-B7]</v>
      </c>
      <c r="AT9" s="5" t="str">
        <f>IF(LEN(AJ9)=1,".0000",IF(LEN(AJ9)=3,"000",IF(LEN(AJ9)=4,"00",IF(LEN(AJ9)=5,"0",""))))</f>
        <v>00</v>
      </c>
      <c r="AU9" s="5" t="str">
        <f>CONCATENATE("HHNUT ",AJ9,AT9,"-",AL9,"-D-N-G08-1942H")</f>
        <v>HHNUT 0.7500-10-D-N-G08-1942H</v>
      </c>
      <c r="AV9" s="4" t="str">
        <f t="shared" si="8"/>
        <v>Size4</v>
      </c>
      <c r="AW9" s="8" t="str">
        <f t="shared" si="14"/>
        <v>1</v>
      </c>
      <c r="AX9" s="8" t="str">
        <f t="shared" si="14"/>
        <v>2</v>
      </c>
      <c r="AY9" s="6" t="str">
        <f t="shared" si="9"/>
        <v>1-2</v>
      </c>
      <c r="AZ9" s="6" t="str">
        <f t="shared" si="10"/>
        <v>.1</v>
      </c>
      <c r="BA9" s="6" t="str">
        <f t="shared" si="11"/>
        <v>.2</v>
      </c>
      <c r="BB9" s="6" t="str">
        <f t="shared" si="12"/>
        <v>1-2-SEC</v>
      </c>
      <c r="BC9" s="5" t="str">
        <f>SUBSTITUTE(B9," ","_")&amp;"_Material_List"</f>
        <v>Flange_Cover_Material_List</v>
      </c>
      <c r="BG9" s="6" t="str">
        <f t="shared" si="12"/>
        <v>1-2-SEC</v>
      </c>
    </row>
    <row r="10" spans="1:59" x14ac:dyDescent="0.25">
      <c r="K10" s="5"/>
      <c r="AJ10" s="5"/>
    </row>
    <row r="11" spans="1:59" x14ac:dyDescent="0.25">
      <c r="K11"/>
    </row>
    <row r="12" spans="1:59" x14ac:dyDescent="0.25">
      <c r="K12"/>
    </row>
  </sheetData>
  <mergeCells count="3">
    <mergeCell ref="B3:F3"/>
    <mergeCell ref="G3:H3"/>
    <mergeCell ref="S4:V4"/>
  </mergeCells>
  <conditionalFormatting sqref="H4">
    <cfRule type="expression" dxfId="2" priority="5">
      <formula>$G$6="No"</formula>
    </cfRule>
  </conditionalFormatting>
  <conditionalFormatting sqref="H6:H9">
    <cfRule type="expression" dxfId="1" priority="2">
      <formula>$G$6="No"</formula>
    </cfRule>
  </conditionalFormatting>
  <conditionalFormatting sqref="F6:F9">
    <cfRule type="expression" dxfId="0" priority="6">
      <formula>ISERROR(VLOOKUP($F6,INDIRECT($BC6),1,FALSE))</formula>
    </cfRule>
  </conditionalFormatting>
  <dataValidations count="9">
    <dataValidation type="list" allowBlank="1" sqref="B6:B9" xr:uid="{00000000-0002-0000-0000-000000000000}">
      <formula1>"Blind Flange, Flange Cover"</formula1>
    </dataValidation>
    <dataValidation type="list" allowBlank="1" sqref="G6:G9 I6:I9" xr:uid="{00000000-0002-0000-0000-000001000000}">
      <formula1>"Yes, No"</formula1>
    </dataValidation>
    <dataValidation allowBlank="1" sqref="AQ6:AQ9 K6:O9 AH6:AN9" xr:uid="{00000000-0002-0000-0000-000002000000}"/>
    <dataValidation type="list" allowBlank="1" sqref="C6:C9" xr:uid="{00000000-0002-0000-0000-000003000000}">
      <formula1>Flange_LBS_List</formula1>
    </dataValidation>
    <dataValidation type="list" allowBlank="1" sqref="E6:E9" xr:uid="{00000000-0002-0000-0000-000004000000}">
      <formula1>Flange_SCH_List</formula1>
    </dataValidation>
    <dataValidation type="list" allowBlank="1" sqref="D6:E9" xr:uid="{00000000-0002-0000-0000-000005000000}">
      <formula1>Flange_Size_List</formula1>
    </dataValidation>
    <dataValidation type="list" allowBlank="1" sqref="H6:H9" xr:uid="{00000000-0002-0000-0000-000007000000}">
      <formula1>Gasket_Material_List</formula1>
    </dataValidation>
    <dataValidation type="list" allowBlank="1" sqref="J6:J9" xr:uid="{00000000-0002-0000-0000-000008000000}">
      <formula1>"0, 0.0625, 0.125, 0.1875, 0.25, 0.375, 0.5, 0.75"</formula1>
    </dataValidation>
    <dataValidation type="list" allowBlank="1" showInputMessage="1" showErrorMessage="1" sqref="F6:F9" xr:uid="{A0B815A5-BFFD-4A29-B1C2-A4140EFD3975}">
      <formula1>INDIRECT($BC6)</formula1>
    </dataValidation>
  </dataValidations>
  <pageMargins left="0.7" right="0.7" top="0.75" bottom="0.75" header="0.3" footer="0.3"/>
  <pageSetup orientation="portrait" r:id="rId1"/>
  <ignoredErrors>
    <ignoredError sqref="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0"/>
  <sheetViews>
    <sheetView workbookViewId="0"/>
  </sheetViews>
  <sheetFormatPr defaultRowHeight="15" x14ac:dyDescent="0.25"/>
  <sheetData>
    <row r="1" spans="1:5" x14ac:dyDescent="0.25">
      <c r="A1" t="s">
        <v>2282</v>
      </c>
      <c r="B1" t="s">
        <v>3215</v>
      </c>
      <c r="C1" t="s">
        <v>2283</v>
      </c>
      <c r="D1" t="s">
        <v>5091</v>
      </c>
      <c r="E1" t="s">
        <v>5092</v>
      </c>
    </row>
    <row r="2" spans="1:5" x14ac:dyDescent="0.25">
      <c r="A2" s="1" t="s">
        <v>23</v>
      </c>
      <c r="B2" s="1" t="s">
        <v>3216</v>
      </c>
      <c r="C2" s="1" t="s">
        <v>23</v>
      </c>
      <c r="D2" s="1" t="s">
        <v>3216</v>
      </c>
      <c r="E2" s="1" t="s">
        <v>3216</v>
      </c>
    </row>
    <row r="3" spans="1:5" x14ac:dyDescent="0.25">
      <c r="A3" s="1" t="s">
        <v>2286</v>
      </c>
      <c r="B3" s="1" t="s">
        <v>3217</v>
      </c>
      <c r="C3" s="1" t="s">
        <v>2285</v>
      </c>
      <c r="D3" s="1" t="s">
        <v>4526</v>
      </c>
      <c r="E3" s="1" t="s">
        <v>5656</v>
      </c>
    </row>
    <row r="4" spans="1:5" x14ac:dyDescent="0.25">
      <c r="A4" s="1" t="s">
        <v>2287</v>
      </c>
      <c r="B4" s="1" t="s">
        <v>3218</v>
      </c>
      <c r="C4" s="1" t="s">
        <v>2286</v>
      </c>
      <c r="D4" s="1" t="s">
        <v>5096</v>
      </c>
      <c r="E4" s="1" t="s">
        <v>5657</v>
      </c>
    </row>
    <row r="5" spans="1:5" x14ac:dyDescent="0.25">
      <c r="A5" s="1" t="s">
        <v>2288</v>
      </c>
      <c r="B5" s="1" t="s">
        <v>3219</v>
      </c>
      <c r="C5" s="1" t="s">
        <v>2287</v>
      </c>
      <c r="D5" s="1" t="s">
        <v>5097</v>
      </c>
      <c r="E5" s="1" t="s">
        <v>5658</v>
      </c>
    </row>
    <row r="6" spans="1:5" x14ac:dyDescent="0.25">
      <c r="A6" s="1" t="s">
        <v>2289</v>
      </c>
      <c r="B6" s="1" t="s">
        <v>3220</v>
      </c>
      <c r="C6" s="1" t="s">
        <v>2288</v>
      </c>
      <c r="D6" s="1" t="s">
        <v>5096</v>
      </c>
      <c r="E6" s="1" t="s">
        <v>5659</v>
      </c>
    </row>
    <row r="7" spans="1:5" x14ac:dyDescent="0.25">
      <c r="A7" s="1" t="s">
        <v>2290</v>
      </c>
      <c r="B7" s="1" t="s">
        <v>3221</v>
      </c>
      <c r="C7" s="1" t="s">
        <v>2289</v>
      </c>
      <c r="D7" s="1" t="s">
        <v>5098</v>
      </c>
      <c r="E7" s="1" t="s">
        <v>5660</v>
      </c>
    </row>
    <row r="8" spans="1:5" x14ac:dyDescent="0.25">
      <c r="A8" s="1" t="s">
        <v>2291</v>
      </c>
      <c r="B8" s="1" t="s">
        <v>3222</v>
      </c>
      <c r="C8" s="1" t="s">
        <v>2290</v>
      </c>
      <c r="D8" s="1" t="s">
        <v>5096</v>
      </c>
      <c r="E8" s="1" t="s">
        <v>5661</v>
      </c>
    </row>
    <row r="9" spans="1:5" x14ac:dyDescent="0.25">
      <c r="A9" s="1" t="s">
        <v>2292</v>
      </c>
      <c r="B9" s="1" t="s">
        <v>3223</v>
      </c>
      <c r="C9" s="1" t="s">
        <v>2291</v>
      </c>
      <c r="D9" s="1" t="s">
        <v>5099</v>
      </c>
      <c r="E9" s="1" t="s">
        <v>5662</v>
      </c>
    </row>
    <row r="10" spans="1:5" x14ac:dyDescent="0.25">
      <c r="A10" s="1" t="s">
        <v>2294</v>
      </c>
      <c r="B10" s="1" t="s">
        <v>3224</v>
      </c>
      <c r="C10" s="1" t="s">
        <v>2292</v>
      </c>
      <c r="D10" s="1" t="s">
        <v>5096</v>
      </c>
      <c r="E10" s="1" t="s">
        <v>5663</v>
      </c>
    </row>
    <row r="11" spans="1:5" x14ac:dyDescent="0.25">
      <c r="A11" s="1" t="s">
        <v>2295</v>
      </c>
      <c r="B11" s="1" t="s">
        <v>3225</v>
      </c>
      <c r="C11" s="1" t="s">
        <v>2293</v>
      </c>
      <c r="D11" s="1" t="s">
        <v>5100</v>
      </c>
      <c r="E11" s="1" t="s">
        <v>5664</v>
      </c>
    </row>
    <row r="12" spans="1:5" x14ac:dyDescent="0.25">
      <c r="A12" s="1" t="s">
        <v>2296</v>
      </c>
      <c r="B12" s="1" t="s">
        <v>3226</v>
      </c>
      <c r="C12" s="1" t="s">
        <v>2294</v>
      </c>
      <c r="D12" s="1" t="s">
        <v>5096</v>
      </c>
      <c r="E12" s="1" t="s">
        <v>5665</v>
      </c>
    </row>
    <row r="13" spans="1:5" x14ac:dyDescent="0.25">
      <c r="A13" s="1" t="s">
        <v>2297</v>
      </c>
      <c r="B13" s="1" t="s">
        <v>3227</v>
      </c>
      <c r="C13" s="1" t="s">
        <v>2295</v>
      </c>
      <c r="D13" s="1" t="s">
        <v>5101</v>
      </c>
      <c r="E13" s="1" t="s">
        <v>5666</v>
      </c>
    </row>
    <row r="14" spans="1:5" x14ac:dyDescent="0.25">
      <c r="A14" s="1" t="s">
        <v>2298</v>
      </c>
      <c r="B14" s="1" t="s">
        <v>3228</v>
      </c>
      <c r="C14" s="1" t="s">
        <v>2296</v>
      </c>
      <c r="D14" s="1" t="s">
        <v>5096</v>
      </c>
      <c r="E14" s="1" t="s">
        <v>5667</v>
      </c>
    </row>
    <row r="15" spans="1:5" x14ac:dyDescent="0.25">
      <c r="A15" s="1" t="s">
        <v>2299</v>
      </c>
      <c r="B15" s="1" t="s">
        <v>3229</v>
      </c>
      <c r="C15" s="1" t="s">
        <v>2297</v>
      </c>
      <c r="D15" s="1" t="s">
        <v>5102</v>
      </c>
      <c r="E15" s="1" t="s">
        <v>5668</v>
      </c>
    </row>
    <row r="16" spans="1:5" x14ac:dyDescent="0.25">
      <c r="A16" s="1" t="s">
        <v>2300</v>
      </c>
      <c r="B16" s="1" t="s">
        <v>3230</v>
      </c>
      <c r="C16" s="1" t="s">
        <v>2298</v>
      </c>
      <c r="D16" s="1" t="s">
        <v>5096</v>
      </c>
      <c r="E16" s="1" t="s">
        <v>5669</v>
      </c>
    </row>
    <row r="17" spans="1:5" x14ac:dyDescent="0.25">
      <c r="A17" s="1" t="s">
        <v>2301</v>
      </c>
      <c r="B17" s="1" t="s">
        <v>3231</v>
      </c>
      <c r="C17" s="1" t="s">
        <v>2299</v>
      </c>
      <c r="D17" s="1" t="s">
        <v>5103</v>
      </c>
      <c r="E17" s="1" t="s">
        <v>5670</v>
      </c>
    </row>
    <row r="18" spans="1:5" x14ac:dyDescent="0.25">
      <c r="A18" s="1" t="s">
        <v>2307</v>
      </c>
      <c r="B18" s="1" t="s">
        <v>3232</v>
      </c>
      <c r="C18" s="1" t="s">
        <v>2300</v>
      </c>
      <c r="D18" s="1" t="s">
        <v>5096</v>
      </c>
      <c r="E18" s="1" t="s">
        <v>5671</v>
      </c>
    </row>
    <row r="19" spans="1:5" x14ac:dyDescent="0.25">
      <c r="A19" s="1" t="s">
        <v>2309</v>
      </c>
      <c r="B19" s="1" t="s">
        <v>3233</v>
      </c>
      <c r="C19" s="1" t="s">
        <v>2301</v>
      </c>
      <c r="D19" s="1" t="s">
        <v>5104</v>
      </c>
      <c r="E19" s="1" t="s">
        <v>5672</v>
      </c>
    </row>
    <row r="20" spans="1:5" x14ac:dyDescent="0.25">
      <c r="A20" s="1" t="s">
        <v>2310</v>
      </c>
      <c r="B20" s="1" t="s">
        <v>3234</v>
      </c>
      <c r="C20" s="1" t="s">
        <v>2302</v>
      </c>
      <c r="D20" s="1" t="s">
        <v>5096</v>
      </c>
      <c r="E20" s="1" t="s">
        <v>5673</v>
      </c>
    </row>
    <row r="21" spans="1:5" x14ac:dyDescent="0.25">
      <c r="A21" s="1" t="s">
        <v>2311</v>
      </c>
      <c r="B21" s="1" t="s">
        <v>3235</v>
      </c>
      <c r="C21" s="1" t="s">
        <v>2303</v>
      </c>
      <c r="D21" s="1" t="s">
        <v>5105</v>
      </c>
      <c r="E21" s="1" t="s">
        <v>5674</v>
      </c>
    </row>
    <row r="22" spans="1:5" x14ac:dyDescent="0.25">
      <c r="A22" s="1" t="s">
        <v>2312</v>
      </c>
      <c r="B22" s="1" t="s">
        <v>3236</v>
      </c>
      <c r="C22" s="1" t="s">
        <v>2304</v>
      </c>
      <c r="D22" s="1" t="s">
        <v>5096</v>
      </c>
      <c r="E22" s="1" t="s">
        <v>5675</v>
      </c>
    </row>
    <row r="23" spans="1:5" x14ac:dyDescent="0.25">
      <c r="A23" s="1" t="s">
        <v>2314</v>
      </c>
      <c r="B23" s="1" t="s">
        <v>3237</v>
      </c>
      <c r="C23" s="1" t="s">
        <v>2305</v>
      </c>
      <c r="D23" s="1" t="s">
        <v>5106</v>
      </c>
      <c r="E23" s="1" t="s">
        <v>5676</v>
      </c>
    </row>
    <row r="24" spans="1:5" x14ac:dyDescent="0.25">
      <c r="A24" s="1" t="s">
        <v>2315</v>
      </c>
      <c r="B24" s="1" t="s">
        <v>3238</v>
      </c>
      <c r="C24" s="1" t="s">
        <v>2306</v>
      </c>
      <c r="D24" s="1" t="s">
        <v>5096</v>
      </c>
      <c r="E24" s="1" t="s">
        <v>5677</v>
      </c>
    </row>
    <row r="25" spans="1:5" x14ac:dyDescent="0.25">
      <c r="A25" s="1" t="s">
        <v>2316</v>
      </c>
      <c r="B25" s="1" t="s">
        <v>3239</v>
      </c>
      <c r="C25" s="1" t="s">
        <v>2307</v>
      </c>
      <c r="D25" s="1" t="s">
        <v>5107</v>
      </c>
      <c r="E25" s="1" t="s">
        <v>5678</v>
      </c>
    </row>
    <row r="26" spans="1:5" x14ac:dyDescent="0.25">
      <c r="A26" s="1" t="s">
        <v>2317</v>
      </c>
      <c r="B26" s="1" t="s">
        <v>3240</v>
      </c>
      <c r="C26" s="1" t="s">
        <v>2308</v>
      </c>
      <c r="D26" s="1" t="s">
        <v>5096</v>
      </c>
      <c r="E26" s="1" t="s">
        <v>5679</v>
      </c>
    </row>
    <row r="27" spans="1:5" x14ac:dyDescent="0.25">
      <c r="A27" s="1" t="s">
        <v>2318</v>
      </c>
      <c r="B27" s="1" t="s">
        <v>3241</v>
      </c>
      <c r="C27" s="1" t="s">
        <v>2309</v>
      </c>
      <c r="D27" s="1" t="s">
        <v>5108</v>
      </c>
      <c r="E27" s="1" t="s">
        <v>5680</v>
      </c>
    </row>
    <row r="28" spans="1:5" x14ac:dyDescent="0.25">
      <c r="A28" s="1" t="s">
        <v>2319</v>
      </c>
      <c r="B28" s="1" t="s">
        <v>3242</v>
      </c>
      <c r="C28" s="1" t="s">
        <v>2310</v>
      </c>
      <c r="D28" s="1" t="s">
        <v>5096</v>
      </c>
      <c r="E28" s="1" t="s">
        <v>5681</v>
      </c>
    </row>
    <row r="29" spans="1:5" x14ac:dyDescent="0.25">
      <c r="A29" s="1" t="s">
        <v>2320</v>
      </c>
      <c r="B29" s="1" t="s">
        <v>3243</v>
      </c>
      <c r="C29" s="1" t="s">
        <v>2311</v>
      </c>
      <c r="D29" s="1" t="s">
        <v>5109</v>
      </c>
      <c r="E29" s="1" t="s">
        <v>5682</v>
      </c>
    </row>
    <row r="30" spans="1:5" x14ac:dyDescent="0.25">
      <c r="A30" s="1" t="s">
        <v>2321</v>
      </c>
      <c r="B30" s="1" t="s">
        <v>3244</v>
      </c>
      <c r="C30" s="1" t="s">
        <v>2312</v>
      </c>
      <c r="D30" s="1" t="s">
        <v>5096</v>
      </c>
      <c r="E30" s="1" t="s">
        <v>5683</v>
      </c>
    </row>
    <row r="31" spans="1:5" x14ac:dyDescent="0.25">
      <c r="A31" s="1" t="s">
        <v>2322</v>
      </c>
      <c r="B31" s="1" t="s">
        <v>3245</v>
      </c>
      <c r="C31" s="1" t="s">
        <v>2313</v>
      </c>
      <c r="D31" s="1" t="s">
        <v>5110</v>
      </c>
      <c r="E31" s="1" t="s">
        <v>5684</v>
      </c>
    </row>
    <row r="32" spans="1:5" x14ac:dyDescent="0.25">
      <c r="A32" s="1" t="s">
        <v>2323</v>
      </c>
      <c r="B32" s="1" t="s">
        <v>3246</v>
      </c>
      <c r="C32" s="1" t="s">
        <v>2314</v>
      </c>
      <c r="D32" s="1" t="s">
        <v>5096</v>
      </c>
      <c r="E32" s="1" t="s">
        <v>5685</v>
      </c>
    </row>
    <row r="33" spans="1:5" x14ac:dyDescent="0.25">
      <c r="A33" s="1" t="s">
        <v>2324</v>
      </c>
      <c r="B33" s="1" t="s">
        <v>3247</v>
      </c>
      <c r="C33" s="1" t="s">
        <v>2315</v>
      </c>
      <c r="D33" s="1" t="s">
        <v>5111</v>
      </c>
      <c r="E33" s="1" t="s">
        <v>5686</v>
      </c>
    </row>
    <row r="34" spans="1:5" x14ac:dyDescent="0.25">
      <c r="A34" s="1" t="s">
        <v>2346</v>
      </c>
      <c r="B34" s="1" t="s">
        <v>3248</v>
      </c>
      <c r="C34" s="1" t="s">
        <v>2316</v>
      </c>
      <c r="D34" s="1" t="s">
        <v>5096</v>
      </c>
      <c r="E34" s="1" t="s">
        <v>5687</v>
      </c>
    </row>
    <row r="35" spans="1:5" x14ac:dyDescent="0.25">
      <c r="A35" s="1" t="s">
        <v>2347</v>
      </c>
      <c r="B35" s="1" t="s">
        <v>3249</v>
      </c>
      <c r="C35" s="1" t="s">
        <v>2317</v>
      </c>
      <c r="D35" s="1" t="s">
        <v>5112</v>
      </c>
      <c r="E35" s="1" t="s">
        <v>5688</v>
      </c>
    </row>
    <row r="36" spans="1:5" x14ac:dyDescent="0.25">
      <c r="A36" s="1" t="s">
        <v>2348</v>
      </c>
      <c r="B36" s="1" t="s">
        <v>3250</v>
      </c>
      <c r="C36" s="1" t="s">
        <v>2318</v>
      </c>
      <c r="D36" s="1" t="s">
        <v>5096</v>
      </c>
      <c r="E36" s="1" t="s">
        <v>5689</v>
      </c>
    </row>
    <row r="37" spans="1:5" x14ac:dyDescent="0.25">
      <c r="A37" s="1" t="s">
        <v>2349</v>
      </c>
      <c r="B37" s="1" t="s">
        <v>3251</v>
      </c>
      <c r="C37" s="1" t="s">
        <v>2319</v>
      </c>
      <c r="D37" s="1" t="s">
        <v>5113</v>
      </c>
      <c r="E37" s="1" t="s">
        <v>5690</v>
      </c>
    </row>
    <row r="38" spans="1:5" x14ac:dyDescent="0.25">
      <c r="A38" s="1" t="s">
        <v>2350</v>
      </c>
      <c r="B38" s="1" t="s">
        <v>3252</v>
      </c>
      <c r="C38" s="1" t="s">
        <v>2320</v>
      </c>
      <c r="D38" s="1" t="s">
        <v>5096</v>
      </c>
      <c r="E38" s="1" t="s">
        <v>5691</v>
      </c>
    </row>
    <row r="39" spans="1:5" x14ac:dyDescent="0.25">
      <c r="A39" s="1" t="s">
        <v>2351</v>
      </c>
      <c r="B39" s="1" t="s">
        <v>3253</v>
      </c>
      <c r="C39" s="1" t="s">
        <v>2321</v>
      </c>
      <c r="D39" s="1" t="s">
        <v>5114</v>
      </c>
      <c r="E39" s="1" t="s">
        <v>5692</v>
      </c>
    </row>
    <row r="40" spans="1:5" x14ac:dyDescent="0.25">
      <c r="A40" s="1" t="s">
        <v>2352</v>
      </c>
      <c r="B40" s="1" t="s">
        <v>3254</v>
      </c>
      <c r="C40" s="1" t="s">
        <v>2322</v>
      </c>
      <c r="D40" s="1" t="s">
        <v>5096</v>
      </c>
      <c r="E40" s="1" t="s">
        <v>5693</v>
      </c>
    </row>
    <row r="41" spans="1:5" x14ac:dyDescent="0.25">
      <c r="A41" s="1" t="s">
        <v>2354</v>
      </c>
      <c r="B41" s="1" t="s">
        <v>3255</v>
      </c>
      <c r="C41" s="1" t="s">
        <v>2323</v>
      </c>
      <c r="D41" s="1" t="s">
        <v>5115</v>
      </c>
      <c r="E41" s="1" t="s">
        <v>5694</v>
      </c>
    </row>
    <row r="42" spans="1:5" x14ac:dyDescent="0.25">
      <c r="A42" s="1" t="s">
        <v>2355</v>
      </c>
      <c r="B42" s="1" t="s">
        <v>3256</v>
      </c>
      <c r="C42" s="1" t="s">
        <v>2324</v>
      </c>
      <c r="D42" s="1" t="s">
        <v>5096</v>
      </c>
      <c r="E42" s="1" t="s">
        <v>5695</v>
      </c>
    </row>
    <row r="43" spans="1:5" x14ac:dyDescent="0.25">
      <c r="A43" s="1" t="s">
        <v>2356</v>
      </c>
      <c r="B43" s="1" t="s">
        <v>3257</v>
      </c>
      <c r="C43" s="1" t="s">
        <v>2325</v>
      </c>
      <c r="D43" s="1" t="s">
        <v>5116</v>
      </c>
      <c r="E43" s="1" t="s">
        <v>5696</v>
      </c>
    </row>
    <row r="44" spans="1:5" x14ac:dyDescent="0.25">
      <c r="A44" s="1" t="s">
        <v>2357</v>
      </c>
      <c r="B44" s="1" t="s">
        <v>3258</v>
      </c>
      <c r="C44" s="1" t="s">
        <v>2326</v>
      </c>
      <c r="D44" s="1" t="s">
        <v>5096</v>
      </c>
      <c r="E44" s="1" t="s">
        <v>5697</v>
      </c>
    </row>
    <row r="45" spans="1:5" x14ac:dyDescent="0.25">
      <c r="A45" s="1" t="s">
        <v>2358</v>
      </c>
      <c r="B45" s="1" t="s">
        <v>3259</v>
      </c>
      <c r="C45" s="1" t="s">
        <v>2327</v>
      </c>
      <c r="D45" s="1" t="s">
        <v>5117</v>
      </c>
      <c r="E45" s="1" t="s">
        <v>5698</v>
      </c>
    </row>
    <row r="46" spans="1:5" x14ac:dyDescent="0.25">
      <c r="A46" s="1" t="s">
        <v>2359</v>
      </c>
      <c r="B46" s="1" t="s">
        <v>3260</v>
      </c>
      <c r="C46" s="1" t="s">
        <v>2328</v>
      </c>
      <c r="D46" s="1" t="s">
        <v>5096</v>
      </c>
      <c r="E46" s="1" t="s">
        <v>5699</v>
      </c>
    </row>
    <row r="47" spans="1:5" x14ac:dyDescent="0.25">
      <c r="A47" s="1" t="s">
        <v>2360</v>
      </c>
      <c r="B47" s="1" t="s">
        <v>3261</v>
      </c>
      <c r="C47" s="1" t="s">
        <v>2329</v>
      </c>
      <c r="D47" s="1" t="s">
        <v>5118</v>
      </c>
      <c r="E47" s="1" t="s">
        <v>5700</v>
      </c>
    </row>
    <row r="48" spans="1:5" x14ac:dyDescent="0.25">
      <c r="A48" s="1" t="s">
        <v>2361</v>
      </c>
      <c r="B48" s="1" t="s">
        <v>3262</v>
      </c>
      <c r="C48" s="1" t="s">
        <v>2330</v>
      </c>
      <c r="D48" s="1" t="s">
        <v>5096</v>
      </c>
      <c r="E48" s="1" t="s">
        <v>5701</v>
      </c>
    </row>
    <row r="49" spans="1:5" x14ac:dyDescent="0.25">
      <c r="A49" s="1" t="s">
        <v>2363</v>
      </c>
      <c r="B49" s="1" t="s">
        <v>3263</v>
      </c>
      <c r="C49" s="1" t="s">
        <v>2331</v>
      </c>
      <c r="D49" s="1" t="s">
        <v>5119</v>
      </c>
      <c r="E49" s="1" t="s">
        <v>5702</v>
      </c>
    </row>
    <row r="50" spans="1:5" x14ac:dyDescent="0.25">
      <c r="A50" s="1" t="s">
        <v>2364</v>
      </c>
      <c r="B50" s="1" t="s">
        <v>3264</v>
      </c>
      <c r="C50" s="1" t="s">
        <v>2332</v>
      </c>
      <c r="D50" s="1" t="s">
        <v>5096</v>
      </c>
      <c r="E50" s="1" t="s">
        <v>5703</v>
      </c>
    </row>
    <row r="51" spans="1:5" x14ac:dyDescent="0.25">
      <c r="A51" s="1" t="s">
        <v>2367</v>
      </c>
      <c r="B51" s="1" t="s">
        <v>3265</v>
      </c>
      <c r="C51" s="1" t="s">
        <v>2333</v>
      </c>
      <c r="D51" s="1" t="s">
        <v>5120</v>
      </c>
      <c r="E51" s="1" t="s">
        <v>5704</v>
      </c>
    </row>
    <row r="52" spans="1:5" x14ac:dyDescent="0.25">
      <c r="A52" s="1" t="s">
        <v>2368</v>
      </c>
      <c r="B52" s="1" t="s">
        <v>3266</v>
      </c>
      <c r="C52" s="1" t="s">
        <v>2334</v>
      </c>
      <c r="D52" s="1" t="s">
        <v>5096</v>
      </c>
      <c r="E52" s="1" t="s">
        <v>5705</v>
      </c>
    </row>
    <row r="53" spans="1:5" x14ac:dyDescent="0.25">
      <c r="A53" s="1" t="s">
        <v>2369</v>
      </c>
      <c r="B53" s="1" t="s">
        <v>3267</v>
      </c>
      <c r="C53" s="1" t="s">
        <v>2335</v>
      </c>
      <c r="D53" s="1" t="s">
        <v>5121</v>
      </c>
      <c r="E53" s="1" t="s">
        <v>5706</v>
      </c>
    </row>
    <row r="54" spans="1:5" x14ac:dyDescent="0.25">
      <c r="A54" s="1" t="s">
        <v>2370</v>
      </c>
      <c r="B54" s="1" t="s">
        <v>3268</v>
      </c>
      <c r="C54" s="1" t="s">
        <v>2336</v>
      </c>
      <c r="D54" s="1" t="s">
        <v>5096</v>
      </c>
      <c r="E54" s="1" t="s">
        <v>5707</v>
      </c>
    </row>
    <row r="55" spans="1:5" x14ac:dyDescent="0.25">
      <c r="A55" s="1" t="s">
        <v>2372</v>
      </c>
      <c r="B55" s="1" t="s">
        <v>3269</v>
      </c>
      <c r="C55" s="1" t="s">
        <v>2337</v>
      </c>
      <c r="D55" s="1" t="s">
        <v>5122</v>
      </c>
      <c r="E55" s="1" t="s">
        <v>5708</v>
      </c>
    </row>
    <row r="56" spans="1:5" x14ac:dyDescent="0.25">
      <c r="A56" s="1" t="s">
        <v>2373</v>
      </c>
      <c r="B56" s="1" t="s">
        <v>3270</v>
      </c>
      <c r="C56" s="1" t="s">
        <v>2338</v>
      </c>
      <c r="D56" s="1" t="s">
        <v>5096</v>
      </c>
      <c r="E56" s="1" t="s">
        <v>5709</v>
      </c>
    </row>
    <row r="57" spans="1:5" x14ac:dyDescent="0.25">
      <c r="A57" s="1" t="s">
        <v>2375</v>
      </c>
      <c r="B57" s="1" t="s">
        <v>3271</v>
      </c>
      <c r="C57" s="1" t="s">
        <v>2339</v>
      </c>
      <c r="D57" s="1" t="s">
        <v>5123</v>
      </c>
      <c r="E57" s="1" t="s">
        <v>5710</v>
      </c>
    </row>
    <row r="58" spans="1:5" x14ac:dyDescent="0.25">
      <c r="A58" s="1" t="s">
        <v>2376</v>
      </c>
      <c r="B58" s="1" t="s">
        <v>3272</v>
      </c>
      <c r="C58" s="1" t="s">
        <v>2340</v>
      </c>
      <c r="D58" s="1" t="s">
        <v>5096</v>
      </c>
      <c r="E58" s="1" t="s">
        <v>5711</v>
      </c>
    </row>
    <row r="59" spans="1:5" x14ac:dyDescent="0.25">
      <c r="A59" s="1" t="s">
        <v>2377</v>
      </c>
      <c r="B59" s="1" t="s">
        <v>3273</v>
      </c>
      <c r="C59" s="1" t="s">
        <v>2341</v>
      </c>
      <c r="D59" s="1" t="s">
        <v>5124</v>
      </c>
      <c r="E59" s="1" t="s">
        <v>5712</v>
      </c>
    </row>
    <row r="60" spans="1:5" x14ac:dyDescent="0.25">
      <c r="A60" s="1" t="s">
        <v>2378</v>
      </c>
      <c r="B60" s="1" t="s">
        <v>3274</v>
      </c>
      <c r="C60" s="1" t="s">
        <v>2342</v>
      </c>
      <c r="D60" s="1" t="s">
        <v>5096</v>
      </c>
      <c r="E60" s="1" t="s">
        <v>5713</v>
      </c>
    </row>
    <row r="61" spans="1:5" x14ac:dyDescent="0.25">
      <c r="A61" s="1" t="s">
        <v>2379</v>
      </c>
      <c r="B61" s="1" t="s">
        <v>3275</v>
      </c>
      <c r="C61" s="1" t="s">
        <v>2343</v>
      </c>
      <c r="D61" s="1" t="s">
        <v>5125</v>
      </c>
      <c r="E61" s="1" t="s">
        <v>5714</v>
      </c>
    </row>
    <row r="62" spans="1:5" x14ac:dyDescent="0.25">
      <c r="A62" s="1" t="s">
        <v>2380</v>
      </c>
      <c r="B62" s="1" t="s">
        <v>3276</v>
      </c>
      <c r="C62" s="1" t="s">
        <v>2344</v>
      </c>
      <c r="D62" s="1" t="s">
        <v>5096</v>
      </c>
      <c r="E62" s="1" t="s">
        <v>5715</v>
      </c>
    </row>
    <row r="63" spans="1:5" x14ac:dyDescent="0.25">
      <c r="A63" s="1" t="s">
        <v>2382</v>
      </c>
      <c r="B63" s="1" t="s">
        <v>3277</v>
      </c>
      <c r="C63" s="1" t="s">
        <v>2345</v>
      </c>
      <c r="D63" s="1" t="s">
        <v>5126</v>
      </c>
      <c r="E63" s="1" t="s">
        <v>5716</v>
      </c>
    </row>
    <row r="64" spans="1:5" x14ac:dyDescent="0.25">
      <c r="A64" s="1" t="s">
        <v>2383</v>
      </c>
      <c r="B64" s="1" t="s">
        <v>3278</v>
      </c>
      <c r="C64" s="1" t="s">
        <v>2346</v>
      </c>
      <c r="D64" s="1" t="s">
        <v>5096</v>
      </c>
      <c r="E64" s="1" t="s">
        <v>5717</v>
      </c>
    </row>
    <row r="65" spans="1:5" x14ac:dyDescent="0.25">
      <c r="A65" s="1" t="s">
        <v>2385</v>
      </c>
      <c r="B65" s="1" t="s">
        <v>3279</v>
      </c>
      <c r="C65" s="1" t="s">
        <v>2347</v>
      </c>
      <c r="D65" s="1" t="s">
        <v>5127</v>
      </c>
      <c r="E65" s="1" t="s">
        <v>5718</v>
      </c>
    </row>
    <row r="66" spans="1:5" x14ac:dyDescent="0.25">
      <c r="A66" s="1" t="s">
        <v>2386</v>
      </c>
      <c r="B66" s="1" t="s">
        <v>3280</v>
      </c>
      <c r="C66" s="1" t="s">
        <v>2348</v>
      </c>
      <c r="D66" s="1" t="s">
        <v>5096</v>
      </c>
      <c r="E66" s="1" t="s">
        <v>5719</v>
      </c>
    </row>
    <row r="67" spans="1:5" x14ac:dyDescent="0.25">
      <c r="A67" s="1" t="s">
        <v>2387</v>
      </c>
      <c r="B67" s="1" t="s">
        <v>3281</v>
      </c>
      <c r="C67" s="1" t="s">
        <v>2349</v>
      </c>
      <c r="D67" s="1" t="s">
        <v>5128</v>
      </c>
      <c r="E67" s="1" t="s">
        <v>5720</v>
      </c>
    </row>
    <row r="68" spans="1:5" x14ac:dyDescent="0.25">
      <c r="A68" s="1" t="s">
        <v>2388</v>
      </c>
      <c r="B68" s="1" t="s">
        <v>3282</v>
      </c>
      <c r="C68" s="1" t="s">
        <v>2350</v>
      </c>
      <c r="D68" s="1" t="s">
        <v>5096</v>
      </c>
      <c r="E68" s="1" t="s">
        <v>5721</v>
      </c>
    </row>
    <row r="69" spans="1:5" x14ac:dyDescent="0.25">
      <c r="A69" s="1" t="s">
        <v>2389</v>
      </c>
      <c r="B69" s="1" t="s">
        <v>3283</v>
      </c>
      <c r="C69" s="1" t="s">
        <v>2351</v>
      </c>
      <c r="D69" s="1" t="s">
        <v>5129</v>
      </c>
      <c r="E69" s="1" t="s">
        <v>5722</v>
      </c>
    </row>
    <row r="70" spans="1:5" x14ac:dyDescent="0.25">
      <c r="A70" s="1" t="s">
        <v>2391</v>
      </c>
      <c r="B70" s="1" t="s">
        <v>3284</v>
      </c>
      <c r="C70" s="1" t="s">
        <v>2352</v>
      </c>
      <c r="D70" s="1" t="s">
        <v>5096</v>
      </c>
      <c r="E70" s="1" t="s">
        <v>5723</v>
      </c>
    </row>
    <row r="71" spans="1:5" x14ac:dyDescent="0.25">
      <c r="A71" s="1" t="s">
        <v>2392</v>
      </c>
      <c r="B71" s="1" t="s">
        <v>3285</v>
      </c>
      <c r="C71" s="1" t="s">
        <v>2353</v>
      </c>
      <c r="D71" s="1" t="s">
        <v>5130</v>
      </c>
      <c r="E71" s="1" t="s">
        <v>5724</v>
      </c>
    </row>
    <row r="72" spans="1:5" x14ac:dyDescent="0.25">
      <c r="A72" s="1" t="s">
        <v>2394</v>
      </c>
      <c r="B72" s="1" t="s">
        <v>3286</v>
      </c>
      <c r="C72" s="1" t="s">
        <v>2354</v>
      </c>
      <c r="D72" s="1" t="s">
        <v>5096</v>
      </c>
      <c r="E72" s="1" t="s">
        <v>5725</v>
      </c>
    </row>
    <row r="73" spans="1:5" x14ac:dyDescent="0.25">
      <c r="A73" s="1" t="s">
        <v>2395</v>
      </c>
      <c r="B73" s="1" t="s">
        <v>3287</v>
      </c>
      <c r="C73" s="1" t="s">
        <v>2355</v>
      </c>
      <c r="D73" s="1" t="s">
        <v>5131</v>
      </c>
      <c r="E73" s="1" t="s">
        <v>5726</v>
      </c>
    </row>
    <row r="74" spans="1:5" x14ac:dyDescent="0.25">
      <c r="A74" s="1" t="s">
        <v>2396</v>
      </c>
      <c r="B74" s="1" t="s">
        <v>3288</v>
      </c>
      <c r="C74" s="1" t="s">
        <v>2356</v>
      </c>
      <c r="D74" s="1" t="s">
        <v>5096</v>
      </c>
      <c r="E74" s="1" t="s">
        <v>5727</v>
      </c>
    </row>
    <row r="75" spans="1:5" x14ac:dyDescent="0.25">
      <c r="A75" s="1" t="s">
        <v>2401</v>
      </c>
      <c r="B75" s="1" t="s">
        <v>3289</v>
      </c>
      <c r="C75" s="1" t="s">
        <v>2357</v>
      </c>
      <c r="D75" s="1" t="s">
        <v>5132</v>
      </c>
      <c r="E75" s="1" t="s">
        <v>5728</v>
      </c>
    </row>
    <row r="76" spans="1:5" x14ac:dyDescent="0.25">
      <c r="A76" s="1" t="s">
        <v>2404</v>
      </c>
      <c r="B76" s="1" t="s">
        <v>3290</v>
      </c>
      <c r="C76" s="1" t="s">
        <v>2358</v>
      </c>
      <c r="D76" s="1" t="s">
        <v>5096</v>
      </c>
      <c r="E76" s="1" t="s">
        <v>5729</v>
      </c>
    </row>
    <row r="77" spans="1:5" x14ac:dyDescent="0.25">
      <c r="A77" s="1" t="s">
        <v>2407</v>
      </c>
      <c r="B77" s="1" t="s">
        <v>3291</v>
      </c>
      <c r="C77" s="1" t="s">
        <v>2359</v>
      </c>
      <c r="D77" s="1" t="s">
        <v>5133</v>
      </c>
      <c r="E77" s="1" t="s">
        <v>5730</v>
      </c>
    </row>
    <row r="78" spans="1:5" x14ac:dyDescent="0.25">
      <c r="A78" s="1" t="s">
        <v>2409</v>
      </c>
      <c r="B78" s="1" t="s">
        <v>3292</v>
      </c>
      <c r="C78" s="1" t="s">
        <v>2360</v>
      </c>
      <c r="D78" s="1" t="s">
        <v>5096</v>
      </c>
      <c r="E78" s="1" t="s">
        <v>5731</v>
      </c>
    </row>
    <row r="79" spans="1:5" x14ac:dyDescent="0.25">
      <c r="A79" s="1" t="s">
        <v>2410</v>
      </c>
      <c r="B79" s="1" t="s">
        <v>3293</v>
      </c>
      <c r="C79" s="1" t="s">
        <v>2361</v>
      </c>
      <c r="D79" s="1" t="s">
        <v>5134</v>
      </c>
      <c r="E79" s="1" t="s">
        <v>5732</v>
      </c>
    </row>
    <row r="80" spans="1:5" x14ac:dyDescent="0.25">
      <c r="A80" s="1" t="s">
        <v>2411</v>
      </c>
      <c r="B80" s="1" t="s">
        <v>3294</v>
      </c>
      <c r="C80" s="1" t="s">
        <v>2362</v>
      </c>
      <c r="D80" s="1" t="s">
        <v>5096</v>
      </c>
      <c r="E80" s="1" t="s">
        <v>5733</v>
      </c>
    </row>
    <row r="81" spans="1:5" x14ac:dyDescent="0.25">
      <c r="A81" s="1" t="s">
        <v>2414</v>
      </c>
      <c r="B81" s="1" t="s">
        <v>3295</v>
      </c>
      <c r="C81" s="1" t="s">
        <v>2363</v>
      </c>
      <c r="D81" s="1" t="s">
        <v>5135</v>
      </c>
      <c r="E81" s="1" t="s">
        <v>5734</v>
      </c>
    </row>
    <row r="82" spans="1:5" x14ac:dyDescent="0.25">
      <c r="A82" s="1" t="s">
        <v>2415</v>
      </c>
      <c r="B82" s="1" t="s">
        <v>3296</v>
      </c>
      <c r="C82" s="1" t="s">
        <v>2364</v>
      </c>
      <c r="D82" s="1" t="s">
        <v>5096</v>
      </c>
      <c r="E82" s="1" t="s">
        <v>5735</v>
      </c>
    </row>
    <row r="83" spans="1:5" x14ac:dyDescent="0.25">
      <c r="A83" s="1" t="s">
        <v>2416</v>
      </c>
      <c r="B83" s="1" t="s">
        <v>3297</v>
      </c>
      <c r="C83" s="1" t="s">
        <v>2365</v>
      </c>
      <c r="D83" s="1" t="s">
        <v>5136</v>
      </c>
      <c r="E83" s="1" t="s">
        <v>5736</v>
      </c>
    </row>
    <row r="84" spans="1:5" x14ac:dyDescent="0.25">
      <c r="A84" s="1" t="s">
        <v>2417</v>
      </c>
      <c r="B84" s="1" t="s">
        <v>3298</v>
      </c>
      <c r="C84" s="1" t="s">
        <v>2366</v>
      </c>
      <c r="D84" s="1" t="s">
        <v>5096</v>
      </c>
      <c r="E84" s="1" t="s">
        <v>5737</v>
      </c>
    </row>
    <row r="85" spans="1:5" x14ac:dyDescent="0.25">
      <c r="A85" s="1" t="s">
        <v>2420</v>
      </c>
      <c r="B85" s="1" t="s">
        <v>3299</v>
      </c>
      <c r="C85" s="1" t="s">
        <v>2367</v>
      </c>
      <c r="D85" s="1" t="s">
        <v>5137</v>
      </c>
      <c r="E85" s="1" t="s">
        <v>5738</v>
      </c>
    </row>
    <row r="86" spans="1:5" x14ac:dyDescent="0.25">
      <c r="A86" s="1" t="s">
        <v>2422</v>
      </c>
      <c r="B86" s="1" t="s">
        <v>3300</v>
      </c>
      <c r="C86" s="1" t="s">
        <v>2368</v>
      </c>
      <c r="D86" s="1" t="s">
        <v>5096</v>
      </c>
      <c r="E86" s="1" t="s">
        <v>5739</v>
      </c>
    </row>
    <row r="87" spans="1:5" x14ac:dyDescent="0.25">
      <c r="A87" s="1" t="s">
        <v>2423</v>
      </c>
      <c r="B87" s="1" t="s">
        <v>3301</v>
      </c>
      <c r="C87" s="1" t="s">
        <v>2369</v>
      </c>
      <c r="D87" s="1" t="s">
        <v>5138</v>
      </c>
      <c r="E87" s="1" t="s">
        <v>5740</v>
      </c>
    </row>
    <row r="88" spans="1:5" x14ac:dyDescent="0.25">
      <c r="A88" s="1" t="s">
        <v>2425</v>
      </c>
      <c r="B88" s="1" t="s">
        <v>3302</v>
      </c>
      <c r="C88" s="1" t="s">
        <v>2370</v>
      </c>
      <c r="D88" s="1" t="s">
        <v>5096</v>
      </c>
      <c r="E88" s="1" t="s">
        <v>5741</v>
      </c>
    </row>
    <row r="89" spans="1:5" x14ac:dyDescent="0.25">
      <c r="A89" s="1" t="s">
        <v>2427</v>
      </c>
      <c r="B89" s="1" t="s">
        <v>3303</v>
      </c>
      <c r="C89" s="1" t="s">
        <v>2371</v>
      </c>
      <c r="D89" s="1" t="s">
        <v>5139</v>
      </c>
      <c r="E89" s="1" t="s">
        <v>5742</v>
      </c>
    </row>
    <row r="90" spans="1:5" x14ac:dyDescent="0.25">
      <c r="A90" s="1" t="s">
        <v>2428</v>
      </c>
      <c r="B90" s="1" t="s">
        <v>3304</v>
      </c>
      <c r="C90" s="1" t="s">
        <v>2372</v>
      </c>
      <c r="D90" s="1" t="s">
        <v>5096</v>
      </c>
      <c r="E90" s="1" t="s">
        <v>5743</v>
      </c>
    </row>
    <row r="91" spans="1:5" x14ac:dyDescent="0.25">
      <c r="A91" s="1" t="s">
        <v>2429</v>
      </c>
      <c r="B91" s="1" t="s">
        <v>3305</v>
      </c>
      <c r="C91" s="1" t="s">
        <v>2373</v>
      </c>
      <c r="D91" s="1" t="s">
        <v>5140</v>
      </c>
      <c r="E91" s="1" t="s">
        <v>5744</v>
      </c>
    </row>
    <row r="92" spans="1:5" x14ac:dyDescent="0.25">
      <c r="A92" s="1" t="s">
        <v>2430</v>
      </c>
      <c r="B92" s="1" t="s">
        <v>3306</v>
      </c>
      <c r="C92" s="1" t="s">
        <v>2374</v>
      </c>
      <c r="D92" s="1" t="s">
        <v>5096</v>
      </c>
      <c r="E92" s="1" t="s">
        <v>5745</v>
      </c>
    </row>
    <row r="93" spans="1:5" x14ac:dyDescent="0.25">
      <c r="A93" s="1" t="s">
        <v>2431</v>
      </c>
      <c r="B93" s="1" t="s">
        <v>3307</v>
      </c>
      <c r="C93" s="1" t="s">
        <v>2375</v>
      </c>
      <c r="D93" s="1" t="s">
        <v>5141</v>
      </c>
      <c r="E93" s="1" t="s">
        <v>5746</v>
      </c>
    </row>
    <row r="94" spans="1:5" x14ac:dyDescent="0.25">
      <c r="A94" s="1" t="s">
        <v>2432</v>
      </c>
      <c r="B94" s="1" t="s">
        <v>3308</v>
      </c>
      <c r="C94" s="1" t="s">
        <v>2376</v>
      </c>
      <c r="D94" s="1" t="s">
        <v>5096</v>
      </c>
      <c r="E94" s="1" t="s">
        <v>5747</v>
      </c>
    </row>
    <row r="95" spans="1:5" x14ac:dyDescent="0.25">
      <c r="A95" s="1" t="s">
        <v>2440</v>
      </c>
      <c r="B95" s="1" t="s">
        <v>3309</v>
      </c>
      <c r="C95" s="1" t="s">
        <v>2377</v>
      </c>
      <c r="D95" s="1" t="s">
        <v>5142</v>
      </c>
    </row>
    <row r="96" spans="1:5" x14ac:dyDescent="0.25">
      <c r="A96" s="1" t="s">
        <v>2442</v>
      </c>
      <c r="B96" s="1" t="s">
        <v>3310</v>
      </c>
      <c r="C96" s="1" t="s">
        <v>2378</v>
      </c>
      <c r="D96" s="1" t="s">
        <v>5096</v>
      </c>
    </row>
    <row r="97" spans="1:4" x14ac:dyDescent="0.25">
      <c r="A97" s="1" t="s">
        <v>2443</v>
      </c>
      <c r="B97" s="1" t="s">
        <v>3311</v>
      </c>
      <c r="C97" s="1" t="s">
        <v>2379</v>
      </c>
      <c r="D97" s="1" t="s">
        <v>5143</v>
      </c>
    </row>
    <row r="98" spans="1:4" x14ac:dyDescent="0.25">
      <c r="A98" s="1" t="s">
        <v>2445</v>
      </c>
      <c r="B98" s="1" t="s">
        <v>3312</v>
      </c>
      <c r="C98" s="1" t="s">
        <v>2380</v>
      </c>
      <c r="D98" s="1" t="s">
        <v>5096</v>
      </c>
    </row>
    <row r="99" spans="1:4" x14ac:dyDescent="0.25">
      <c r="A99" s="1" t="s">
        <v>2447</v>
      </c>
      <c r="B99" s="1" t="s">
        <v>3313</v>
      </c>
      <c r="C99" s="1" t="s">
        <v>2381</v>
      </c>
      <c r="D99" s="1" t="s">
        <v>5144</v>
      </c>
    </row>
    <row r="100" spans="1:4" x14ac:dyDescent="0.25">
      <c r="A100" s="1" t="s">
        <v>2449</v>
      </c>
      <c r="B100" s="1" t="s">
        <v>3314</v>
      </c>
      <c r="C100" s="1" t="s">
        <v>2382</v>
      </c>
      <c r="D100" s="1" t="s">
        <v>5096</v>
      </c>
    </row>
    <row r="101" spans="1:4" x14ac:dyDescent="0.25">
      <c r="A101" s="1" t="s">
        <v>2450</v>
      </c>
      <c r="B101" s="1" t="s">
        <v>3315</v>
      </c>
      <c r="C101" s="1" t="s">
        <v>2383</v>
      </c>
      <c r="D101" s="1" t="s">
        <v>5145</v>
      </c>
    </row>
    <row r="102" spans="1:4" x14ac:dyDescent="0.25">
      <c r="A102" s="1" t="s">
        <v>2451</v>
      </c>
      <c r="B102" s="1" t="s">
        <v>3316</v>
      </c>
      <c r="C102" s="1" t="s">
        <v>2384</v>
      </c>
      <c r="D102" s="1" t="s">
        <v>5096</v>
      </c>
    </row>
    <row r="103" spans="1:4" x14ac:dyDescent="0.25">
      <c r="A103" s="1" t="s">
        <v>2452</v>
      </c>
      <c r="B103" s="1" t="s">
        <v>3317</v>
      </c>
      <c r="C103" s="1" t="s">
        <v>2385</v>
      </c>
      <c r="D103" s="1" t="s">
        <v>5146</v>
      </c>
    </row>
    <row r="104" spans="1:4" x14ac:dyDescent="0.25">
      <c r="A104" s="1" t="s">
        <v>2480</v>
      </c>
      <c r="B104" s="1" t="s">
        <v>3318</v>
      </c>
      <c r="C104" s="1" t="s">
        <v>2386</v>
      </c>
      <c r="D104" s="1" t="s">
        <v>5096</v>
      </c>
    </row>
    <row r="105" spans="1:4" x14ac:dyDescent="0.25">
      <c r="A105" s="1" t="s">
        <v>2482</v>
      </c>
      <c r="B105" s="1" t="s">
        <v>3319</v>
      </c>
      <c r="C105" s="1" t="s">
        <v>2387</v>
      </c>
      <c r="D105" s="1" t="s">
        <v>5147</v>
      </c>
    </row>
    <row r="106" spans="1:4" x14ac:dyDescent="0.25">
      <c r="A106" s="1" t="s">
        <v>2483</v>
      </c>
      <c r="B106" s="1" t="s">
        <v>3320</v>
      </c>
      <c r="C106" s="1" t="s">
        <v>2388</v>
      </c>
      <c r="D106" s="1" t="s">
        <v>5096</v>
      </c>
    </row>
    <row r="107" spans="1:4" x14ac:dyDescent="0.25">
      <c r="A107" s="1" t="s">
        <v>2485</v>
      </c>
      <c r="B107" s="1" t="s">
        <v>3321</v>
      </c>
      <c r="C107" s="1" t="s">
        <v>2389</v>
      </c>
      <c r="D107" s="1" t="s">
        <v>5148</v>
      </c>
    </row>
    <row r="108" spans="1:4" x14ac:dyDescent="0.25">
      <c r="A108" s="1" t="s">
        <v>2487</v>
      </c>
      <c r="B108" s="1" t="s">
        <v>3322</v>
      </c>
      <c r="C108" s="1" t="s">
        <v>2390</v>
      </c>
      <c r="D108" s="1" t="s">
        <v>5096</v>
      </c>
    </row>
    <row r="109" spans="1:4" x14ac:dyDescent="0.25">
      <c r="A109" s="1" t="s">
        <v>2489</v>
      </c>
      <c r="B109" s="1" t="s">
        <v>3323</v>
      </c>
      <c r="C109" s="1" t="s">
        <v>2391</v>
      </c>
      <c r="D109" s="1" t="s">
        <v>5149</v>
      </c>
    </row>
    <row r="110" spans="1:4" x14ac:dyDescent="0.25">
      <c r="A110" s="1" t="s">
        <v>2490</v>
      </c>
      <c r="B110" s="1" t="s">
        <v>3324</v>
      </c>
      <c r="C110" s="1" t="s">
        <v>2392</v>
      </c>
      <c r="D110" s="1" t="s">
        <v>5096</v>
      </c>
    </row>
    <row r="111" spans="1:4" x14ac:dyDescent="0.25">
      <c r="A111" s="1" t="s">
        <v>2491</v>
      </c>
      <c r="B111" s="1" t="s">
        <v>3325</v>
      </c>
      <c r="C111" s="1" t="s">
        <v>2393</v>
      </c>
      <c r="D111" s="1" t="s">
        <v>5150</v>
      </c>
    </row>
    <row r="112" spans="1:4" x14ac:dyDescent="0.25">
      <c r="A112" s="1" t="s">
        <v>2502</v>
      </c>
      <c r="B112" s="1" t="s">
        <v>3326</v>
      </c>
      <c r="C112" s="1" t="s">
        <v>2394</v>
      </c>
      <c r="D112" s="1" t="s">
        <v>5096</v>
      </c>
    </row>
    <row r="113" spans="1:4" x14ac:dyDescent="0.25">
      <c r="A113" s="1" t="s">
        <v>2505</v>
      </c>
      <c r="B113" s="1" t="s">
        <v>3327</v>
      </c>
      <c r="C113" s="1" t="s">
        <v>2395</v>
      </c>
      <c r="D113" s="1" t="s">
        <v>5151</v>
      </c>
    </row>
    <row r="114" spans="1:4" x14ac:dyDescent="0.25">
      <c r="A114" s="1" t="s">
        <v>2506</v>
      </c>
      <c r="B114" s="1" t="s">
        <v>3328</v>
      </c>
      <c r="C114" s="1" t="s">
        <v>2396</v>
      </c>
      <c r="D114" s="1" t="s">
        <v>5096</v>
      </c>
    </row>
    <row r="115" spans="1:4" x14ac:dyDescent="0.25">
      <c r="A115" s="1" t="s">
        <v>2508</v>
      </c>
      <c r="B115" s="1" t="s">
        <v>3329</v>
      </c>
      <c r="C115" s="1" t="s">
        <v>2397</v>
      </c>
      <c r="D115" s="1" t="s">
        <v>5152</v>
      </c>
    </row>
    <row r="116" spans="1:4" x14ac:dyDescent="0.25">
      <c r="A116" s="1" t="s">
        <v>2509</v>
      </c>
      <c r="B116" s="1" t="s">
        <v>3330</v>
      </c>
      <c r="C116" s="1" t="s">
        <v>2398</v>
      </c>
      <c r="D116" s="1" t="s">
        <v>5096</v>
      </c>
    </row>
    <row r="117" spans="1:4" x14ac:dyDescent="0.25">
      <c r="A117" s="1" t="s">
        <v>2510</v>
      </c>
      <c r="B117" s="1" t="s">
        <v>3331</v>
      </c>
      <c r="C117" s="1" t="s">
        <v>2399</v>
      </c>
      <c r="D117" s="1" t="s">
        <v>5153</v>
      </c>
    </row>
    <row r="118" spans="1:4" x14ac:dyDescent="0.25">
      <c r="A118" s="1" t="s">
        <v>2519</v>
      </c>
      <c r="B118" s="1" t="s">
        <v>3332</v>
      </c>
      <c r="C118" s="1" t="s">
        <v>2400</v>
      </c>
      <c r="D118" s="1" t="s">
        <v>5096</v>
      </c>
    </row>
    <row r="119" spans="1:4" x14ac:dyDescent="0.25">
      <c r="A119" s="1" t="s">
        <v>2521</v>
      </c>
      <c r="B119" s="1" t="s">
        <v>3333</v>
      </c>
      <c r="C119" s="1" t="s">
        <v>2401</v>
      </c>
      <c r="D119" s="1" t="s">
        <v>5154</v>
      </c>
    </row>
    <row r="120" spans="1:4" x14ac:dyDescent="0.25">
      <c r="A120" s="1" t="s">
        <v>2522</v>
      </c>
      <c r="B120" s="1" t="s">
        <v>3334</v>
      </c>
      <c r="C120" s="1" t="s">
        <v>2402</v>
      </c>
      <c r="D120" s="1" t="s">
        <v>5096</v>
      </c>
    </row>
    <row r="121" spans="1:4" x14ac:dyDescent="0.25">
      <c r="A121" s="1" t="s">
        <v>2524</v>
      </c>
      <c r="B121" s="1" t="s">
        <v>3335</v>
      </c>
      <c r="C121" s="1" t="s">
        <v>2403</v>
      </c>
      <c r="D121" s="1" t="s">
        <v>5155</v>
      </c>
    </row>
    <row r="122" spans="1:4" x14ac:dyDescent="0.25">
      <c r="A122" s="1" t="s">
        <v>2525</v>
      </c>
      <c r="B122" s="1" t="s">
        <v>3336</v>
      </c>
      <c r="C122" s="1" t="s">
        <v>2404</v>
      </c>
      <c r="D122" s="1" t="s">
        <v>5096</v>
      </c>
    </row>
    <row r="123" spans="1:4" x14ac:dyDescent="0.25">
      <c r="A123" s="1" t="s">
        <v>2527</v>
      </c>
      <c r="B123" s="1" t="s">
        <v>3337</v>
      </c>
      <c r="C123" s="1" t="s">
        <v>2405</v>
      </c>
      <c r="D123" s="1" t="s">
        <v>5156</v>
      </c>
    </row>
    <row r="124" spans="1:4" x14ac:dyDescent="0.25">
      <c r="A124" s="1" t="s">
        <v>2528</v>
      </c>
      <c r="B124" s="1" t="s">
        <v>3338</v>
      </c>
      <c r="C124" s="1" t="s">
        <v>2406</v>
      </c>
      <c r="D124" s="1" t="s">
        <v>5096</v>
      </c>
    </row>
    <row r="125" spans="1:4" x14ac:dyDescent="0.25">
      <c r="A125" s="1" t="s">
        <v>2529</v>
      </c>
      <c r="B125" s="1" t="s">
        <v>3339</v>
      </c>
      <c r="C125" s="1" t="s">
        <v>2407</v>
      </c>
      <c r="D125" s="1" t="s">
        <v>5157</v>
      </c>
    </row>
    <row r="126" spans="1:4" x14ac:dyDescent="0.25">
      <c r="A126" s="1" t="s">
        <v>2538</v>
      </c>
      <c r="B126" s="1" t="s">
        <v>3340</v>
      </c>
      <c r="C126" s="1" t="s">
        <v>2408</v>
      </c>
      <c r="D126" s="1" t="s">
        <v>5096</v>
      </c>
    </row>
    <row r="127" spans="1:4" x14ac:dyDescent="0.25">
      <c r="A127" s="1" t="s">
        <v>2540</v>
      </c>
      <c r="B127" s="1" t="s">
        <v>3341</v>
      </c>
      <c r="C127" s="1" t="s">
        <v>2409</v>
      </c>
      <c r="D127" s="1" t="s">
        <v>5158</v>
      </c>
    </row>
    <row r="128" spans="1:4" x14ac:dyDescent="0.25">
      <c r="A128" s="1" t="s">
        <v>2541</v>
      </c>
      <c r="B128" s="1" t="s">
        <v>3342</v>
      </c>
      <c r="C128" s="1" t="s">
        <v>2410</v>
      </c>
      <c r="D128" s="1" t="s">
        <v>5096</v>
      </c>
    </row>
    <row r="129" spans="1:4" x14ac:dyDescent="0.25">
      <c r="A129" s="1" t="s">
        <v>2550</v>
      </c>
      <c r="B129" s="1" t="s">
        <v>3343</v>
      </c>
      <c r="C129" s="1" t="s">
        <v>2411</v>
      </c>
      <c r="D129" s="1" t="s">
        <v>5159</v>
      </c>
    </row>
    <row r="130" spans="1:4" x14ac:dyDescent="0.25">
      <c r="A130" s="1" t="s">
        <v>2555</v>
      </c>
      <c r="B130" s="1" t="s">
        <v>3344</v>
      </c>
      <c r="C130" s="1" t="s">
        <v>2412</v>
      </c>
      <c r="D130" s="1" t="s">
        <v>5096</v>
      </c>
    </row>
    <row r="131" spans="1:4" x14ac:dyDescent="0.25">
      <c r="A131" s="1" t="s">
        <v>2556</v>
      </c>
      <c r="B131" s="1" t="s">
        <v>3345</v>
      </c>
      <c r="C131" s="1" t="s">
        <v>2413</v>
      </c>
      <c r="D131" s="1" t="s">
        <v>5160</v>
      </c>
    </row>
    <row r="132" spans="1:4" x14ac:dyDescent="0.25">
      <c r="A132" s="1" t="s">
        <v>2558</v>
      </c>
      <c r="B132" s="1" t="s">
        <v>3346</v>
      </c>
      <c r="C132" s="1" t="s">
        <v>2414</v>
      </c>
      <c r="D132" s="1" t="s">
        <v>5096</v>
      </c>
    </row>
    <row r="133" spans="1:4" x14ac:dyDescent="0.25">
      <c r="A133" s="1" t="s">
        <v>2560</v>
      </c>
      <c r="B133" s="1" t="s">
        <v>3347</v>
      </c>
      <c r="C133" s="1" t="s">
        <v>2415</v>
      </c>
      <c r="D133" s="1" t="s">
        <v>5161</v>
      </c>
    </row>
    <row r="134" spans="1:4" x14ac:dyDescent="0.25">
      <c r="A134" s="1" t="s">
        <v>2575</v>
      </c>
      <c r="B134" s="1" t="s">
        <v>3348</v>
      </c>
      <c r="C134" s="1" t="s">
        <v>2416</v>
      </c>
      <c r="D134" s="1" t="s">
        <v>5096</v>
      </c>
    </row>
    <row r="135" spans="1:4" x14ac:dyDescent="0.25">
      <c r="A135" s="1" t="s">
        <v>2576</v>
      </c>
      <c r="B135" s="1" t="s">
        <v>3349</v>
      </c>
      <c r="C135" s="1" t="s">
        <v>2683</v>
      </c>
      <c r="D135" s="1" t="s">
        <v>5162</v>
      </c>
    </row>
    <row r="136" spans="1:4" x14ac:dyDescent="0.25">
      <c r="A136" s="1" t="s">
        <v>2578</v>
      </c>
      <c r="B136" s="1" t="s">
        <v>3350</v>
      </c>
      <c r="C136" s="1" t="s">
        <v>2684</v>
      </c>
      <c r="D136" s="1" t="s">
        <v>5096</v>
      </c>
    </row>
    <row r="137" spans="1:4" x14ac:dyDescent="0.25">
      <c r="A137" s="1" t="s">
        <v>2580</v>
      </c>
      <c r="B137" s="1" t="s">
        <v>3351</v>
      </c>
      <c r="C137" s="1" t="s">
        <v>2685</v>
      </c>
      <c r="D137" s="1" t="s">
        <v>5163</v>
      </c>
    </row>
    <row r="138" spans="1:4" x14ac:dyDescent="0.25">
      <c r="A138" s="1" t="s">
        <v>2582</v>
      </c>
      <c r="B138" s="1" t="s">
        <v>3352</v>
      </c>
      <c r="C138" s="1" t="s">
        <v>2686</v>
      </c>
      <c r="D138" s="1" t="s">
        <v>5096</v>
      </c>
    </row>
    <row r="139" spans="1:4" x14ac:dyDescent="0.25">
      <c r="A139" s="1" t="s">
        <v>2615</v>
      </c>
      <c r="B139" s="1" t="s">
        <v>3353</v>
      </c>
      <c r="C139" s="1" t="s">
        <v>2687</v>
      </c>
      <c r="D139" s="1" t="s">
        <v>5164</v>
      </c>
    </row>
    <row r="140" spans="1:4" x14ac:dyDescent="0.25">
      <c r="A140" s="1" t="s">
        <v>2616</v>
      </c>
      <c r="B140" s="1" t="s">
        <v>3354</v>
      </c>
      <c r="C140" s="1" t="s">
        <v>2688</v>
      </c>
      <c r="D140" s="1" t="s">
        <v>5096</v>
      </c>
    </row>
    <row r="141" spans="1:4" x14ac:dyDescent="0.25">
      <c r="A141" s="1" t="s">
        <v>2620</v>
      </c>
      <c r="B141" s="1" t="s">
        <v>3355</v>
      </c>
      <c r="C141" s="1" t="s">
        <v>2689</v>
      </c>
      <c r="D141" s="1" t="s">
        <v>5165</v>
      </c>
    </row>
    <row r="142" spans="1:4" x14ac:dyDescent="0.25">
      <c r="A142" s="1" t="s">
        <v>2638</v>
      </c>
      <c r="B142" s="1" t="s">
        <v>3356</v>
      </c>
      <c r="C142" s="1" t="s">
        <v>2690</v>
      </c>
      <c r="D142" s="1" t="s">
        <v>5096</v>
      </c>
    </row>
    <row r="143" spans="1:4" x14ac:dyDescent="0.25">
      <c r="A143" s="1" t="s">
        <v>2683</v>
      </c>
      <c r="B143" s="1" t="s">
        <v>3357</v>
      </c>
      <c r="C143" s="1" t="s">
        <v>2691</v>
      </c>
      <c r="D143" s="1" t="s">
        <v>5166</v>
      </c>
    </row>
    <row r="144" spans="1:4" x14ac:dyDescent="0.25">
      <c r="A144" s="1" t="s">
        <v>2686</v>
      </c>
      <c r="B144" s="1" t="s">
        <v>3358</v>
      </c>
      <c r="C144" s="1" t="s">
        <v>2692</v>
      </c>
      <c r="D144" s="1" t="s">
        <v>5096</v>
      </c>
    </row>
    <row r="145" spans="1:4" x14ac:dyDescent="0.25">
      <c r="A145" s="1" t="s">
        <v>2691</v>
      </c>
      <c r="B145" s="1" t="s">
        <v>3359</v>
      </c>
      <c r="C145" s="1" t="s">
        <v>2693</v>
      </c>
      <c r="D145" s="1" t="s">
        <v>5167</v>
      </c>
    </row>
    <row r="146" spans="1:4" x14ac:dyDescent="0.25">
      <c r="A146" s="1" t="s">
        <v>2766</v>
      </c>
      <c r="B146" s="1" t="s">
        <v>3360</v>
      </c>
      <c r="C146" s="1" t="s">
        <v>2694</v>
      </c>
      <c r="D146" s="1" t="s">
        <v>5096</v>
      </c>
    </row>
    <row r="147" spans="1:4" x14ac:dyDescent="0.25">
      <c r="A147" s="1" t="s">
        <v>2772</v>
      </c>
      <c r="B147" s="1" t="s">
        <v>3361</v>
      </c>
      <c r="C147" s="1" t="s">
        <v>2695</v>
      </c>
      <c r="D147" s="1" t="s">
        <v>5168</v>
      </c>
    </row>
    <row r="148" spans="1:4" x14ac:dyDescent="0.25">
      <c r="A148" s="1" t="s">
        <v>2774</v>
      </c>
      <c r="B148" s="1" t="s">
        <v>3362</v>
      </c>
      <c r="C148" s="1" t="s">
        <v>2696</v>
      </c>
      <c r="D148" s="1" t="s">
        <v>5096</v>
      </c>
    </row>
    <row r="149" spans="1:4" x14ac:dyDescent="0.25">
      <c r="A149" s="1" t="s">
        <v>2791</v>
      </c>
      <c r="B149" s="1" t="s">
        <v>3363</v>
      </c>
      <c r="C149" s="1" t="s">
        <v>2697</v>
      </c>
      <c r="D149" s="1" t="s">
        <v>5169</v>
      </c>
    </row>
    <row r="150" spans="1:4" x14ac:dyDescent="0.25">
      <c r="A150" s="1" t="s">
        <v>2689</v>
      </c>
      <c r="B150" s="1" t="s">
        <v>3364</v>
      </c>
      <c r="C150" s="1" t="s">
        <v>2698</v>
      </c>
      <c r="D150" s="1" t="s">
        <v>5096</v>
      </c>
    </row>
    <row r="151" spans="1:4" x14ac:dyDescent="0.25">
      <c r="A151" s="1" t="s">
        <v>2688</v>
      </c>
      <c r="B151" s="1" t="s">
        <v>3365</v>
      </c>
      <c r="C151" s="1" t="s">
        <v>2699</v>
      </c>
      <c r="D151" s="1" t="s">
        <v>5170</v>
      </c>
    </row>
    <row r="152" spans="1:4" x14ac:dyDescent="0.25">
      <c r="A152" s="1" t="s">
        <v>2748</v>
      </c>
      <c r="B152" s="1" t="s">
        <v>3366</v>
      </c>
      <c r="C152" s="1" t="s">
        <v>2700</v>
      </c>
      <c r="D152" s="1" t="s">
        <v>5096</v>
      </c>
    </row>
    <row r="153" spans="1:4" x14ac:dyDescent="0.25">
      <c r="A153" s="1" t="s">
        <v>2768</v>
      </c>
      <c r="B153" s="1" t="s">
        <v>3367</v>
      </c>
      <c r="C153" s="1" t="s">
        <v>2701</v>
      </c>
      <c r="D153" s="1" t="s">
        <v>5171</v>
      </c>
    </row>
    <row r="154" spans="1:4" x14ac:dyDescent="0.25">
      <c r="A154" s="1" t="s">
        <v>2816</v>
      </c>
      <c r="B154" s="1" t="s">
        <v>3368</v>
      </c>
      <c r="C154" s="1" t="s">
        <v>2702</v>
      </c>
      <c r="D154" s="1" t="s">
        <v>5096</v>
      </c>
    </row>
    <row r="155" spans="1:4" x14ac:dyDescent="0.25">
      <c r="A155" s="1" t="s">
        <v>2828</v>
      </c>
      <c r="B155" s="1" t="s">
        <v>3369</v>
      </c>
      <c r="C155" s="1" t="s">
        <v>2703</v>
      </c>
      <c r="D155" s="1" t="s">
        <v>5172</v>
      </c>
    </row>
    <row r="156" spans="1:4" x14ac:dyDescent="0.25">
      <c r="A156" s="1" t="s">
        <v>2838</v>
      </c>
      <c r="B156" s="1" t="s">
        <v>3370</v>
      </c>
      <c r="C156" s="1" t="s">
        <v>2704</v>
      </c>
      <c r="D156" s="1" t="s">
        <v>5096</v>
      </c>
    </row>
    <row r="157" spans="1:4" x14ac:dyDescent="0.25">
      <c r="A157" s="1" t="s">
        <v>2889</v>
      </c>
      <c r="B157" s="1" t="s">
        <v>3371</v>
      </c>
      <c r="C157" s="1" t="s">
        <v>2705</v>
      </c>
      <c r="D157" s="1" t="s">
        <v>5173</v>
      </c>
    </row>
    <row r="158" spans="1:4" x14ac:dyDescent="0.25">
      <c r="A158" s="1" t="s">
        <v>2949</v>
      </c>
      <c r="B158" s="1" t="s">
        <v>3372</v>
      </c>
      <c r="C158" s="1" t="s">
        <v>2706</v>
      </c>
      <c r="D158" s="1" t="s">
        <v>5096</v>
      </c>
    </row>
    <row r="159" spans="1:4" x14ac:dyDescent="0.25">
      <c r="A159" s="1" t="s">
        <v>2952</v>
      </c>
      <c r="B159" s="1" t="s">
        <v>3373</v>
      </c>
      <c r="C159" s="1" t="s">
        <v>2707</v>
      </c>
      <c r="D159" s="1" t="s">
        <v>5174</v>
      </c>
    </row>
    <row r="160" spans="1:4" x14ac:dyDescent="0.25">
      <c r="A160" s="1" t="s">
        <v>2954</v>
      </c>
      <c r="B160" s="1" t="s">
        <v>3374</v>
      </c>
      <c r="C160" s="1" t="s">
        <v>2708</v>
      </c>
      <c r="D160" s="1" t="s">
        <v>5096</v>
      </c>
    </row>
    <row r="161" spans="1:4" x14ac:dyDescent="0.25">
      <c r="A161" s="1" t="s">
        <v>2955</v>
      </c>
      <c r="B161" s="1" t="s">
        <v>3375</v>
      </c>
      <c r="C161" s="1" t="s">
        <v>2709</v>
      </c>
      <c r="D161" s="1" t="s">
        <v>5175</v>
      </c>
    </row>
    <row r="162" spans="1:4" x14ac:dyDescent="0.25">
      <c r="A162" s="1" t="s">
        <v>2957</v>
      </c>
      <c r="B162" s="1" t="s">
        <v>3376</v>
      </c>
      <c r="C162" s="1" t="s">
        <v>2710</v>
      </c>
      <c r="D162" s="1" t="s">
        <v>5096</v>
      </c>
    </row>
    <row r="163" spans="1:4" x14ac:dyDescent="0.25">
      <c r="A163" s="1" t="s">
        <v>2959</v>
      </c>
      <c r="B163" s="1" t="s">
        <v>3377</v>
      </c>
      <c r="C163" s="1" t="s">
        <v>2711</v>
      </c>
      <c r="D163" s="1" t="s">
        <v>5176</v>
      </c>
    </row>
    <row r="164" spans="1:4" x14ac:dyDescent="0.25">
      <c r="A164" s="1" t="s">
        <v>2961</v>
      </c>
      <c r="B164" s="1" t="s">
        <v>3378</v>
      </c>
      <c r="C164" s="1" t="s">
        <v>2712</v>
      </c>
      <c r="D164" s="1" t="s">
        <v>5096</v>
      </c>
    </row>
    <row r="165" spans="1:4" x14ac:dyDescent="0.25">
      <c r="A165" s="1" t="s">
        <v>2962</v>
      </c>
      <c r="B165" s="1" t="s">
        <v>3379</v>
      </c>
      <c r="C165" s="1" t="s">
        <v>2713</v>
      </c>
      <c r="D165" s="1" t="s">
        <v>5177</v>
      </c>
    </row>
    <row r="166" spans="1:4" x14ac:dyDescent="0.25">
      <c r="A166" s="1" t="s">
        <v>2963</v>
      </c>
      <c r="B166" s="1" t="s">
        <v>3380</v>
      </c>
      <c r="C166" s="1" t="s">
        <v>2714</v>
      </c>
      <c r="D166" s="1" t="s">
        <v>5096</v>
      </c>
    </row>
    <row r="167" spans="1:4" x14ac:dyDescent="0.25">
      <c r="A167" s="1" t="s">
        <v>2964</v>
      </c>
      <c r="B167" s="1" t="s">
        <v>3381</v>
      </c>
      <c r="C167" s="1" t="s">
        <v>2715</v>
      </c>
      <c r="D167" s="1" t="s">
        <v>5178</v>
      </c>
    </row>
    <row r="168" spans="1:4" x14ac:dyDescent="0.25">
      <c r="A168" s="1" t="s">
        <v>2971</v>
      </c>
      <c r="B168" s="1" t="s">
        <v>3382</v>
      </c>
      <c r="C168" s="1" t="s">
        <v>2716</v>
      </c>
      <c r="D168" s="1" t="s">
        <v>5096</v>
      </c>
    </row>
    <row r="169" spans="1:4" x14ac:dyDescent="0.25">
      <c r="A169" s="1" t="s">
        <v>2972</v>
      </c>
      <c r="B169" s="1" t="s">
        <v>3383</v>
      </c>
      <c r="C169" s="1" t="s">
        <v>2717</v>
      </c>
      <c r="D169" s="1" t="s">
        <v>5179</v>
      </c>
    </row>
    <row r="170" spans="1:4" x14ac:dyDescent="0.25">
      <c r="A170" s="1" t="s">
        <v>2974</v>
      </c>
      <c r="B170" s="1" t="s">
        <v>3384</v>
      </c>
      <c r="C170" s="1" t="s">
        <v>2718</v>
      </c>
      <c r="D170" s="1" t="s">
        <v>5096</v>
      </c>
    </row>
    <row r="171" spans="1:4" x14ac:dyDescent="0.25">
      <c r="A171" s="1" t="s">
        <v>2975</v>
      </c>
      <c r="B171" s="1" t="s">
        <v>3385</v>
      </c>
      <c r="C171" s="1" t="s">
        <v>2719</v>
      </c>
      <c r="D171" s="1" t="s">
        <v>5180</v>
      </c>
    </row>
    <row r="172" spans="1:4" x14ac:dyDescent="0.25">
      <c r="A172" s="1" t="s">
        <v>2977</v>
      </c>
      <c r="B172" s="1" t="s">
        <v>3386</v>
      </c>
      <c r="C172" s="1" t="s">
        <v>2720</v>
      </c>
      <c r="D172" s="1" t="s">
        <v>5096</v>
      </c>
    </row>
    <row r="173" spans="1:4" x14ac:dyDescent="0.25">
      <c r="A173" s="1" t="s">
        <v>2979</v>
      </c>
      <c r="B173" s="1" t="s">
        <v>3387</v>
      </c>
      <c r="C173" s="1" t="s">
        <v>2721</v>
      </c>
      <c r="D173" s="1" t="s">
        <v>5181</v>
      </c>
    </row>
    <row r="174" spans="1:4" x14ac:dyDescent="0.25">
      <c r="A174" s="1" t="s">
        <v>2981</v>
      </c>
      <c r="B174" s="1" t="s">
        <v>3388</v>
      </c>
      <c r="C174" s="1" t="s">
        <v>2722</v>
      </c>
      <c r="D174" s="1" t="s">
        <v>5096</v>
      </c>
    </row>
    <row r="175" spans="1:4" x14ac:dyDescent="0.25">
      <c r="A175" s="1" t="s">
        <v>2982</v>
      </c>
      <c r="B175" s="1" t="s">
        <v>3389</v>
      </c>
      <c r="C175" s="1" t="s">
        <v>2723</v>
      </c>
      <c r="D175" s="1" t="s">
        <v>5182</v>
      </c>
    </row>
    <row r="176" spans="1:4" x14ac:dyDescent="0.25">
      <c r="A176" s="1" t="s">
        <v>2983</v>
      </c>
      <c r="B176" s="1" t="s">
        <v>3390</v>
      </c>
      <c r="C176" s="1" t="s">
        <v>2724</v>
      </c>
      <c r="D176" s="1" t="s">
        <v>5096</v>
      </c>
    </row>
    <row r="177" spans="1:4" x14ac:dyDescent="0.25">
      <c r="A177" s="1" t="s">
        <v>3012</v>
      </c>
      <c r="B177" s="1" t="s">
        <v>3391</v>
      </c>
      <c r="C177" s="1" t="s">
        <v>2725</v>
      </c>
      <c r="D177" s="1" t="s">
        <v>5183</v>
      </c>
    </row>
    <row r="178" spans="1:4" x14ac:dyDescent="0.25">
      <c r="A178" s="1" t="s">
        <v>3014</v>
      </c>
      <c r="B178" s="1" t="s">
        <v>3392</v>
      </c>
      <c r="C178" s="1" t="s">
        <v>2726</v>
      </c>
      <c r="D178" s="1" t="s">
        <v>5096</v>
      </c>
    </row>
    <row r="179" spans="1:4" x14ac:dyDescent="0.25">
      <c r="A179" s="1" t="s">
        <v>3015</v>
      </c>
      <c r="B179" s="1" t="s">
        <v>3393</v>
      </c>
      <c r="C179" s="1" t="s">
        <v>2727</v>
      </c>
      <c r="D179" s="1" t="s">
        <v>5184</v>
      </c>
    </row>
    <row r="180" spans="1:4" x14ac:dyDescent="0.25">
      <c r="A180" s="1" t="s">
        <v>3017</v>
      </c>
      <c r="B180" s="1" t="s">
        <v>3394</v>
      </c>
      <c r="C180" s="1" t="s">
        <v>2728</v>
      </c>
      <c r="D180" s="1" t="s">
        <v>5096</v>
      </c>
    </row>
    <row r="181" spans="1:4" x14ac:dyDescent="0.25">
      <c r="A181" s="1" t="s">
        <v>3019</v>
      </c>
      <c r="B181" s="1" t="s">
        <v>3395</v>
      </c>
      <c r="C181" s="1" t="s">
        <v>2729</v>
      </c>
      <c r="D181" s="1" t="s">
        <v>5185</v>
      </c>
    </row>
    <row r="182" spans="1:4" x14ac:dyDescent="0.25">
      <c r="A182" s="1" t="s">
        <v>3021</v>
      </c>
      <c r="B182" s="1" t="s">
        <v>3396</v>
      </c>
      <c r="C182" s="1" t="s">
        <v>2730</v>
      </c>
      <c r="D182" s="1" t="s">
        <v>5096</v>
      </c>
    </row>
    <row r="183" spans="1:4" x14ac:dyDescent="0.25">
      <c r="A183" s="1" t="s">
        <v>3022</v>
      </c>
      <c r="B183" s="1" t="s">
        <v>3397</v>
      </c>
      <c r="C183" s="1" t="s">
        <v>2731</v>
      </c>
      <c r="D183" s="1" t="s">
        <v>5186</v>
      </c>
    </row>
    <row r="184" spans="1:4" x14ac:dyDescent="0.25">
      <c r="A184" s="1" t="s">
        <v>3034</v>
      </c>
      <c r="B184" s="1" t="s">
        <v>3398</v>
      </c>
      <c r="C184" s="1" t="s">
        <v>2732</v>
      </c>
      <c r="D184" s="1" t="s">
        <v>5096</v>
      </c>
    </row>
    <row r="185" spans="1:4" x14ac:dyDescent="0.25">
      <c r="A185" s="1" t="s">
        <v>3035</v>
      </c>
      <c r="B185" s="1" t="s">
        <v>3399</v>
      </c>
      <c r="C185" s="1" t="s">
        <v>2733</v>
      </c>
      <c r="D185" s="1" t="s">
        <v>5187</v>
      </c>
    </row>
    <row r="186" spans="1:4" x14ac:dyDescent="0.25">
      <c r="A186" s="1" t="s">
        <v>3037</v>
      </c>
      <c r="B186" s="1" t="s">
        <v>3400</v>
      </c>
      <c r="C186" s="1" t="s">
        <v>2734</v>
      </c>
      <c r="D186" s="1" t="s">
        <v>5096</v>
      </c>
    </row>
    <row r="187" spans="1:4" x14ac:dyDescent="0.25">
      <c r="A187" s="1" t="s">
        <v>3038</v>
      </c>
      <c r="B187" s="1" t="s">
        <v>3401</v>
      </c>
      <c r="C187" s="1" t="s">
        <v>2735</v>
      </c>
      <c r="D187" s="1" t="s">
        <v>5188</v>
      </c>
    </row>
    <row r="188" spans="1:4" x14ac:dyDescent="0.25">
      <c r="A188" s="1" t="s">
        <v>3040</v>
      </c>
      <c r="B188" s="1" t="s">
        <v>3402</v>
      </c>
      <c r="C188" s="1" t="s">
        <v>2736</v>
      </c>
      <c r="D188" s="1" t="s">
        <v>5096</v>
      </c>
    </row>
    <row r="189" spans="1:4" x14ac:dyDescent="0.25">
      <c r="A189" s="1" t="s">
        <v>3051</v>
      </c>
      <c r="B189" s="1" t="s">
        <v>3403</v>
      </c>
      <c r="C189" s="1" t="s">
        <v>2737</v>
      </c>
      <c r="D189" s="1" t="s">
        <v>5189</v>
      </c>
    </row>
    <row r="190" spans="1:4" x14ac:dyDescent="0.25">
      <c r="A190" s="1" t="s">
        <v>3053</v>
      </c>
      <c r="B190" s="1" t="s">
        <v>3404</v>
      </c>
      <c r="C190" s="1" t="s">
        <v>2738</v>
      </c>
      <c r="D190" s="1" t="s">
        <v>5096</v>
      </c>
    </row>
    <row r="191" spans="1:4" x14ac:dyDescent="0.25">
      <c r="A191" s="1" t="s">
        <v>3054</v>
      </c>
      <c r="B191" s="1" t="s">
        <v>3405</v>
      </c>
      <c r="C191" s="1" t="s">
        <v>2739</v>
      </c>
      <c r="D191" s="1" t="s">
        <v>5190</v>
      </c>
    </row>
    <row r="192" spans="1:4" x14ac:dyDescent="0.25">
      <c r="A192" s="1" t="s">
        <v>3056</v>
      </c>
      <c r="B192" s="1" t="s">
        <v>3406</v>
      </c>
      <c r="C192" s="1" t="s">
        <v>2740</v>
      </c>
      <c r="D192" s="1" t="s">
        <v>5096</v>
      </c>
    </row>
    <row r="193" spans="1:4" x14ac:dyDescent="0.25">
      <c r="A193" s="1" t="s">
        <v>3072</v>
      </c>
      <c r="B193" s="1" t="s">
        <v>3407</v>
      </c>
      <c r="C193" s="1" t="s">
        <v>2741</v>
      </c>
      <c r="D193" s="1" t="s">
        <v>5191</v>
      </c>
    </row>
    <row r="194" spans="1:4" x14ac:dyDescent="0.25">
      <c r="A194" s="1" t="s">
        <v>3082</v>
      </c>
      <c r="B194" s="1" t="s">
        <v>3408</v>
      </c>
      <c r="C194" s="1" t="s">
        <v>2742</v>
      </c>
      <c r="D194" s="1" t="s">
        <v>5096</v>
      </c>
    </row>
    <row r="195" spans="1:4" x14ac:dyDescent="0.25">
      <c r="A195" s="1" t="s">
        <v>3084</v>
      </c>
      <c r="B195" s="1" t="s">
        <v>3409</v>
      </c>
      <c r="C195" s="1" t="s">
        <v>2743</v>
      </c>
      <c r="D195" s="1" t="s">
        <v>5192</v>
      </c>
    </row>
    <row r="196" spans="1:4" x14ac:dyDescent="0.25">
      <c r="A196" s="1" t="s">
        <v>3085</v>
      </c>
      <c r="B196" s="1" t="s">
        <v>3410</v>
      </c>
      <c r="C196" s="1" t="s">
        <v>2744</v>
      </c>
      <c r="D196" s="1" t="s">
        <v>5096</v>
      </c>
    </row>
    <row r="197" spans="1:4" x14ac:dyDescent="0.25">
      <c r="A197" s="1" t="s">
        <v>3087</v>
      </c>
      <c r="B197" s="1" t="s">
        <v>3411</v>
      </c>
      <c r="C197" s="1" t="s">
        <v>2745</v>
      </c>
      <c r="D197" s="1" t="s">
        <v>5193</v>
      </c>
    </row>
    <row r="198" spans="1:4" x14ac:dyDescent="0.25">
      <c r="A198" s="1" t="s">
        <v>3088</v>
      </c>
      <c r="B198" s="1" t="s">
        <v>3412</v>
      </c>
      <c r="C198" s="1" t="s">
        <v>2746</v>
      </c>
      <c r="D198" s="1" t="s">
        <v>5096</v>
      </c>
    </row>
    <row r="199" spans="1:4" x14ac:dyDescent="0.25">
      <c r="A199" s="1" t="s">
        <v>3089</v>
      </c>
      <c r="B199" s="1" t="s">
        <v>3413</v>
      </c>
      <c r="C199" s="1" t="s">
        <v>2747</v>
      </c>
      <c r="D199" s="1" t="s">
        <v>5194</v>
      </c>
    </row>
    <row r="200" spans="1:4" x14ac:dyDescent="0.25">
      <c r="A200" s="1" t="s">
        <v>3090</v>
      </c>
      <c r="B200" s="1" t="s">
        <v>3414</v>
      </c>
      <c r="C200" s="1" t="s">
        <v>2748</v>
      </c>
      <c r="D200" s="1" t="s">
        <v>5096</v>
      </c>
    </row>
    <row r="201" spans="1:4" x14ac:dyDescent="0.25">
      <c r="A201" s="1" t="s">
        <v>3092</v>
      </c>
      <c r="B201" s="1" t="s">
        <v>3415</v>
      </c>
      <c r="C201" s="1" t="s">
        <v>2749</v>
      </c>
      <c r="D201" s="1" t="s">
        <v>5195</v>
      </c>
    </row>
    <row r="202" spans="1:4" x14ac:dyDescent="0.25">
      <c r="A202" s="1" t="s">
        <v>3094</v>
      </c>
      <c r="B202" s="1" t="s">
        <v>3416</v>
      </c>
      <c r="C202" s="1" t="s">
        <v>2750</v>
      </c>
      <c r="D202" s="1" t="s">
        <v>5096</v>
      </c>
    </row>
    <row r="203" spans="1:4" x14ac:dyDescent="0.25">
      <c r="A203" s="1" t="s">
        <v>3095</v>
      </c>
      <c r="B203" s="1" t="s">
        <v>3417</v>
      </c>
      <c r="C203" s="1" t="s">
        <v>2751</v>
      </c>
      <c r="D203" s="1" t="s">
        <v>5196</v>
      </c>
    </row>
    <row r="204" spans="1:4" x14ac:dyDescent="0.25">
      <c r="A204" s="1" t="s">
        <v>3096</v>
      </c>
      <c r="B204" s="1" t="s">
        <v>3418</v>
      </c>
      <c r="C204" s="1" t="s">
        <v>2752</v>
      </c>
      <c r="D204" s="1" t="s">
        <v>5096</v>
      </c>
    </row>
    <row r="205" spans="1:4" x14ac:dyDescent="0.25">
      <c r="A205" s="1" t="s">
        <v>3103</v>
      </c>
      <c r="B205" s="1" t="s">
        <v>3419</v>
      </c>
      <c r="C205" s="1" t="s">
        <v>2753</v>
      </c>
      <c r="D205" s="1" t="s">
        <v>5197</v>
      </c>
    </row>
    <row r="206" spans="1:4" x14ac:dyDescent="0.25">
      <c r="A206" s="1" t="s">
        <v>3104</v>
      </c>
      <c r="B206" s="1" t="s">
        <v>3420</v>
      </c>
      <c r="C206" s="1" t="s">
        <v>2754</v>
      </c>
      <c r="D206" s="1" t="s">
        <v>5096</v>
      </c>
    </row>
    <row r="207" spans="1:4" x14ac:dyDescent="0.25">
      <c r="A207" s="1" t="s">
        <v>3105</v>
      </c>
      <c r="B207" s="1" t="s">
        <v>3421</v>
      </c>
      <c r="C207" s="1" t="s">
        <v>2755</v>
      </c>
      <c r="D207" s="1" t="s">
        <v>5198</v>
      </c>
    </row>
    <row r="208" spans="1:4" x14ac:dyDescent="0.25">
      <c r="A208" s="1" t="s">
        <v>3107</v>
      </c>
      <c r="B208" s="1" t="s">
        <v>3422</v>
      </c>
      <c r="C208" s="1" t="s">
        <v>2756</v>
      </c>
      <c r="D208" s="1" t="s">
        <v>5096</v>
      </c>
    </row>
    <row r="209" spans="1:4" x14ac:dyDescent="0.25">
      <c r="A209" s="1" t="s">
        <v>3108</v>
      </c>
      <c r="B209" s="1" t="s">
        <v>3423</v>
      </c>
      <c r="C209" s="1" t="s">
        <v>2757</v>
      </c>
      <c r="D209" s="1" t="s">
        <v>5199</v>
      </c>
    </row>
    <row r="210" spans="1:4" x14ac:dyDescent="0.25">
      <c r="A210" s="1" t="s">
        <v>3110</v>
      </c>
      <c r="B210" s="1" t="s">
        <v>3424</v>
      </c>
      <c r="C210" s="1" t="s">
        <v>2758</v>
      </c>
      <c r="D210" s="1" t="s">
        <v>5096</v>
      </c>
    </row>
    <row r="211" spans="1:4" x14ac:dyDescent="0.25">
      <c r="A211" s="1" t="s">
        <v>3112</v>
      </c>
      <c r="B211" s="1" t="s">
        <v>3425</v>
      </c>
      <c r="C211" s="1" t="s">
        <v>2759</v>
      </c>
      <c r="D211" s="1" t="s">
        <v>5200</v>
      </c>
    </row>
    <row r="212" spans="1:4" x14ac:dyDescent="0.25">
      <c r="A212" s="1" t="s">
        <v>3114</v>
      </c>
      <c r="B212" s="1" t="s">
        <v>3426</v>
      </c>
      <c r="C212" s="1" t="s">
        <v>2760</v>
      </c>
      <c r="D212" s="1" t="s">
        <v>5096</v>
      </c>
    </row>
    <row r="213" spans="1:4" x14ac:dyDescent="0.25">
      <c r="A213" s="1" t="s">
        <v>3115</v>
      </c>
      <c r="B213" s="1" t="s">
        <v>3427</v>
      </c>
      <c r="C213" s="1" t="s">
        <v>2761</v>
      </c>
      <c r="D213" s="1" t="s">
        <v>5201</v>
      </c>
    </row>
    <row r="214" spans="1:4" x14ac:dyDescent="0.25">
      <c r="A214" s="1" t="s">
        <v>3116</v>
      </c>
      <c r="B214" s="1" t="s">
        <v>3428</v>
      </c>
      <c r="C214" s="1" t="s">
        <v>2762</v>
      </c>
      <c r="D214" s="1" t="s">
        <v>5096</v>
      </c>
    </row>
    <row r="215" spans="1:4" x14ac:dyDescent="0.25">
      <c r="A215" s="1" t="s">
        <v>3117</v>
      </c>
      <c r="B215" s="1" t="s">
        <v>3429</v>
      </c>
      <c r="C215" s="1" t="s">
        <v>2763</v>
      </c>
      <c r="D215" s="1" t="s">
        <v>5202</v>
      </c>
    </row>
    <row r="216" spans="1:4" x14ac:dyDescent="0.25">
      <c r="A216" s="1" t="s">
        <v>3143</v>
      </c>
      <c r="B216" s="1" t="s">
        <v>3430</v>
      </c>
      <c r="C216" s="1" t="s">
        <v>2764</v>
      </c>
      <c r="D216" s="1" t="s">
        <v>5096</v>
      </c>
    </row>
    <row r="217" spans="1:4" x14ac:dyDescent="0.25">
      <c r="A217" s="1" t="s">
        <v>3144</v>
      </c>
      <c r="B217" s="1" t="s">
        <v>3431</v>
      </c>
      <c r="C217" s="1" t="s">
        <v>2765</v>
      </c>
      <c r="D217" s="1" t="s">
        <v>5203</v>
      </c>
    </row>
    <row r="218" spans="1:4" x14ac:dyDescent="0.25">
      <c r="A218" s="1" t="s">
        <v>3145</v>
      </c>
      <c r="B218" s="1" t="s">
        <v>3432</v>
      </c>
      <c r="C218" s="1" t="s">
        <v>2766</v>
      </c>
      <c r="D218" s="1" t="s">
        <v>5096</v>
      </c>
    </row>
    <row r="219" spans="1:4" x14ac:dyDescent="0.25">
      <c r="A219" s="1" t="s">
        <v>3147</v>
      </c>
      <c r="B219" s="1" t="s">
        <v>3433</v>
      </c>
      <c r="C219" s="1" t="s">
        <v>2767</v>
      </c>
      <c r="D219" s="1" t="s">
        <v>5204</v>
      </c>
    </row>
    <row r="220" spans="1:4" x14ac:dyDescent="0.25">
      <c r="A220" s="1" t="s">
        <v>3148</v>
      </c>
      <c r="B220" s="1" t="s">
        <v>3434</v>
      </c>
      <c r="C220" s="1" t="s">
        <v>2768</v>
      </c>
      <c r="D220" s="1" t="s">
        <v>5096</v>
      </c>
    </row>
    <row r="221" spans="1:4" x14ac:dyDescent="0.25">
      <c r="A221" s="1" t="s">
        <v>3150</v>
      </c>
      <c r="B221" s="1" t="s">
        <v>3435</v>
      </c>
      <c r="C221" s="1" t="s">
        <v>2769</v>
      </c>
      <c r="D221" s="1" t="s">
        <v>5205</v>
      </c>
    </row>
    <row r="222" spans="1:4" x14ac:dyDescent="0.25">
      <c r="A222" s="1" t="s">
        <v>3152</v>
      </c>
      <c r="B222" s="1" t="s">
        <v>3436</v>
      </c>
      <c r="C222" s="1" t="s">
        <v>2770</v>
      </c>
      <c r="D222" s="1" t="s">
        <v>5096</v>
      </c>
    </row>
    <row r="223" spans="1:4" x14ac:dyDescent="0.25">
      <c r="A223" s="1" t="s">
        <v>3154</v>
      </c>
      <c r="B223" s="1" t="s">
        <v>3437</v>
      </c>
      <c r="C223" s="1" t="s">
        <v>2771</v>
      </c>
      <c r="D223" s="1" t="s">
        <v>5206</v>
      </c>
    </row>
    <row r="224" spans="1:4" x14ac:dyDescent="0.25">
      <c r="A224" s="1" t="s">
        <v>3155</v>
      </c>
      <c r="B224" s="1" t="s">
        <v>3438</v>
      </c>
      <c r="C224" s="1" t="s">
        <v>2772</v>
      </c>
      <c r="D224" s="1" t="s">
        <v>5096</v>
      </c>
    </row>
    <row r="225" spans="1:4" x14ac:dyDescent="0.25">
      <c r="A225" s="1" t="s">
        <v>3156</v>
      </c>
      <c r="B225" s="1" t="s">
        <v>3439</v>
      </c>
      <c r="C225" s="1" t="s">
        <v>2773</v>
      </c>
      <c r="D225" s="1" t="s">
        <v>5207</v>
      </c>
    </row>
    <row r="226" spans="1:4" x14ac:dyDescent="0.25">
      <c r="A226" s="1" t="s">
        <v>3157</v>
      </c>
      <c r="B226" s="1" t="s">
        <v>3440</v>
      </c>
      <c r="C226" s="1" t="s">
        <v>2774</v>
      </c>
      <c r="D226" s="1" t="s">
        <v>5096</v>
      </c>
    </row>
    <row r="227" spans="1:4" x14ac:dyDescent="0.25">
      <c r="A227" s="1" t="s">
        <v>3167</v>
      </c>
      <c r="B227" s="1" t="s">
        <v>3441</v>
      </c>
      <c r="C227" s="1" t="s">
        <v>2775</v>
      </c>
      <c r="D227" s="1" t="s">
        <v>5208</v>
      </c>
    </row>
    <row r="228" spans="1:4" x14ac:dyDescent="0.25">
      <c r="A228" s="1" t="s">
        <v>3168</v>
      </c>
      <c r="B228" s="1" t="s">
        <v>3442</v>
      </c>
      <c r="C228" s="1" t="s">
        <v>2776</v>
      </c>
      <c r="D228" s="1" t="s">
        <v>5096</v>
      </c>
    </row>
    <row r="229" spans="1:4" x14ac:dyDescent="0.25">
      <c r="A229" s="1" t="s">
        <v>3170</v>
      </c>
      <c r="B229" s="1" t="s">
        <v>3443</v>
      </c>
      <c r="C229" s="1" t="s">
        <v>2777</v>
      </c>
      <c r="D229" s="1" t="s">
        <v>5209</v>
      </c>
    </row>
    <row r="230" spans="1:4" x14ac:dyDescent="0.25">
      <c r="A230" s="1" t="s">
        <v>3171</v>
      </c>
      <c r="B230" s="1" t="s">
        <v>3444</v>
      </c>
      <c r="C230" s="1" t="s">
        <v>2778</v>
      </c>
      <c r="D230" s="1" t="s">
        <v>5096</v>
      </c>
    </row>
    <row r="231" spans="1:4" x14ac:dyDescent="0.25">
      <c r="A231" s="1" t="s">
        <v>3173</v>
      </c>
      <c r="B231" s="1" t="s">
        <v>3445</v>
      </c>
      <c r="C231" s="1" t="s">
        <v>2779</v>
      </c>
      <c r="D231" s="1" t="s">
        <v>5210</v>
      </c>
    </row>
    <row r="232" spans="1:4" x14ac:dyDescent="0.25">
      <c r="A232" s="1" t="s">
        <v>3175</v>
      </c>
      <c r="B232" s="1" t="s">
        <v>3446</v>
      </c>
      <c r="C232" s="1" t="s">
        <v>2780</v>
      </c>
      <c r="D232" s="1" t="s">
        <v>5096</v>
      </c>
    </row>
    <row r="233" spans="1:4" x14ac:dyDescent="0.25">
      <c r="A233" s="1" t="s">
        <v>3184</v>
      </c>
      <c r="B233" s="1" t="s">
        <v>3447</v>
      </c>
      <c r="C233" s="1" t="s">
        <v>2781</v>
      </c>
      <c r="D233" s="1" t="s">
        <v>5211</v>
      </c>
    </row>
    <row r="234" spans="1:4" x14ac:dyDescent="0.25">
      <c r="A234" s="1" t="s">
        <v>3186</v>
      </c>
      <c r="B234" s="1" t="s">
        <v>3448</v>
      </c>
      <c r="C234" s="1" t="s">
        <v>2782</v>
      </c>
      <c r="D234" s="1" t="s">
        <v>5096</v>
      </c>
    </row>
    <row r="235" spans="1:4" x14ac:dyDescent="0.25">
      <c r="A235" s="1" t="s">
        <v>3187</v>
      </c>
      <c r="B235" s="1" t="s">
        <v>3449</v>
      </c>
      <c r="C235" s="1" t="s">
        <v>2783</v>
      </c>
      <c r="D235" s="1" t="s">
        <v>5212</v>
      </c>
    </row>
    <row r="236" spans="1:4" x14ac:dyDescent="0.25">
      <c r="A236" s="1" t="s">
        <v>3189</v>
      </c>
      <c r="B236" s="1" t="s">
        <v>3450</v>
      </c>
      <c r="C236" s="1" t="s">
        <v>2784</v>
      </c>
      <c r="D236" s="1" t="s">
        <v>5096</v>
      </c>
    </row>
    <row r="237" spans="1:4" x14ac:dyDescent="0.25">
      <c r="A237" s="1" t="s">
        <v>3192</v>
      </c>
      <c r="B237" s="1" t="s">
        <v>3451</v>
      </c>
      <c r="C237" s="1" t="s">
        <v>2785</v>
      </c>
      <c r="D237" s="1" t="s">
        <v>5213</v>
      </c>
    </row>
    <row r="238" spans="1:4" x14ac:dyDescent="0.25">
      <c r="A238" s="1" t="s">
        <v>3193</v>
      </c>
      <c r="B238" s="1" t="s">
        <v>3452</v>
      </c>
      <c r="C238" s="1" t="s">
        <v>2786</v>
      </c>
      <c r="D238" s="1" t="s">
        <v>5096</v>
      </c>
    </row>
    <row r="239" spans="1:4" x14ac:dyDescent="0.25">
      <c r="A239" s="1" t="s">
        <v>3203</v>
      </c>
      <c r="B239" s="1" t="s">
        <v>3453</v>
      </c>
      <c r="C239" s="1" t="s">
        <v>2787</v>
      </c>
      <c r="D239" s="1" t="s">
        <v>5214</v>
      </c>
    </row>
    <row r="240" spans="1:4" x14ac:dyDescent="0.25">
      <c r="A240" s="1" t="s">
        <v>3205</v>
      </c>
      <c r="B240" s="1" t="s">
        <v>3454</v>
      </c>
      <c r="C240" s="1" t="s">
        <v>2788</v>
      </c>
      <c r="D240" s="1" t="s">
        <v>5096</v>
      </c>
    </row>
    <row r="241" spans="1:4" x14ac:dyDescent="0.25">
      <c r="A241" s="1" t="s">
        <v>2390</v>
      </c>
      <c r="B241" s="1" t="s">
        <v>3455</v>
      </c>
      <c r="C241" s="1" t="s">
        <v>2789</v>
      </c>
      <c r="D241" s="1" t="s">
        <v>5215</v>
      </c>
    </row>
    <row r="242" spans="1:4" x14ac:dyDescent="0.25">
      <c r="A242" s="1" t="s">
        <v>2391</v>
      </c>
      <c r="B242" s="1" t="s">
        <v>3456</v>
      </c>
      <c r="C242" s="1" t="s">
        <v>2790</v>
      </c>
      <c r="D242" s="1" t="s">
        <v>5096</v>
      </c>
    </row>
    <row r="243" spans="1:4" x14ac:dyDescent="0.25">
      <c r="A243" s="1" t="s">
        <v>2392</v>
      </c>
      <c r="B243" s="1" t="s">
        <v>3457</v>
      </c>
      <c r="C243" s="1" t="s">
        <v>2791</v>
      </c>
      <c r="D243" s="1" t="s">
        <v>5216</v>
      </c>
    </row>
    <row r="244" spans="1:4" x14ac:dyDescent="0.25">
      <c r="A244" s="1" t="s">
        <v>2393</v>
      </c>
      <c r="B244" s="1" t="s">
        <v>3458</v>
      </c>
      <c r="C244" s="1" t="s">
        <v>2792</v>
      </c>
      <c r="D244" s="1" t="s">
        <v>5096</v>
      </c>
    </row>
    <row r="245" spans="1:4" x14ac:dyDescent="0.25">
      <c r="A245" s="1" t="s">
        <v>2394</v>
      </c>
      <c r="B245" s="1" t="s">
        <v>3459</v>
      </c>
      <c r="C245" s="1" t="s">
        <v>2793</v>
      </c>
      <c r="D245" s="1" t="s">
        <v>5217</v>
      </c>
    </row>
    <row r="246" spans="1:4" x14ac:dyDescent="0.25">
      <c r="A246" s="1" t="s">
        <v>2395</v>
      </c>
      <c r="B246" s="1" t="s">
        <v>3460</v>
      </c>
      <c r="C246" s="1" t="s">
        <v>2794</v>
      </c>
      <c r="D246" s="1" t="s">
        <v>5096</v>
      </c>
    </row>
    <row r="247" spans="1:4" x14ac:dyDescent="0.25">
      <c r="A247" s="1" t="s">
        <v>2396</v>
      </c>
      <c r="B247" s="1" t="s">
        <v>3461</v>
      </c>
      <c r="C247" s="1" t="s">
        <v>2795</v>
      </c>
      <c r="D247" s="1" t="s">
        <v>5218</v>
      </c>
    </row>
    <row r="248" spans="1:4" x14ac:dyDescent="0.25">
      <c r="A248" s="1" t="s">
        <v>2397</v>
      </c>
      <c r="B248" s="1" t="s">
        <v>3462</v>
      </c>
      <c r="C248" s="1" t="s">
        <v>2796</v>
      </c>
      <c r="D248" s="1" t="s">
        <v>5096</v>
      </c>
    </row>
    <row r="249" spans="1:4" x14ac:dyDescent="0.25">
      <c r="A249" s="1" t="s">
        <v>2398</v>
      </c>
      <c r="B249" s="1" t="s">
        <v>3463</v>
      </c>
      <c r="C249" s="1" t="s">
        <v>2797</v>
      </c>
      <c r="D249" s="1" t="s">
        <v>5219</v>
      </c>
    </row>
    <row r="250" spans="1:4" x14ac:dyDescent="0.25">
      <c r="A250" s="1" t="s">
        <v>2399</v>
      </c>
      <c r="B250" s="1" t="s">
        <v>3464</v>
      </c>
      <c r="C250" s="1" t="s">
        <v>2798</v>
      </c>
      <c r="D250" s="1" t="s">
        <v>5096</v>
      </c>
    </row>
    <row r="251" spans="1:4" x14ac:dyDescent="0.25">
      <c r="A251" s="1" t="s">
        <v>2400</v>
      </c>
      <c r="B251" s="1" t="s">
        <v>3465</v>
      </c>
      <c r="C251" s="1" t="s">
        <v>2799</v>
      </c>
      <c r="D251" s="1" t="s">
        <v>5220</v>
      </c>
    </row>
    <row r="252" spans="1:4" x14ac:dyDescent="0.25">
      <c r="A252" s="1" t="s">
        <v>2401</v>
      </c>
      <c r="B252" s="1" t="s">
        <v>3466</v>
      </c>
      <c r="C252" s="1" t="s">
        <v>2800</v>
      </c>
      <c r="D252" s="1" t="s">
        <v>5096</v>
      </c>
    </row>
    <row r="253" spans="1:4" x14ac:dyDescent="0.25">
      <c r="A253" s="1" t="s">
        <v>2402</v>
      </c>
      <c r="B253" s="1" t="s">
        <v>3467</v>
      </c>
      <c r="C253" s="1" t="s">
        <v>2801</v>
      </c>
      <c r="D253" s="1" t="s">
        <v>5221</v>
      </c>
    </row>
    <row r="254" spans="1:4" x14ac:dyDescent="0.25">
      <c r="A254" s="1" t="s">
        <v>2403</v>
      </c>
      <c r="B254" s="1" t="s">
        <v>3468</v>
      </c>
      <c r="C254" s="1" t="s">
        <v>2802</v>
      </c>
      <c r="D254" s="1" t="s">
        <v>5096</v>
      </c>
    </row>
    <row r="255" spans="1:4" x14ac:dyDescent="0.25">
      <c r="A255" s="1" t="s">
        <v>2404</v>
      </c>
      <c r="B255" s="1" t="s">
        <v>3469</v>
      </c>
      <c r="C255" s="1" t="s">
        <v>2803</v>
      </c>
      <c r="D255" s="1" t="s">
        <v>5222</v>
      </c>
    </row>
    <row r="256" spans="1:4" x14ac:dyDescent="0.25">
      <c r="A256" s="1" t="s">
        <v>2405</v>
      </c>
      <c r="B256" s="1" t="s">
        <v>3470</v>
      </c>
      <c r="C256" s="1" t="s">
        <v>2804</v>
      </c>
      <c r="D256" s="1" t="s">
        <v>5096</v>
      </c>
    </row>
    <row r="257" spans="1:4" x14ac:dyDescent="0.25">
      <c r="A257" s="1" t="s">
        <v>2406</v>
      </c>
      <c r="B257" s="1" t="s">
        <v>3471</v>
      </c>
      <c r="C257" s="1" t="s">
        <v>2805</v>
      </c>
      <c r="D257" s="1" t="s">
        <v>5223</v>
      </c>
    </row>
    <row r="258" spans="1:4" x14ac:dyDescent="0.25">
      <c r="A258" s="1" t="s">
        <v>2407</v>
      </c>
      <c r="B258" s="1" t="s">
        <v>3472</v>
      </c>
      <c r="C258" s="1" t="s">
        <v>2806</v>
      </c>
      <c r="D258" s="1" t="s">
        <v>5096</v>
      </c>
    </row>
    <row r="259" spans="1:4" x14ac:dyDescent="0.25">
      <c r="A259" s="1" t="s">
        <v>2408</v>
      </c>
      <c r="B259" s="1" t="s">
        <v>3473</v>
      </c>
      <c r="C259" s="1" t="s">
        <v>2807</v>
      </c>
      <c r="D259" s="1" t="s">
        <v>5224</v>
      </c>
    </row>
    <row r="260" spans="1:4" x14ac:dyDescent="0.25">
      <c r="A260" s="1" t="s">
        <v>2409</v>
      </c>
      <c r="B260" s="1" t="s">
        <v>3474</v>
      </c>
      <c r="C260" s="1" t="s">
        <v>2808</v>
      </c>
      <c r="D260" s="1" t="s">
        <v>5096</v>
      </c>
    </row>
    <row r="261" spans="1:4" x14ac:dyDescent="0.25">
      <c r="A261" s="1" t="s">
        <v>2410</v>
      </c>
      <c r="B261" s="1" t="s">
        <v>3475</v>
      </c>
      <c r="C261" s="1" t="s">
        <v>2809</v>
      </c>
      <c r="D261" s="1" t="s">
        <v>5225</v>
      </c>
    </row>
    <row r="262" spans="1:4" x14ac:dyDescent="0.25">
      <c r="A262" s="1" t="s">
        <v>2411</v>
      </c>
      <c r="B262" s="1" t="s">
        <v>3476</v>
      </c>
      <c r="C262" s="1" t="s">
        <v>2810</v>
      </c>
      <c r="D262" s="1" t="s">
        <v>5096</v>
      </c>
    </row>
    <row r="263" spans="1:4" x14ac:dyDescent="0.25">
      <c r="A263" s="1" t="s">
        <v>2412</v>
      </c>
      <c r="B263" s="1" t="s">
        <v>3477</v>
      </c>
      <c r="C263" s="1" t="s">
        <v>2811</v>
      </c>
      <c r="D263" s="1" t="s">
        <v>5226</v>
      </c>
    </row>
    <row r="264" spans="1:4" x14ac:dyDescent="0.25">
      <c r="A264" s="1" t="s">
        <v>2413</v>
      </c>
      <c r="B264" s="1" t="s">
        <v>3478</v>
      </c>
      <c r="C264" s="1" t="s">
        <v>2812</v>
      </c>
      <c r="D264" s="1" t="s">
        <v>5096</v>
      </c>
    </row>
    <row r="265" spans="1:4" x14ac:dyDescent="0.25">
      <c r="A265" s="1" t="s">
        <v>2414</v>
      </c>
      <c r="B265" s="1" t="s">
        <v>3479</v>
      </c>
      <c r="C265" s="1" t="s">
        <v>2813</v>
      </c>
      <c r="D265" s="1" t="s">
        <v>5227</v>
      </c>
    </row>
    <row r="266" spans="1:4" x14ac:dyDescent="0.25">
      <c r="A266" s="1" t="s">
        <v>2415</v>
      </c>
      <c r="B266" s="1" t="s">
        <v>3480</v>
      </c>
      <c r="C266" s="1" t="s">
        <v>2814</v>
      </c>
      <c r="D266" s="1" t="s">
        <v>5096</v>
      </c>
    </row>
    <row r="267" spans="1:4" x14ac:dyDescent="0.25">
      <c r="A267" s="1" t="s">
        <v>2416</v>
      </c>
      <c r="B267" s="1" t="s">
        <v>3481</v>
      </c>
      <c r="C267" s="1" t="s">
        <v>2815</v>
      </c>
      <c r="D267" s="1" t="s">
        <v>5228</v>
      </c>
    </row>
    <row r="268" spans="1:4" x14ac:dyDescent="0.25">
      <c r="A268" s="1" t="s">
        <v>2417</v>
      </c>
      <c r="B268" s="1" t="s">
        <v>3482</v>
      </c>
      <c r="C268" s="1" t="s">
        <v>3082</v>
      </c>
      <c r="D268" s="1" t="s">
        <v>5096</v>
      </c>
    </row>
    <row r="269" spans="1:4" x14ac:dyDescent="0.25">
      <c r="A269" s="1" t="s">
        <v>2418</v>
      </c>
      <c r="B269" s="1" t="s">
        <v>3483</v>
      </c>
      <c r="C269" s="1" t="s">
        <v>3083</v>
      </c>
      <c r="D269" s="1" t="s">
        <v>5229</v>
      </c>
    </row>
    <row r="270" spans="1:4" x14ac:dyDescent="0.25">
      <c r="A270" s="1" t="s">
        <v>2419</v>
      </c>
      <c r="B270" s="1" t="s">
        <v>3484</v>
      </c>
      <c r="C270" s="1" t="s">
        <v>3084</v>
      </c>
      <c r="D270" s="1" t="s">
        <v>5096</v>
      </c>
    </row>
    <row r="271" spans="1:4" x14ac:dyDescent="0.25">
      <c r="A271" s="1" t="s">
        <v>2420</v>
      </c>
      <c r="B271" s="1" t="s">
        <v>3485</v>
      </c>
      <c r="C271" s="1" t="s">
        <v>3085</v>
      </c>
      <c r="D271" s="1" t="s">
        <v>5230</v>
      </c>
    </row>
    <row r="272" spans="1:4" x14ac:dyDescent="0.25">
      <c r="A272" s="1" t="s">
        <v>2421</v>
      </c>
      <c r="B272" s="1" t="s">
        <v>3486</v>
      </c>
      <c r="C272" s="1" t="s">
        <v>3086</v>
      </c>
      <c r="D272" s="1" t="s">
        <v>5096</v>
      </c>
    </row>
    <row r="273" spans="1:4" x14ac:dyDescent="0.25">
      <c r="A273" s="1" t="s">
        <v>2422</v>
      </c>
      <c r="B273" s="1" t="s">
        <v>3487</v>
      </c>
      <c r="C273" s="1" t="s">
        <v>3087</v>
      </c>
      <c r="D273" s="1" t="s">
        <v>5231</v>
      </c>
    </row>
    <row r="274" spans="1:4" x14ac:dyDescent="0.25">
      <c r="A274" s="1" t="s">
        <v>2423</v>
      </c>
      <c r="B274" s="1" t="s">
        <v>3488</v>
      </c>
      <c r="C274" s="1" t="s">
        <v>3088</v>
      </c>
      <c r="D274" s="1" t="s">
        <v>5096</v>
      </c>
    </row>
    <row r="275" spans="1:4" x14ac:dyDescent="0.25">
      <c r="A275" s="1" t="s">
        <v>2424</v>
      </c>
      <c r="B275" s="1" t="s">
        <v>3489</v>
      </c>
      <c r="C275" s="1" t="s">
        <v>3089</v>
      </c>
      <c r="D275" s="1" t="s">
        <v>5232</v>
      </c>
    </row>
    <row r="276" spans="1:4" x14ac:dyDescent="0.25">
      <c r="A276" s="1" t="s">
        <v>2425</v>
      </c>
      <c r="B276" s="1" t="s">
        <v>3490</v>
      </c>
      <c r="C276" s="1" t="s">
        <v>3090</v>
      </c>
      <c r="D276" s="1" t="s">
        <v>5096</v>
      </c>
    </row>
    <row r="277" spans="1:4" x14ac:dyDescent="0.25">
      <c r="A277" s="1" t="s">
        <v>2426</v>
      </c>
      <c r="B277" s="1" t="s">
        <v>3491</v>
      </c>
      <c r="C277" s="1" t="s">
        <v>3091</v>
      </c>
      <c r="D277" s="1" t="s">
        <v>5233</v>
      </c>
    </row>
    <row r="278" spans="1:4" x14ac:dyDescent="0.25">
      <c r="A278" s="1" t="s">
        <v>2427</v>
      </c>
      <c r="B278" s="1" t="s">
        <v>3492</v>
      </c>
      <c r="C278" s="1" t="s">
        <v>3092</v>
      </c>
      <c r="D278" s="1" t="s">
        <v>5096</v>
      </c>
    </row>
    <row r="279" spans="1:4" x14ac:dyDescent="0.25">
      <c r="A279" s="1" t="s">
        <v>2428</v>
      </c>
      <c r="B279" s="1" t="s">
        <v>3493</v>
      </c>
      <c r="C279" s="1" t="s">
        <v>3093</v>
      </c>
      <c r="D279" s="1" t="s">
        <v>5234</v>
      </c>
    </row>
    <row r="280" spans="1:4" x14ac:dyDescent="0.25">
      <c r="A280" s="1" t="s">
        <v>2429</v>
      </c>
      <c r="B280" s="1" t="s">
        <v>3494</v>
      </c>
      <c r="C280" s="1" t="s">
        <v>3094</v>
      </c>
      <c r="D280" s="1" t="s">
        <v>5096</v>
      </c>
    </row>
    <row r="281" spans="1:4" x14ac:dyDescent="0.25">
      <c r="A281" s="1" t="s">
        <v>2430</v>
      </c>
      <c r="B281" s="1" t="s">
        <v>3495</v>
      </c>
      <c r="C281" s="1" t="s">
        <v>3095</v>
      </c>
      <c r="D281" s="1" t="s">
        <v>5235</v>
      </c>
    </row>
    <row r="282" spans="1:4" x14ac:dyDescent="0.25">
      <c r="A282" s="1" t="s">
        <v>2431</v>
      </c>
      <c r="B282" s="1" t="s">
        <v>3496</v>
      </c>
      <c r="C282" s="1" t="s">
        <v>3096</v>
      </c>
      <c r="D282" s="1" t="s">
        <v>5096</v>
      </c>
    </row>
    <row r="283" spans="1:4" x14ac:dyDescent="0.25">
      <c r="A283" s="1" t="s">
        <v>2432</v>
      </c>
      <c r="B283" s="1" t="s">
        <v>3497</v>
      </c>
      <c r="C283" s="1" t="s">
        <v>3097</v>
      </c>
      <c r="D283" s="1" t="s">
        <v>5236</v>
      </c>
    </row>
    <row r="284" spans="1:4" x14ac:dyDescent="0.25">
      <c r="A284" s="1" t="s">
        <v>2433</v>
      </c>
      <c r="B284" s="1" t="s">
        <v>3498</v>
      </c>
      <c r="C284" s="1" t="s">
        <v>3098</v>
      </c>
      <c r="D284" s="1" t="s">
        <v>5096</v>
      </c>
    </row>
    <row r="285" spans="1:4" x14ac:dyDescent="0.25">
      <c r="A285" s="1" t="s">
        <v>2434</v>
      </c>
      <c r="B285" s="1" t="s">
        <v>3499</v>
      </c>
      <c r="C285" s="1" t="s">
        <v>3099</v>
      </c>
      <c r="D285" s="1" t="s">
        <v>5237</v>
      </c>
    </row>
    <row r="286" spans="1:4" x14ac:dyDescent="0.25">
      <c r="A286" s="1" t="s">
        <v>2435</v>
      </c>
      <c r="B286" s="1" t="s">
        <v>3500</v>
      </c>
      <c r="C286" s="1" t="s">
        <v>3100</v>
      </c>
      <c r="D286" s="1" t="s">
        <v>5096</v>
      </c>
    </row>
    <row r="287" spans="1:4" x14ac:dyDescent="0.25">
      <c r="A287" s="1" t="s">
        <v>2436</v>
      </c>
      <c r="B287" s="1" t="s">
        <v>3501</v>
      </c>
      <c r="C287" s="1" t="s">
        <v>3101</v>
      </c>
      <c r="D287" s="1" t="s">
        <v>5238</v>
      </c>
    </row>
    <row r="288" spans="1:4" x14ac:dyDescent="0.25">
      <c r="A288" s="1" t="s">
        <v>2437</v>
      </c>
      <c r="B288" s="1" t="s">
        <v>3502</v>
      </c>
      <c r="C288" s="1" t="s">
        <v>3102</v>
      </c>
      <c r="D288" s="1" t="s">
        <v>5096</v>
      </c>
    </row>
    <row r="289" spans="1:4" x14ac:dyDescent="0.25">
      <c r="A289" s="1" t="s">
        <v>2438</v>
      </c>
      <c r="B289" s="1" t="s">
        <v>3503</v>
      </c>
      <c r="C289" s="1" t="s">
        <v>3103</v>
      </c>
      <c r="D289" s="1" t="s">
        <v>5239</v>
      </c>
    </row>
    <row r="290" spans="1:4" x14ac:dyDescent="0.25">
      <c r="A290" s="1" t="s">
        <v>2439</v>
      </c>
      <c r="B290" s="1" t="s">
        <v>3504</v>
      </c>
      <c r="C290" s="1" t="s">
        <v>3104</v>
      </c>
      <c r="D290" s="1" t="s">
        <v>5096</v>
      </c>
    </row>
    <row r="291" spans="1:4" x14ac:dyDescent="0.25">
      <c r="A291" s="1" t="s">
        <v>2440</v>
      </c>
      <c r="B291" s="1" t="s">
        <v>3505</v>
      </c>
      <c r="C291" s="1" t="s">
        <v>3105</v>
      </c>
      <c r="D291" s="1" t="s">
        <v>5240</v>
      </c>
    </row>
    <row r="292" spans="1:4" x14ac:dyDescent="0.25">
      <c r="A292" s="1" t="s">
        <v>2441</v>
      </c>
      <c r="B292" s="1" t="s">
        <v>3506</v>
      </c>
      <c r="C292" s="1" t="s">
        <v>3106</v>
      </c>
      <c r="D292" s="1" t="s">
        <v>5096</v>
      </c>
    </row>
    <row r="293" spans="1:4" x14ac:dyDescent="0.25">
      <c r="A293" s="1" t="s">
        <v>2442</v>
      </c>
      <c r="B293" s="1" t="s">
        <v>3507</v>
      </c>
      <c r="C293" s="1" t="s">
        <v>3107</v>
      </c>
      <c r="D293" s="1" t="s">
        <v>5241</v>
      </c>
    </row>
    <row r="294" spans="1:4" x14ac:dyDescent="0.25">
      <c r="A294" s="1" t="s">
        <v>2443</v>
      </c>
      <c r="B294" s="1" t="s">
        <v>3508</v>
      </c>
      <c r="C294" s="1" t="s">
        <v>3108</v>
      </c>
      <c r="D294" s="1" t="s">
        <v>5096</v>
      </c>
    </row>
    <row r="295" spans="1:4" x14ac:dyDescent="0.25">
      <c r="A295" s="1" t="s">
        <v>2444</v>
      </c>
      <c r="B295" s="1" t="s">
        <v>3509</v>
      </c>
      <c r="C295" s="1" t="s">
        <v>3109</v>
      </c>
      <c r="D295" s="1" t="s">
        <v>5242</v>
      </c>
    </row>
    <row r="296" spans="1:4" x14ac:dyDescent="0.25">
      <c r="A296" s="1" t="s">
        <v>2445</v>
      </c>
      <c r="B296" s="1" t="s">
        <v>3510</v>
      </c>
      <c r="C296" s="1" t="s">
        <v>3110</v>
      </c>
      <c r="D296" s="1" t="s">
        <v>5096</v>
      </c>
    </row>
    <row r="297" spans="1:4" x14ac:dyDescent="0.25">
      <c r="A297" s="1" t="s">
        <v>2446</v>
      </c>
      <c r="B297" s="1" t="s">
        <v>3511</v>
      </c>
      <c r="C297" s="1" t="s">
        <v>3111</v>
      </c>
      <c r="D297" s="1" t="s">
        <v>5243</v>
      </c>
    </row>
    <row r="298" spans="1:4" x14ac:dyDescent="0.25">
      <c r="A298" s="1" t="s">
        <v>2447</v>
      </c>
      <c r="B298" s="1" t="s">
        <v>3512</v>
      </c>
      <c r="C298" s="1" t="s">
        <v>3112</v>
      </c>
      <c r="D298" s="1" t="s">
        <v>5096</v>
      </c>
    </row>
    <row r="299" spans="1:4" x14ac:dyDescent="0.25">
      <c r="A299" s="1" t="s">
        <v>2448</v>
      </c>
      <c r="B299" s="1" t="s">
        <v>3513</v>
      </c>
      <c r="C299" s="1" t="s">
        <v>3113</v>
      </c>
      <c r="D299" s="1" t="s">
        <v>5244</v>
      </c>
    </row>
    <row r="300" spans="1:4" x14ac:dyDescent="0.25">
      <c r="A300" s="1" t="s">
        <v>2449</v>
      </c>
      <c r="B300" s="1" t="s">
        <v>3514</v>
      </c>
      <c r="C300" s="1" t="s">
        <v>3114</v>
      </c>
      <c r="D300" s="1" t="s">
        <v>5096</v>
      </c>
    </row>
    <row r="301" spans="1:4" x14ac:dyDescent="0.25">
      <c r="A301" s="1" t="s">
        <v>2450</v>
      </c>
      <c r="B301" s="1" t="s">
        <v>3515</v>
      </c>
      <c r="C301" s="1" t="s">
        <v>3115</v>
      </c>
      <c r="D301" s="1" t="s">
        <v>5245</v>
      </c>
    </row>
    <row r="302" spans="1:4" x14ac:dyDescent="0.25">
      <c r="A302" s="1" t="s">
        <v>2451</v>
      </c>
      <c r="B302" s="1" t="s">
        <v>3516</v>
      </c>
      <c r="C302" s="1" t="s">
        <v>3116</v>
      </c>
      <c r="D302" s="1" t="s">
        <v>5096</v>
      </c>
    </row>
    <row r="303" spans="1:4" x14ac:dyDescent="0.25">
      <c r="A303" s="1" t="s">
        <v>2452</v>
      </c>
      <c r="B303" s="1" t="s">
        <v>3517</v>
      </c>
      <c r="C303" s="1" t="s">
        <v>3117</v>
      </c>
      <c r="D303" s="1" t="s">
        <v>5246</v>
      </c>
    </row>
    <row r="304" spans="1:4" x14ac:dyDescent="0.25">
      <c r="A304" s="1" t="s">
        <v>2453</v>
      </c>
      <c r="B304" s="1" t="s">
        <v>3518</v>
      </c>
      <c r="C304" s="1" t="s">
        <v>3118</v>
      </c>
      <c r="D304" s="1" t="s">
        <v>5096</v>
      </c>
    </row>
    <row r="305" spans="1:4" x14ac:dyDescent="0.25">
      <c r="A305" s="1" t="s">
        <v>2454</v>
      </c>
      <c r="B305" s="1" t="s">
        <v>3519</v>
      </c>
      <c r="C305" s="1" t="s">
        <v>3119</v>
      </c>
      <c r="D305" s="1" t="s">
        <v>5247</v>
      </c>
    </row>
    <row r="306" spans="1:4" x14ac:dyDescent="0.25">
      <c r="A306" s="1" t="s">
        <v>2455</v>
      </c>
      <c r="B306" s="1" t="s">
        <v>3520</v>
      </c>
      <c r="C306" s="1" t="s">
        <v>3120</v>
      </c>
      <c r="D306" s="1" t="s">
        <v>5096</v>
      </c>
    </row>
    <row r="307" spans="1:4" x14ac:dyDescent="0.25">
      <c r="A307" s="1" t="s">
        <v>2456</v>
      </c>
      <c r="B307" s="1" t="s">
        <v>3521</v>
      </c>
      <c r="C307" s="1" t="s">
        <v>3121</v>
      </c>
      <c r="D307" s="1" t="s">
        <v>5248</v>
      </c>
    </row>
    <row r="308" spans="1:4" x14ac:dyDescent="0.25">
      <c r="A308" s="1" t="s">
        <v>2457</v>
      </c>
      <c r="B308" s="1" t="s">
        <v>3522</v>
      </c>
      <c r="C308" s="1" t="s">
        <v>3122</v>
      </c>
      <c r="D308" s="1" t="s">
        <v>5096</v>
      </c>
    </row>
    <row r="309" spans="1:4" x14ac:dyDescent="0.25">
      <c r="A309" s="1" t="s">
        <v>2458</v>
      </c>
      <c r="B309" s="1" t="s">
        <v>3523</v>
      </c>
      <c r="C309" s="1" t="s">
        <v>3123</v>
      </c>
      <c r="D309" s="1" t="s">
        <v>5249</v>
      </c>
    </row>
    <row r="310" spans="1:4" x14ac:dyDescent="0.25">
      <c r="A310" s="1" t="s">
        <v>2459</v>
      </c>
      <c r="B310" s="1" t="s">
        <v>3524</v>
      </c>
      <c r="C310" s="1" t="s">
        <v>3124</v>
      </c>
      <c r="D310" s="1" t="s">
        <v>5096</v>
      </c>
    </row>
    <row r="311" spans="1:4" x14ac:dyDescent="0.25">
      <c r="A311" s="1" t="s">
        <v>2460</v>
      </c>
      <c r="B311" s="1" t="s">
        <v>3525</v>
      </c>
      <c r="C311" s="1" t="s">
        <v>3125</v>
      </c>
      <c r="D311" s="1" t="s">
        <v>5250</v>
      </c>
    </row>
    <row r="312" spans="1:4" x14ac:dyDescent="0.25">
      <c r="A312" s="1" t="s">
        <v>2461</v>
      </c>
      <c r="B312" s="1" t="s">
        <v>3526</v>
      </c>
      <c r="C312" s="1" t="s">
        <v>3126</v>
      </c>
      <c r="D312" s="1" t="s">
        <v>5096</v>
      </c>
    </row>
    <row r="313" spans="1:4" x14ac:dyDescent="0.25">
      <c r="A313" s="1" t="s">
        <v>2462</v>
      </c>
      <c r="B313" s="1" t="s">
        <v>3527</v>
      </c>
      <c r="C313" s="1" t="s">
        <v>3127</v>
      </c>
      <c r="D313" s="1" t="s">
        <v>5251</v>
      </c>
    </row>
    <row r="314" spans="1:4" x14ac:dyDescent="0.25">
      <c r="A314" s="1" t="s">
        <v>2463</v>
      </c>
      <c r="B314" s="1" t="s">
        <v>3528</v>
      </c>
      <c r="C314" s="1" t="s">
        <v>3128</v>
      </c>
      <c r="D314" s="1" t="s">
        <v>5096</v>
      </c>
    </row>
    <row r="315" spans="1:4" x14ac:dyDescent="0.25">
      <c r="A315" s="1" t="s">
        <v>2464</v>
      </c>
      <c r="B315" s="1" t="s">
        <v>3529</v>
      </c>
      <c r="C315" s="1" t="s">
        <v>3129</v>
      </c>
      <c r="D315" s="1" t="s">
        <v>5252</v>
      </c>
    </row>
    <row r="316" spans="1:4" x14ac:dyDescent="0.25">
      <c r="A316" s="1" t="s">
        <v>2465</v>
      </c>
      <c r="B316" s="1" t="s">
        <v>3530</v>
      </c>
      <c r="C316" s="1" t="s">
        <v>3130</v>
      </c>
      <c r="D316" s="1" t="s">
        <v>5096</v>
      </c>
    </row>
    <row r="317" spans="1:4" x14ac:dyDescent="0.25">
      <c r="A317" s="1" t="s">
        <v>2466</v>
      </c>
      <c r="B317" s="1" t="s">
        <v>3531</v>
      </c>
      <c r="C317" s="1" t="s">
        <v>3131</v>
      </c>
      <c r="D317" s="1" t="s">
        <v>5253</v>
      </c>
    </row>
    <row r="318" spans="1:4" x14ac:dyDescent="0.25">
      <c r="A318" s="1" t="s">
        <v>2467</v>
      </c>
      <c r="B318" s="1" t="s">
        <v>3532</v>
      </c>
      <c r="C318" s="1" t="s">
        <v>3132</v>
      </c>
      <c r="D318" s="1" t="s">
        <v>5096</v>
      </c>
    </row>
    <row r="319" spans="1:4" x14ac:dyDescent="0.25">
      <c r="A319" s="1" t="s">
        <v>2468</v>
      </c>
      <c r="B319" s="1" t="s">
        <v>3533</v>
      </c>
      <c r="C319" s="1" t="s">
        <v>3133</v>
      </c>
      <c r="D319" s="1" t="s">
        <v>5254</v>
      </c>
    </row>
    <row r="320" spans="1:4" x14ac:dyDescent="0.25">
      <c r="A320" s="1" t="s">
        <v>2469</v>
      </c>
      <c r="B320" s="1" t="s">
        <v>3534</v>
      </c>
      <c r="C320" s="1" t="s">
        <v>3134</v>
      </c>
      <c r="D320" s="1" t="s">
        <v>5096</v>
      </c>
    </row>
    <row r="321" spans="1:4" x14ac:dyDescent="0.25">
      <c r="A321" s="1" t="s">
        <v>2470</v>
      </c>
      <c r="B321" s="1" t="s">
        <v>3535</v>
      </c>
      <c r="C321" s="1" t="s">
        <v>3135</v>
      </c>
      <c r="D321" s="1" t="s">
        <v>5255</v>
      </c>
    </row>
    <row r="322" spans="1:4" x14ac:dyDescent="0.25">
      <c r="A322" s="1" t="s">
        <v>2471</v>
      </c>
      <c r="B322" s="1" t="s">
        <v>3536</v>
      </c>
      <c r="C322" s="1" t="s">
        <v>3136</v>
      </c>
      <c r="D322" s="1" t="s">
        <v>5096</v>
      </c>
    </row>
    <row r="323" spans="1:4" x14ac:dyDescent="0.25">
      <c r="A323" s="1" t="s">
        <v>2472</v>
      </c>
      <c r="B323" s="1" t="s">
        <v>3537</v>
      </c>
      <c r="C323" s="1" t="s">
        <v>3137</v>
      </c>
      <c r="D323" s="1" t="s">
        <v>5256</v>
      </c>
    </row>
    <row r="324" spans="1:4" x14ac:dyDescent="0.25">
      <c r="A324" s="1" t="s">
        <v>2473</v>
      </c>
      <c r="B324" s="1" t="s">
        <v>3538</v>
      </c>
      <c r="C324" s="1" t="s">
        <v>3138</v>
      </c>
      <c r="D324" s="1" t="s">
        <v>5096</v>
      </c>
    </row>
    <row r="325" spans="1:4" x14ac:dyDescent="0.25">
      <c r="A325" s="1" t="s">
        <v>2474</v>
      </c>
      <c r="B325" s="1" t="s">
        <v>3539</v>
      </c>
      <c r="C325" s="1" t="s">
        <v>3139</v>
      </c>
      <c r="D325" s="1" t="s">
        <v>5257</v>
      </c>
    </row>
    <row r="326" spans="1:4" x14ac:dyDescent="0.25">
      <c r="A326" s="1" t="s">
        <v>2475</v>
      </c>
      <c r="B326" s="1" t="s">
        <v>3540</v>
      </c>
      <c r="C326" s="1" t="s">
        <v>3140</v>
      </c>
      <c r="D326" s="1" t="s">
        <v>5096</v>
      </c>
    </row>
    <row r="327" spans="1:4" x14ac:dyDescent="0.25">
      <c r="A327" s="1" t="s">
        <v>2476</v>
      </c>
      <c r="B327" s="1" t="s">
        <v>3541</v>
      </c>
      <c r="C327" s="1" t="s">
        <v>3141</v>
      </c>
      <c r="D327" s="1" t="s">
        <v>5258</v>
      </c>
    </row>
    <row r="328" spans="1:4" x14ac:dyDescent="0.25">
      <c r="A328" s="1" t="s">
        <v>2477</v>
      </c>
      <c r="B328" s="1" t="s">
        <v>3542</v>
      </c>
      <c r="C328" s="1" t="s">
        <v>3142</v>
      </c>
      <c r="D328" s="1" t="s">
        <v>5096</v>
      </c>
    </row>
    <row r="329" spans="1:4" x14ac:dyDescent="0.25">
      <c r="A329" s="1" t="s">
        <v>2478</v>
      </c>
      <c r="B329" s="1" t="s">
        <v>3543</v>
      </c>
      <c r="C329" s="1" t="s">
        <v>3143</v>
      </c>
      <c r="D329" s="1" t="s">
        <v>5259</v>
      </c>
    </row>
    <row r="330" spans="1:4" x14ac:dyDescent="0.25">
      <c r="A330" s="1" t="s">
        <v>2479</v>
      </c>
      <c r="B330" s="1" t="s">
        <v>3544</v>
      </c>
      <c r="C330" s="1" t="s">
        <v>3144</v>
      </c>
      <c r="D330" s="1" t="s">
        <v>5096</v>
      </c>
    </row>
    <row r="331" spans="1:4" x14ac:dyDescent="0.25">
      <c r="A331" s="1" t="s">
        <v>2480</v>
      </c>
      <c r="B331" s="1" t="s">
        <v>3545</v>
      </c>
      <c r="C331" s="1" t="s">
        <v>3145</v>
      </c>
      <c r="D331" s="1" t="s">
        <v>5260</v>
      </c>
    </row>
    <row r="332" spans="1:4" x14ac:dyDescent="0.25">
      <c r="A332" s="1" t="s">
        <v>2481</v>
      </c>
      <c r="B332" s="1" t="s">
        <v>3546</v>
      </c>
      <c r="C332" s="1" t="s">
        <v>3146</v>
      </c>
      <c r="D332" s="1" t="s">
        <v>5096</v>
      </c>
    </row>
    <row r="333" spans="1:4" x14ac:dyDescent="0.25">
      <c r="A333" s="1" t="s">
        <v>2482</v>
      </c>
      <c r="B333" s="1" t="s">
        <v>3547</v>
      </c>
      <c r="C333" s="1" t="s">
        <v>3147</v>
      </c>
      <c r="D333" s="1" t="s">
        <v>5261</v>
      </c>
    </row>
    <row r="334" spans="1:4" x14ac:dyDescent="0.25">
      <c r="A334" s="1" t="s">
        <v>2483</v>
      </c>
      <c r="B334" s="1" t="s">
        <v>3548</v>
      </c>
      <c r="C334" s="1" t="s">
        <v>3148</v>
      </c>
      <c r="D334" s="1" t="s">
        <v>5096</v>
      </c>
    </row>
    <row r="335" spans="1:4" x14ac:dyDescent="0.25">
      <c r="A335" s="1" t="s">
        <v>2484</v>
      </c>
      <c r="B335" s="1" t="s">
        <v>3549</v>
      </c>
      <c r="C335" s="1" t="s">
        <v>3149</v>
      </c>
      <c r="D335" s="1" t="s">
        <v>5262</v>
      </c>
    </row>
    <row r="336" spans="1:4" x14ac:dyDescent="0.25">
      <c r="A336" s="1" t="s">
        <v>2485</v>
      </c>
      <c r="B336" s="1" t="s">
        <v>3550</v>
      </c>
      <c r="C336" s="1" t="s">
        <v>3150</v>
      </c>
      <c r="D336" s="1" t="s">
        <v>5096</v>
      </c>
    </row>
    <row r="337" spans="1:4" x14ac:dyDescent="0.25">
      <c r="A337" s="1" t="s">
        <v>2486</v>
      </c>
      <c r="B337" s="1" t="s">
        <v>3551</v>
      </c>
      <c r="C337" s="1" t="s">
        <v>3151</v>
      </c>
      <c r="D337" s="1" t="s">
        <v>5263</v>
      </c>
    </row>
    <row r="338" spans="1:4" x14ac:dyDescent="0.25">
      <c r="A338" s="1" t="s">
        <v>2487</v>
      </c>
      <c r="B338" s="1" t="s">
        <v>3552</v>
      </c>
      <c r="C338" s="1" t="s">
        <v>3152</v>
      </c>
      <c r="D338" s="1" t="s">
        <v>5096</v>
      </c>
    </row>
    <row r="339" spans="1:4" x14ac:dyDescent="0.25">
      <c r="A339" s="1" t="s">
        <v>2488</v>
      </c>
      <c r="B339" s="1" t="s">
        <v>3553</v>
      </c>
      <c r="C339" s="1" t="s">
        <v>3153</v>
      </c>
      <c r="D339" s="1" t="s">
        <v>5264</v>
      </c>
    </row>
    <row r="340" spans="1:4" x14ac:dyDescent="0.25">
      <c r="A340" s="1" t="s">
        <v>2489</v>
      </c>
      <c r="B340" s="1" t="s">
        <v>3554</v>
      </c>
      <c r="C340" s="1" t="s">
        <v>3154</v>
      </c>
      <c r="D340" s="1" t="s">
        <v>5096</v>
      </c>
    </row>
    <row r="341" spans="1:4" x14ac:dyDescent="0.25">
      <c r="A341" s="1" t="s">
        <v>2490</v>
      </c>
      <c r="B341" s="1" t="s">
        <v>3555</v>
      </c>
      <c r="C341" s="1" t="s">
        <v>3155</v>
      </c>
      <c r="D341" s="1" t="s">
        <v>5265</v>
      </c>
    </row>
    <row r="342" spans="1:4" x14ac:dyDescent="0.25">
      <c r="A342" s="1" t="s">
        <v>2491</v>
      </c>
      <c r="B342" s="1" t="s">
        <v>3556</v>
      </c>
      <c r="C342" s="1" t="s">
        <v>3156</v>
      </c>
      <c r="D342" s="1" t="s">
        <v>5096</v>
      </c>
    </row>
    <row r="343" spans="1:4" x14ac:dyDescent="0.25">
      <c r="A343" s="1" t="s">
        <v>2492</v>
      </c>
      <c r="B343" s="1" t="s">
        <v>3557</v>
      </c>
      <c r="C343" s="1" t="s">
        <v>3157</v>
      </c>
      <c r="D343" s="1" t="s">
        <v>5266</v>
      </c>
    </row>
    <row r="344" spans="1:4" x14ac:dyDescent="0.25">
      <c r="A344" s="1" t="s">
        <v>2493</v>
      </c>
      <c r="B344" s="1" t="s">
        <v>3558</v>
      </c>
      <c r="C344" s="1" t="s">
        <v>3158</v>
      </c>
      <c r="D344" s="1" t="s">
        <v>5096</v>
      </c>
    </row>
    <row r="345" spans="1:4" x14ac:dyDescent="0.25">
      <c r="A345" s="1" t="s">
        <v>2494</v>
      </c>
      <c r="B345" s="1" t="s">
        <v>3559</v>
      </c>
      <c r="C345" s="1" t="s">
        <v>3159</v>
      </c>
      <c r="D345" s="1" t="s">
        <v>5267</v>
      </c>
    </row>
    <row r="346" spans="1:4" x14ac:dyDescent="0.25">
      <c r="A346" s="1" t="s">
        <v>2495</v>
      </c>
      <c r="B346" s="1" t="s">
        <v>3560</v>
      </c>
      <c r="C346" s="1" t="s">
        <v>3160</v>
      </c>
      <c r="D346" s="1" t="s">
        <v>5096</v>
      </c>
    </row>
    <row r="347" spans="1:4" x14ac:dyDescent="0.25">
      <c r="A347" s="1" t="s">
        <v>2496</v>
      </c>
      <c r="B347" s="1" t="s">
        <v>3561</v>
      </c>
      <c r="C347" s="1" t="s">
        <v>3161</v>
      </c>
      <c r="D347" s="1" t="s">
        <v>5268</v>
      </c>
    </row>
    <row r="348" spans="1:4" x14ac:dyDescent="0.25">
      <c r="A348" s="1" t="s">
        <v>2497</v>
      </c>
      <c r="B348" s="1" t="s">
        <v>3562</v>
      </c>
      <c r="C348" s="1" t="s">
        <v>3162</v>
      </c>
      <c r="D348" s="1" t="s">
        <v>5096</v>
      </c>
    </row>
    <row r="349" spans="1:4" x14ac:dyDescent="0.25">
      <c r="A349" s="1" t="s">
        <v>2498</v>
      </c>
      <c r="B349" s="1" t="s">
        <v>3563</v>
      </c>
      <c r="C349" s="1" t="s">
        <v>3163</v>
      </c>
      <c r="D349" s="1" t="s">
        <v>5269</v>
      </c>
    </row>
    <row r="350" spans="1:4" x14ac:dyDescent="0.25">
      <c r="A350" s="1" t="s">
        <v>2499</v>
      </c>
      <c r="B350" s="1" t="s">
        <v>3564</v>
      </c>
      <c r="C350" s="1" t="s">
        <v>3164</v>
      </c>
      <c r="D350" s="1" t="s">
        <v>5096</v>
      </c>
    </row>
    <row r="351" spans="1:4" x14ac:dyDescent="0.25">
      <c r="A351" s="1" t="s">
        <v>2500</v>
      </c>
      <c r="B351" s="1" t="s">
        <v>3565</v>
      </c>
      <c r="C351" s="1" t="s">
        <v>3165</v>
      </c>
      <c r="D351" s="1" t="s">
        <v>5270</v>
      </c>
    </row>
    <row r="352" spans="1:4" x14ac:dyDescent="0.25">
      <c r="A352" s="1" t="s">
        <v>2501</v>
      </c>
      <c r="B352" s="1" t="s">
        <v>3566</v>
      </c>
      <c r="C352" s="1" t="s">
        <v>3166</v>
      </c>
      <c r="D352" s="1" t="s">
        <v>5096</v>
      </c>
    </row>
    <row r="353" spans="1:4" x14ac:dyDescent="0.25">
      <c r="A353" s="1" t="s">
        <v>2502</v>
      </c>
      <c r="B353" s="1" t="s">
        <v>3567</v>
      </c>
      <c r="C353" s="1" t="s">
        <v>3167</v>
      </c>
      <c r="D353" s="1" t="s">
        <v>5271</v>
      </c>
    </row>
    <row r="354" spans="1:4" x14ac:dyDescent="0.25">
      <c r="A354" s="1" t="s">
        <v>2503</v>
      </c>
      <c r="B354" s="1" t="s">
        <v>3568</v>
      </c>
      <c r="C354" s="1" t="s">
        <v>3168</v>
      </c>
      <c r="D354" s="1" t="s">
        <v>5096</v>
      </c>
    </row>
    <row r="355" spans="1:4" x14ac:dyDescent="0.25">
      <c r="A355" s="1" t="s">
        <v>2504</v>
      </c>
      <c r="B355" s="1" t="s">
        <v>3569</v>
      </c>
      <c r="C355" s="1" t="s">
        <v>3169</v>
      </c>
      <c r="D355" s="1" t="s">
        <v>5272</v>
      </c>
    </row>
    <row r="356" spans="1:4" x14ac:dyDescent="0.25">
      <c r="A356" s="1" t="s">
        <v>2505</v>
      </c>
      <c r="B356" s="1" t="s">
        <v>3570</v>
      </c>
      <c r="C356" s="1" t="s">
        <v>3170</v>
      </c>
      <c r="D356" s="1" t="s">
        <v>5096</v>
      </c>
    </row>
    <row r="357" spans="1:4" x14ac:dyDescent="0.25">
      <c r="A357" s="1" t="s">
        <v>2506</v>
      </c>
      <c r="B357" s="1" t="s">
        <v>3571</v>
      </c>
      <c r="C357" s="1" t="s">
        <v>3171</v>
      </c>
      <c r="D357" s="1" t="s">
        <v>5273</v>
      </c>
    </row>
    <row r="358" spans="1:4" x14ac:dyDescent="0.25">
      <c r="A358" s="1" t="s">
        <v>2507</v>
      </c>
      <c r="B358" s="1" t="s">
        <v>3572</v>
      </c>
      <c r="C358" s="1" t="s">
        <v>3172</v>
      </c>
      <c r="D358" s="1" t="s">
        <v>5096</v>
      </c>
    </row>
    <row r="359" spans="1:4" x14ac:dyDescent="0.25">
      <c r="A359" s="1" t="s">
        <v>2508</v>
      </c>
      <c r="B359" s="1" t="s">
        <v>3573</v>
      </c>
      <c r="C359" s="1" t="s">
        <v>3173</v>
      </c>
      <c r="D359" s="1" t="s">
        <v>5274</v>
      </c>
    </row>
    <row r="360" spans="1:4" x14ac:dyDescent="0.25">
      <c r="A360" s="1" t="s">
        <v>2509</v>
      </c>
      <c r="B360" s="1" t="s">
        <v>3574</v>
      </c>
      <c r="C360" s="1" t="s">
        <v>3174</v>
      </c>
      <c r="D360" s="1" t="s">
        <v>5096</v>
      </c>
    </row>
    <row r="361" spans="1:4" x14ac:dyDescent="0.25">
      <c r="A361" s="1" t="s">
        <v>2510</v>
      </c>
      <c r="B361" s="1" t="s">
        <v>3575</v>
      </c>
      <c r="C361" s="1" t="s">
        <v>3175</v>
      </c>
      <c r="D361" s="1" t="s">
        <v>5275</v>
      </c>
    </row>
    <row r="362" spans="1:4" x14ac:dyDescent="0.25">
      <c r="A362" s="1" t="s">
        <v>2511</v>
      </c>
      <c r="B362" s="1" t="s">
        <v>3576</v>
      </c>
      <c r="C362" s="1" t="s">
        <v>3176</v>
      </c>
      <c r="D362" s="1" t="s">
        <v>5096</v>
      </c>
    </row>
    <row r="363" spans="1:4" x14ac:dyDescent="0.25">
      <c r="A363" s="1" t="s">
        <v>2512</v>
      </c>
      <c r="B363" s="1" t="s">
        <v>3577</v>
      </c>
      <c r="C363" s="1" t="s">
        <v>3177</v>
      </c>
      <c r="D363" s="1" t="s">
        <v>5276</v>
      </c>
    </row>
    <row r="364" spans="1:4" x14ac:dyDescent="0.25">
      <c r="A364" s="1" t="s">
        <v>2513</v>
      </c>
      <c r="B364" s="1" t="s">
        <v>3578</v>
      </c>
      <c r="C364" s="1" t="s">
        <v>3178</v>
      </c>
      <c r="D364" s="1" t="s">
        <v>5096</v>
      </c>
    </row>
    <row r="365" spans="1:4" x14ac:dyDescent="0.25">
      <c r="A365" s="1" t="s">
        <v>2514</v>
      </c>
      <c r="B365" s="1" t="s">
        <v>3579</v>
      </c>
      <c r="C365" s="1" t="s">
        <v>3179</v>
      </c>
      <c r="D365" s="1" t="s">
        <v>5277</v>
      </c>
    </row>
    <row r="366" spans="1:4" x14ac:dyDescent="0.25">
      <c r="A366" s="1" t="s">
        <v>2515</v>
      </c>
      <c r="B366" s="1" t="s">
        <v>3580</v>
      </c>
      <c r="C366" s="1" t="s">
        <v>3180</v>
      </c>
      <c r="D366" s="1" t="s">
        <v>5096</v>
      </c>
    </row>
    <row r="367" spans="1:4" x14ac:dyDescent="0.25">
      <c r="A367" s="1" t="s">
        <v>2516</v>
      </c>
      <c r="B367" s="1" t="s">
        <v>3581</v>
      </c>
      <c r="C367" s="1" t="s">
        <v>3181</v>
      </c>
      <c r="D367" s="1" t="s">
        <v>5278</v>
      </c>
    </row>
    <row r="368" spans="1:4" x14ac:dyDescent="0.25">
      <c r="A368" s="1" t="s">
        <v>2517</v>
      </c>
      <c r="B368" s="1" t="s">
        <v>3582</v>
      </c>
      <c r="C368" s="1" t="s">
        <v>3182</v>
      </c>
      <c r="D368" s="1" t="s">
        <v>5096</v>
      </c>
    </row>
    <row r="369" spans="1:4" x14ac:dyDescent="0.25">
      <c r="A369" s="1" t="s">
        <v>2518</v>
      </c>
      <c r="B369" s="1" t="s">
        <v>3583</v>
      </c>
      <c r="C369" s="1" t="s">
        <v>3183</v>
      </c>
      <c r="D369" s="1" t="s">
        <v>5279</v>
      </c>
    </row>
    <row r="370" spans="1:4" x14ac:dyDescent="0.25">
      <c r="A370" s="1" t="s">
        <v>2519</v>
      </c>
      <c r="B370" s="1" t="s">
        <v>3584</v>
      </c>
      <c r="C370" s="1" t="s">
        <v>3184</v>
      </c>
      <c r="D370" s="1" t="s">
        <v>5096</v>
      </c>
    </row>
    <row r="371" spans="1:4" x14ac:dyDescent="0.25">
      <c r="A371" s="1" t="s">
        <v>2520</v>
      </c>
      <c r="B371" s="1" t="s">
        <v>3585</v>
      </c>
      <c r="C371" s="1" t="s">
        <v>3185</v>
      </c>
      <c r="D371" s="1" t="s">
        <v>5280</v>
      </c>
    </row>
    <row r="372" spans="1:4" x14ac:dyDescent="0.25">
      <c r="A372" s="1" t="s">
        <v>2521</v>
      </c>
      <c r="B372" s="1" t="s">
        <v>3586</v>
      </c>
      <c r="C372" s="1" t="s">
        <v>3186</v>
      </c>
      <c r="D372" s="1" t="s">
        <v>5096</v>
      </c>
    </row>
    <row r="373" spans="1:4" x14ac:dyDescent="0.25">
      <c r="A373" s="1" t="s">
        <v>2522</v>
      </c>
      <c r="B373" s="1" t="s">
        <v>3587</v>
      </c>
      <c r="C373" s="1" t="s">
        <v>3187</v>
      </c>
      <c r="D373" s="1" t="s">
        <v>5281</v>
      </c>
    </row>
    <row r="374" spans="1:4" x14ac:dyDescent="0.25">
      <c r="A374" s="1" t="s">
        <v>2523</v>
      </c>
      <c r="B374" s="1" t="s">
        <v>3588</v>
      </c>
      <c r="C374" s="1" t="s">
        <v>3188</v>
      </c>
      <c r="D374" s="1" t="s">
        <v>5096</v>
      </c>
    </row>
    <row r="375" spans="1:4" x14ac:dyDescent="0.25">
      <c r="A375" s="1" t="s">
        <v>2524</v>
      </c>
      <c r="B375" s="1" t="s">
        <v>3589</v>
      </c>
      <c r="C375" s="1" t="s">
        <v>3189</v>
      </c>
      <c r="D375" s="1" t="s">
        <v>5282</v>
      </c>
    </row>
    <row r="376" spans="1:4" x14ac:dyDescent="0.25">
      <c r="A376" s="1" t="s">
        <v>2525</v>
      </c>
      <c r="B376" s="1" t="s">
        <v>3590</v>
      </c>
      <c r="C376" s="1" t="s">
        <v>3190</v>
      </c>
      <c r="D376" s="1" t="s">
        <v>5096</v>
      </c>
    </row>
    <row r="377" spans="1:4" x14ac:dyDescent="0.25">
      <c r="A377" s="1" t="s">
        <v>2526</v>
      </c>
      <c r="B377" s="1" t="s">
        <v>3591</v>
      </c>
      <c r="C377" s="1" t="s">
        <v>3191</v>
      </c>
      <c r="D377" s="1" t="s">
        <v>5283</v>
      </c>
    </row>
    <row r="378" spans="1:4" x14ac:dyDescent="0.25">
      <c r="A378" s="1" t="s">
        <v>2527</v>
      </c>
      <c r="B378" s="1" t="s">
        <v>3592</v>
      </c>
      <c r="C378" s="1" t="s">
        <v>3192</v>
      </c>
      <c r="D378" s="1" t="s">
        <v>5096</v>
      </c>
    </row>
    <row r="379" spans="1:4" x14ac:dyDescent="0.25">
      <c r="A379" s="1" t="s">
        <v>2528</v>
      </c>
      <c r="B379" s="1" t="s">
        <v>3593</v>
      </c>
      <c r="C379" s="1" t="s">
        <v>3193</v>
      </c>
      <c r="D379" s="1" t="s">
        <v>5284</v>
      </c>
    </row>
    <row r="380" spans="1:4" x14ac:dyDescent="0.25">
      <c r="A380" s="1" t="s">
        <v>2529</v>
      </c>
      <c r="B380" s="1" t="s">
        <v>3594</v>
      </c>
      <c r="C380" s="1" t="s">
        <v>3194</v>
      </c>
      <c r="D380" s="1" t="s">
        <v>5096</v>
      </c>
    </row>
    <row r="381" spans="1:4" x14ac:dyDescent="0.25">
      <c r="A381" s="1" t="s">
        <v>2530</v>
      </c>
      <c r="B381" s="1" t="s">
        <v>3595</v>
      </c>
      <c r="C381" s="1" t="s">
        <v>3195</v>
      </c>
      <c r="D381" s="1" t="s">
        <v>5285</v>
      </c>
    </row>
    <row r="382" spans="1:4" x14ac:dyDescent="0.25">
      <c r="A382" s="1" t="s">
        <v>2531</v>
      </c>
      <c r="B382" s="1" t="s">
        <v>3596</v>
      </c>
      <c r="C382" s="1" t="s">
        <v>3196</v>
      </c>
      <c r="D382" s="1" t="s">
        <v>5096</v>
      </c>
    </row>
    <row r="383" spans="1:4" x14ac:dyDescent="0.25">
      <c r="A383" s="1" t="s">
        <v>2532</v>
      </c>
      <c r="B383" s="1" t="s">
        <v>3597</v>
      </c>
      <c r="C383" s="1" t="s">
        <v>3197</v>
      </c>
      <c r="D383" s="1" t="s">
        <v>5286</v>
      </c>
    </row>
    <row r="384" spans="1:4" x14ac:dyDescent="0.25">
      <c r="A384" s="1" t="s">
        <v>2533</v>
      </c>
      <c r="B384" s="1" t="s">
        <v>3598</v>
      </c>
      <c r="C384" s="1" t="s">
        <v>3198</v>
      </c>
      <c r="D384" s="1" t="s">
        <v>5096</v>
      </c>
    </row>
    <row r="385" spans="1:4" x14ac:dyDescent="0.25">
      <c r="A385" s="1" t="s">
        <v>2534</v>
      </c>
      <c r="B385" s="1" t="s">
        <v>3599</v>
      </c>
      <c r="C385" s="1" t="s">
        <v>3199</v>
      </c>
      <c r="D385" s="1" t="s">
        <v>5287</v>
      </c>
    </row>
    <row r="386" spans="1:4" x14ac:dyDescent="0.25">
      <c r="A386" s="1" t="s">
        <v>2535</v>
      </c>
      <c r="B386" s="1" t="s">
        <v>3600</v>
      </c>
      <c r="C386" s="1" t="s">
        <v>3200</v>
      </c>
      <c r="D386" s="1" t="s">
        <v>5096</v>
      </c>
    </row>
    <row r="387" spans="1:4" x14ac:dyDescent="0.25">
      <c r="A387" s="1" t="s">
        <v>2536</v>
      </c>
      <c r="B387" s="1" t="s">
        <v>3601</v>
      </c>
      <c r="C387" s="1" t="s">
        <v>3201</v>
      </c>
      <c r="D387" s="1" t="s">
        <v>5288</v>
      </c>
    </row>
    <row r="388" spans="1:4" x14ac:dyDescent="0.25">
      <c r="A388" s="1" t="s">
        <v>2537</v>
      </c>
      <c r="B388" s="1" t="s">
        <v>3602</v>
      </c>
      <c r="C388" s="1" t="s">
        <v>3202</v>
      </c>
      <c r="D388" s="1" t="s">
        <v>5096</v>
      </c>
    </row>
    <row r="389" spans="1:4" x14ac:dyDescent="0.25">
      <c r="A389" s="1" t="s">
        <v>2538</v>
      </c>
      <c r="B389" s="1" t="s">
        <v>3603</v>
      </c>
      <c r="C389" s="1" t="s">
        <v>3203</v>
      </c>
      <c r="D389" s="1" t="s">
        <v>5289</v>
      </c>
    </row>
    <row r="390" spans="1:4" x14ac:dyDescent="0.25">
      <c r="A390" s="1" t="s">
        <v>2539</v>
      </c>
      <c r="B390" s="1" t="s">
        <v>3604</v>
      </c>
      <c r="C390" s="1" t="s">
        <v>3204</v>
      </c>
      <c r="D390" s="1" t="s">
        <v>5096</v>
      </c>
    </row>
    <row r="391" spans="1:4" x14ac:dyDescent="0.25">
      <c r="A391" s="1" t="s">
        <v>2540</v>
      </c>
      <c r="B391" s="1" t="s">
        <v>3605</v>
      </c>
      <c r="C391" s="1" t="s">
        <v>3205</v>
      </c>
      <c r="D391" s="1" t="s">
        <v>5290</v>
      </c>
    </row>
    <row r="392" spans="1:4" x14ac:dyDescent="0.25">
      <c r="A392" s="1" t="s">
        <v>2541</v>
      </c>
      <c r="B392" s="1" t="s">
        <v>3606</v>
      </c>
      <c r="C392" s="1" t="s">
        <v>3206</v>
      </c>
      <c r="D392" s="1" t="s">
        <v>5096</v>
      </c>
    </row>
    <row r="393" spans="1:4" x14ac:dyDescent="0.25">
      <c r="A393" s="1" t="s">
        <v>2542</v>
      </c>
      <c r="B393" s="1" t="s">
        <v>3607</v>
      </c>
      <c r="C393" s="1" t="s">
        <v>3207</v>
      </c>
      <c r="D393" s="1" t="s">
        <v>5291</v>
      </c>
    </row>
    <row r="394" spans="1:4" x14ac:dyDescent="0.25">
      <c r="A394" s="1" t="s">
        <v>2543</v>
      </c>
      <c r="B394" s="1" t="s">
        <v>3608</v>
      </c>
      <c r="C394" s="1" t="s">
        <v>3208</v>
      </c>
      <c r="D394" s="1" t="s">
        <v>5096</v>
      </c>
    </row>
    <row r="395" spans="1:4" x14ac:dyDescent="0.25">
      <c r="A395" s="1" t="s">
        <v>2544</v>
      </c>
      <c r="B395" s="1" t="s">
        <v>3609</v>
      </c>
      <c r="C395" s="1" t="s">
        <v>3209</v>
      </c>
      <c r="D395" s="1" t="s">
        <v>5292</v>
      </c>
    </row>
    <row r="396" spans="1:4" x14ac:dyDescent="0.25">
      <c r="A396" s="1" t="s">
        <v>2545</v>
      </c>
      <c r="B396" s="1" t="s">
        <v>3610</v>
      </c>
      <c r="C396" s="1" t="s">
        <v>3210</v>
      </c>
      <c r="D396" s="1" t="s">
        <v>5096</v>
      </c>
    </row>
    <row r="397" spans="1:4" x14ac:dyDescent="0.25">
      <c r="A397" s="1" t="s">
        <v>2546</v>
      </c>
      <c r="B397" s="1" t="s">
        <v>3611</v>
      </c>
      <c r="C397" s="1" t="s">
        <v>3211</v>
      </c>
      <c r="D397" s="1" t="s">
        <v>5293</v>
      </c>
    </row>
    <row r="398" spans="1:4" x14ac:dyDescent="0.25">
      <c r="A398" s="1" t="s">
        <v>2547</v>
      </c>
      <c r="B398" s="1" t="s">
        <v>3612</v>
      </c>
      <c r="C398" s="1" t="s">
        <v>3212</v>
      </c>
      <c r="D398" s="1" t="s">
        <v>5096</v>
      </c>
    </row>
    <row r="399" spans="1:4" x14ac:dyDescent="0.25">
      <c r="A399" s="1" t="s">
        <v>2548</v>
      </c>
      <c r="B399" s="1" t="s">
        <v>3613</v>
      </c>
      <c r="C399" s="1" t="s">
        <v>3213</v>
      </c>
      <c r="D399" s="1" t="s">
        <v>5294</v>
      </c>
    </row>
    <row r="400" spans="1:4" x14ac:dyDescent="0.25">
      <c r="A400" s="1" t="s">
        <v>2549</v>
      </c>
      <c r="B400" s="1" t="s">
        <v>3614</v>
      </c>
      <c r="C400" s="1" t="s">
        <v>3214</v>
      </c>
      <c r="D400" s="1" t="s">
        <v>5096</v>
      </c>
    </row>
    <row r="401" spans="1:4" x14ac:dyDescent="0.25">
      <c r="A401" s="1" t="s">
        <v>2550</v>
      </c>
      <c r="B401" s="1" t="s">
        <v>3615</v>
      </c>
      <c r="C401" s="1" t="s">
        <v>5754</v>
      </c>
      <c r="D401" s="1" t="s">
        <v>5295</v>
      </c>
    </row>
    <row r="402" spans="1:4" x14ac:dyDescent="0.25">
      <c r="A402" s="1" t="s">
        <v>2551</v>
      </c>
      <c r="B402" s="1" t="s">
        <v>3616</v>
      </c>
      <c r="C402" s="1" t="s">
        <v>5755</v>
      </c>
      <c r="D402" s="1" t="s">
        <v>5096</v>
      </c>
    </row>
    <row r="403" spans="1:4" x14ac:dyDescent="0.25">
      <c r="A403" s="1" t="s">
        <v>2552</v>
      </c>
      <c r="B403" s="1" t="s">
        <v>3617</v>
      </c>
      <c r="C403" s="1" t="s">
        <v>5756</v>
      </c>
      <c r="D403" s="1" t="s">
        <v>5296</v>
      </c>
    </row>
    <row r="404" spans="1:4" x14ac:dyDescent="0.25">
      <c r="A404" s="1" t="s">
        <v>2553</v>
      </c>
      <c r="B404" s="1" t="s">
        <v>3618</v>
      </c>
      <c r="C404" s="1" t="s">
        <v>5757</v>
      </c>
      <c r="D404" s="1" t="s">
        <v>5096</v>
      </c>
    </row>
    <row r="405" spans="1:4" x14ac:dyDescent="0.25">
      <c r="A405" s="1" t="s">
        <v>2554</v>
      </c>
      <c r="B405" s="1" t="s">
        <v>3619</v>
      </c>
      <c r="C405" s="1" t="s">
        <v>5758</v>
      </c>
      <c r="D405" s="1" t="s">
        <v>5297</v>
      </c>
    </row>
    <row r="406" spans="1:4" x14ac:dyDescent="0.25">
      <c r="A406" s="1" t="s">
        <v>2555</v>
      </c>
      <c r="B406" s="1" t="s">
        <v>3620</v>
      </c>
      <c r="C406" s="1" t="s">
        <v>5759</v>
      </c>
      <c r="D406" s="1" t="s">
        <v>5096</v>
      </c>
    </row>
    <row r="407" spans="1:4" x14ac:dyDescent="0.25">
      <c r="A407" s="1" t="s">
        <v>2556</v>
      </c>
      <c r="B407" s="1" t="s">
        <v>3621</v>
      </c>
      <c r="C407" s="1" t="s">
        <v>5760</v>
      </c>
      <c r="D407" s="1" t="s">
        <v>5298</v>
      </c>
    </row>
    <row r="408" spans="1:4" x14ac:dyDescent="0.25">
      <c r="A408" s="1" t="s">
        <v>2557</v>
      </c>
      <c r="B408" s="1" t="s">
        <v>3622</v>
      </c>
      <c r="C408" s="1" t="s">
        <v>5761</v>
      </c>
      <c r="D408" s="1" t="s">
        <v>5096</v>
      </c>
    </row>
    <row r="409" spans="1:4" x14ac:dyDescent="0.25">
      <c r="A409" s="1" t="s">
        <v>2558</v>
      </c>
      <c r="B409" s="1" t="s">
        <v>3623</v>
      </c>
      <c r="C409" s="1" t="s">
        <v>5762</v>
      </c>
      <c r="D409" s="1" t="s">
        <v>5299</v>
      </c>
    </row>
    <row r="410" spans="1:4" x14ac:dyDescent="0.25">
      <c r="A410" s="1" t="s">
        <v>2559</v>
      </c>
      <c r="B410" s="1" t="s">
        <v>3624</v>
      </c>
      <c r="C410" s="1" t="s">
        <v>5763</v>
      </c>
      <c r="D410" s="1" t="s">
        <v>5096</v>
      </c>
    </row>
    <row r="411" spans="1:4" x14ac:dyDescent="0.25">
      <c r="A411" s="1" t="s">
        <v>2560</v>
      </c>
      <c r="B411" s="1" t="s">
        <v>3625</v>
      </c>
      <c r="C411" s="1" t="s">
        <v>5764</v>
      </c>
      <c r="D411" s="1" t="s">
        <v>5300</v>
      </c>
    </row>
    <row r="412" spans="1:4" x14ac:dyDescent="0.25">
      <c r="A412" s="1" t="s">
        <v>2561</v>
      </c>
      <c r="B412" s="1" t="s">
        <v>3626</v>
      </c>
      <c r="C412" s="1" t="s">
        <v>5765</v>
      </c>
      <c r="D412" s="1" t="s">
        <v>5096</v>
      </c>
    </row>
    <row r="413" spans="1:4" x14ac:dyDescent="0.25">
      <c r="A413" s="1" t="s">
        <v>2562</v>
      </c>
      <c r="B413" s="1" t="s">
        <v>3627</v>
      </c>
      <c r="C413" s="1" t="s">
        <v>5766</v>
      </c>
      <c r="D413" s="1" t="s">
        <v>5301</v>
      </c>
    </row>
    <row r="414" spans="1:4" x14ac:dyDescent="0.25">
      <c r="A414" s="1" t="s">
        <v>2563</v>
      </c>
      <c r="B414" s="1" t="s">
        <v>3628</v>
      </c>
      <c r="C414" s="1" t="s">
        <v>5767</v>
      </c>
      <c r="D414" s="1" t="s">
        <v>5096</v>
      </c>
    </row>
    <row r="415" spans="1:4" x14ac:dyDescent="0.25">
      <c r="A415" s="1" t="s">
        <v>2564</v>
      </c>
      <c r="B415" s="1" t="s">
        <v>3629</v>
      </c>
      <c r="C415" s="1" t="s">
        <v>5768</v>
      </c>
      <c r="D415" s="1" t="s">
        <v>5302</v>
      </c>
    </row>
    <row r="416" spans="1:4" x14ac:dyDescent="0.25">
      <c r="A416" s="1" t="s">
        <v>2565</v>
      </c>
      <c r="B416" s="1" t="s">
        <v>3630</v>
      </c>
      <c r="C416" s="1" t="s">
        <v>5769</v>
      </c>
      <c r="D416" s="1" t="s">
        <v>5096</v>
      </c>
    </row>
    <row r="417" spans="1:4" x14ac:dyDescent="0.25">
      <c r="A417" s="1" t="s">
        <v>2566</v>
      </c>
      <c r="B417" s="1" t="s">
        <v>3631</v>
      </c>
      <c r="C417" s="1" t="s">
        <v>5770</v>
      </c>
      <c r="D417" s="1" t="s">
        <v>5303</v>
      </c>
    </row>
    <row r="418" spans="1:4" x14ac:dyDescent="0.25">
      <c r="A418" s="1" t="s">
        <v>2567</v>
      </c>
      <c r="B418" s="1" t="s">
        <v>3632</v>
      </c>
      <c r="C418" s="1" t="s">
        <v>5771</v>
      </c>
      <c r="D418" s="1" t="s">
        <v>5096</v>
      </c>
    </row>
    <row r="419" spans="1:4" x14ac:dyDescent="0.25">
      <c r="A419" s="1" t="s">
        <v>2568</v>
      </c>
      <c r="B419" s="1" t="s">
        <v>3633</v>
      </c>
      <c r="C419" s="1" t="s">
        <v>5772</v>
      </c>
      <c r="D419" s="1" t="s">
        <v>5304</v>
      </c>
    </row>
    <row r="420" spans="1:4" x14ac:dyDescent="0.25">
      <c r="A420" s="1" t="s">
        <v>2569</v>
      </c>
      <c r="B420" s="1" t="s">
        <v>3634</v>
      </c>
      <c r="C420" s="1" t="s">
        <v>5773</v>
      </c>
      <c r="D420" s="1" t="s">
        <v>5096</v>
      </c>
    </row>
    <row r="421" spans="1:4" x14ac:dyDescent="0.25">
      <c r="A421" s="1" t="s">
        <v>2570</v>
      </c>
      <c r="B421" s="1" t="s">
        <v>3635</v>
      </c>
      <c r="C421" s="1" t="s">
        <v>5774</v>
      </c>
      <c r="D421" s="1" t="s">
        <v>5305</v>
      </c>
    </row>
    <row r="422" spans="1:4" x14ac:dyDescent="0.25">
      <c r="A422" s="1" t="s">
        <v>2571</v>
      </c>
      <c r="B422" s="1" t="s">
        <v>3636</v>
      </c>
      <c r="C422" s="1" t="s">
        <v>5775</v>
      </c>
      <c r="D422" s="1" t="s">
        <v>5096</v>
      </c>
    </row>
    <row r="423" spans="1:4" x14ac:dyDescent="0.25">
      <c r="A423" s="1" t="s">
        <v>2572</v>
      </c>
      <c r="B423" s="1" t="s">
        <v>3637</v>
      </c>
      <c r="C423" s="1" t="s">
        <v>5776</v>
      </c>
      <c r="D423" s="1" t="s">
        <v>5306</v>
      </c>
    </row>
    <row r="424" spans="1:4" x14ac:dyDescent="0.25">
      <c r="A424" s="1" t="s">
        <v>2573</v>
      </c>
      <c r="B424" s="1" t="s">
        <v>3638</v>
      </c>
      <c r="C424" s="1" t="s">
        <v>5777</v>
      </c>
      <c r="D424" s="1" t="s">
        <v>5096</v>
      </c>
    </row>
    <row r="425" spans="1:4" x14ac:dyDescent="0.25">
      <c r="A425" s="1" t="s">
        <v>2574</v>
      </c>
      <c r="B425" s="1" t="s">
        <v>3639</v>
      </c>
      <c r="C425" s="1" t="s">
        <v>5778</v>
      </c>
      <c r="D425" s="1" t="s">
        <v>5307</v>
      </c>
    </row>
    <row r="426" spans="1:4" x14ac:dyDescent="0.25">
      <c r="A426" s="1" t="s">
        <v>2575</v>
      </c>
      <c r="B426" s="1" t="s">
        <v>3640</v>
      </c>
      <c r="C426" s="1" t="s">
        <v>5779</v>
      </c>
      <c r="D426" s="1" t="s">
        <v>5096</v>
      </c>
    </row>
    <row r="427" spans="1:4" x14ac:dyDescent="0.25">
      <c r="A427" s="1" t="s">
        <v>2576</v>
      </c>
      <c r="B427" s="1" t="s">
        <v>3641</v>
      </c>
      <c r="C427" s="1" t="s">
        <v>5780</v>
      </c>
      <c r="D427" s="1" t="s">
        <v>5308</v>
      </c>
    </row>
    <row r="428" spans="1:4" x14ac:dyDescent="0.25">
      <c r="A428" s="1" t="s">
        <v>2577</v>
      </c>
      <c r="B428" s="1" t="s">
        <v>3642</v>
      </c>
      <c r="C428" s="1" t="s">
        <v>5781</v>
      </c>
      <c r="D428" s="1" t="s">
        <v>5096</v>
      </c>
    </row>
    <row r="429" spans="1:4" x14ac:dyDescent="0.25">
      <c r="A429" s="1" t="s">
        <v>2578</v>
      </c>
      <c r="B429" s="1" t="s">
        <v>3643</v>
      </c>
      <c r="C429" s="1" t="s">
        <v>5782</v>
      </c>
      <c r="D429" s="1" t="s">
        <v>5309</v>
      </c>
    </row>
    <row r="430" spans="1:4" x14ac:dyDescent="0.25">
      <c r="A430" s="1" t="s">
        <v>2579</v>
      </c>
      <c r="B430" s="1" t="s">
        <v>3644</v>
      </c>
      <c r="C430" s="1" t="s">
        <v>5783</v>
      </c>
      <c r="D430" s="1" t="s">
        <v>5096</v>
      </c>
    </row>
    <row r="431" spans="1:4" x14ac:dyDescent="0.25">
      <c r="A431" s="1" t="s">
        <v>2580</v>
      </c>
      <c r="B431" s="1" t="s">
        <v>3645</v>
      </c>
      <c r="C431" s="1" t="s">
        <v>5784</v>
      </c>
      <c r="D431" s="1" t="s">
        <v>5310</v>
      </c>
    </row>
    <row r="432" spans="1:4" x14ac:dyDescent="0.25">
      <c r="A432" s="1" t="s">
        <v>2581</v>
      </c>
      <c r="B432" s="1" t="s">
        <v>3646</v>
      </c>
      <c r="C432" s="1" t="s">
        <v>5785</v>
      </c>
      <c r="D432" s="1" t="s">
        <v>5096</v>
      </c>
    </row>
    <row r="433" spans="1:4" x14ac:dyDescent="0.25">
      <c r="A433" s="1" t="s">
        <v>2582</v>
      </c>
      <c r="B433" s="1" t="s">
        <v>3647</v>
      </c>
      <c r="C433" s="1" t="s">
        <v>5786</v>
      </c>
      <c r="D433" s="1" t="s">
        <v>5311</v>
      </c>
    </row>
    <row r="434" spans="1:4" x14ac:dyDescent="0.25">
      <c r="A434" s="1" t="s">
        <v>2583</v>
      </c>
      <c r="B434" s="1" t="s">
        <v>3648</v>
      </c>
      <c r="C434" s="1" t="s">
        <v>5787</v>
      </c>
      <c r="D434" s="1" t="s">
        <v>5096</v>
      </c>
    </row>
    <row r="435" spans="1:4" x14ac:dyDescent="0.25">
      <c r="A435" s="1" t="s">
        <v>2584</v>
      </c>
      <c r="B435" s="1" t="s">
        <v>3649</v>
      </c>
      <c r="C435" s="1" t="s">
        <v>5788</v>
      </c>
      <c r="D435" s="1" t="s">
        <v>5312</v>
      </c>
    </row>
    <row r="436" spans="1:4" x14ac:dyDescent="0.25">
      <c r="A436" s="1" t="s">
        <v>2585</v>
      </c>
      <c r="B436" s="1" t="s">
        <v>3650</v>
      </c>
      <c r="C436" s="1" t="s">
        <v>5789</v>
      </c>
      <c r="D436" s="1" t="s">
        <v>5096</v>
      </c>
    </row>
    <row r="437" spans="1:4" x14ac:dyDescent="0.25">
      <c r="A437" s="1" t="s">
        <v>2586</v>
      </c>
      <c r="B437" s="1" t="s">
        <v>3651</v>
      </c>
      <c r="C437" s="1" t="s">
        <v>5790</v>
      </c>
      <c r="D437" s="1" t="s">
        <v>5313</v>
      </c>
    </row>
    <row r="438" spans="1:4" x14ac:dyDescent="0.25">
      <c r="A438" s="1" t="s">
        <v>2587</v>
      </c>
      <c r="B438" s="1" t="s">
        <v>3652</v>
      </c>
      <c r="C438" s="1" t="s">
        <v>5791</v>
      </c>
      <c r="D438" s="1" t="s">
        <v>5096</v>
      </c>
    </row>
    <row r="439" spans="1:4" x14ac:dyDescent="0.25">
      <c r="A439" s="1" t="s">
        <v>2588</v>
      </c>
      <c r="B439" s="1" t="s">
        <v>3653</v>
      </c>
      <c r="C439" s="1" t="s">
        <v>5792</v>
      </c>
      <c r="D439" s="1" t="s">
        <v>5314</v>
      </c>
    </row>
    <row r="440" spans="1:4" x14ac:dyDescent="0.25">
      <c r="A440" s="1" t="s">
        <v>2589</v>
      </c>
      <c r="B440" s="1" t="s">
        <v>3654</v>
      </c>
      <c r="C440" s="1" t="s">
        <v>5793</v>
      </c>
      <c r="D440" s="1" t="s">
        <v>5096</v>
      </c>
    </row>
    <row r="441" spans="1:4" x14ac:dyDescent="0.25">
      <c r="A441" s="1" t="s">
        <v>2590</v>
      </c>
      <c r="B441" s="1" t="s">
        <v>3655</v>
      </c>
      <c r="C441" s="1" t="s">
        <v>5794</v>
      </c>
      <c r="D441" s="1" t="s">
        <v>5315</v>
      </c>
    </row>
    <row r="442" spans="1:4" x14ac:dyDescent="0.25">
      <c r="A442" s="1" t="s">
        <v>2591</v>
      </c>
      <c r="B442" s="1" t="s">
        <v>3656</v>
      </c>
      <c r="C442" s="1" t="s">
        <v>5795</v>
      </c>
      <c r="D442" s="1" t="s">
        <v>5096</v>
      </c>
    </row>
    <row r="443" spans="1:4" x14ac:dyDescent="0.25">
      <c r="A443" s="1" t="s">
        <v>2592</v>
      </c>
      <c r="B443" s="1" t="s">
        <v>3657</v>
      </c>
      <c r="C443" s="1" t="s">
        <v>5796</v>
      </c>
      <c r="D443" s="1" t="s">
        <v>5316</v>
      </c>
    </row>
    <row r="444" spans="1:4" x14ac:dyDescent="0.25">
      <c r="A444" s="1" t="s">
        <v>2593</v>
      </c>
      <c r="B444" s="1" t="s">
        <v>3658</v>
      </c>
      <c r="C444" s="1" t="s">
        <v>5797</v>
      </c>
      <c r="D444" s="1" t="s">
        <v>5096</v>
      </c>
    </row>
    <row r="445" spans="1:4" x14ac:dyDescent="0.25">
      <c r="A445" s="1" t="s">
        <v>2594</v>
      </c>
      <c r="B445" s="1" t="s">
        <v>3659</v>
      </c>
      <c r="C445" s="1" t="s">
        <v>5798</v>
      </c>
      <c r="D445" s="1" t="s">
        <v>5317</v>
      </c>
    </row>
    <row r="446" spans="1:4" x14ac:dyDescent="0.25">
      <c r="A446" s="1" t="s">
        <v>2595</v>
      </c>
      <c r="B446" s="1" t="s">
        <v>3660</v>
      </c>
      <c r="C446" s="1" t="s">
        <v>5799</v>
      </c>
      <c r="D446" s="1" t="s">
        <v>5096</v>
      </c>
    </row>
    <row r="447" spans="1:4" x14ac:dyDescent="0.25">
      <c r="A447" s="1" t="s">
        <v>2596</v>
      </c>
      <c r="B447" s="1" t="s">
        <v>3661</v>
      </c>
      <c r="C447" s="1" t="s">
        <v>5800</v>
      </c>
      <c r="D447" s="1" t="s">
        <v>5318</v>
      </c>
    </row>
    <row r="448" spans="1:4" x14ac:dyDescent="0.25">
      <c r="A448" s="1" t="s">
        <v>2597</v>
      </c>
      <c r="B448" s="1" t="s">
        <v>3662</v>
      </c>
      <c r="C448" s="1" t="s">
        <v>5801</v>
      </c>
      <c r="D448" s="1" t="s">
        <v>5096</v>
      </c>
    </row>
    <row r="449" spans="1:4" x14ac:dyDescent="0.25">
      <c r="A449" s="1" t="s">
        <v>2598</v>
      </c>
      <c r="B449" s="1" t="s">
        <v>3663</v>
      </c>
      <c r="C449" s="1" t="s">
        <v>5802</v>
      </c>
      <c r="D449" s="1" t="s">
        <v>5319</v>
      </c>
    </row>
    <row r="450" spans="1:4" x14ac:dyDescent="0.25">
      <c r="A450" s="1" t="s">
        <v>2599</v>
      </c>
      <c r="B450" s="1" t="s">
        <v>3664</v>
      </c>
      <c r="C450" s="1" t="s">
        <v>5803</v>
      </c>
      <c r="D450" s="1" t="s">
        <v>5096</v>
      </c>
    </row>
    <row r="451" spans="1:4" x14ac:dyDescent="0.25">
      <c r="A451" s="1" t="s">
        <v>2600</v>
      </c>
      <c r="B451" s="1" t="s">
        <v>3665</v>
      </c>
      <c r="C451" s="1" t="s">
        <v>5804</v>
      </c>
      <c r="D451" s="1" t="s">
        <v>5320</v>
      </c>
    </row>
    <row r="452" spans="1:4" x14ac:dyDescent="0.25">
      <c r="A452" s="1" t="s">
        <v>2601</v>
      </c>
      <c r="B452" s="1" t="s">
        <v>3666</v>
      </c>
      <c r="C452" s="1" t="s">
        <v>5805</v>
      </c>
      <c r="D452" s="1" t="s">
        <v>5096</v>
      </c>
    </row>
    <row r="453" spans="1:4" x14ac:dyDescent="0.25">
      <c r="A453" s="1" t="s">
        <v>2602</v>
      </c>
      <c r="B453" s="1" t="s">
        <v>3667</v>
      </c>
      <c r="C453" s="1" t="s">
        <v>5806</v>
      </c>
      <c r="D453" s="1" t="s">
        <v>5321</v>
      </c>
    </row>
    <row r="454" spans="1:4" x14ac:dyDescent="0.25">
      <c r="A454" s="1" t="s">
        <v>2603</v>
      </c>
      <c r="B454" s="1" t="s">
        <v>3668</v>
      </c>
      <c r="C454" s="1" t="s">
        <v>5807</v>
      </c>
      <c r="D454" s="1" t="s">
        <v>5096</v>
      </c>
    </row>
    <row r="455" spans="1:4" x14ac:dyDescent="0.25">
      <c r="A455" s="1" t="s">
        <v>2604</v>
      </c>
      <c r="B455" s="1" t="s">
        <v>3669</v>
      </c>
      <c r="C455" s="1" t="s">
        <v>5808</v>
      </c>
      <c r="D455" s="1" t="s">
        <v>5322</v>
      </c>
    </row>
    <row r="456" spans="1:4" x14ac:dyDescent="0.25">
      <c r="A456" s="1" t="s">
        <v>2605</v>
      </c>
      <c r="B456" s="1" t="s">
        <v>3670</v>
      </c>
      <c r="C456" s="1" t="s">
        <v>5809</v>
      </c>
      <c r="D456" s="1" t="s">
        <v>5096</v>
      </c>
    </row>
    <row r="457" spans="1:4" x14ac:dyDescent="0.25">
      <c r="A457" s="1" t="s">
        <v>2606</v>
      </c>
      <c r="B457" s="1" t="s">
        <v>3671</v>
      </c>
      <c r="C457" s="1" t="s">
        <v>5810</v>
      </c>
      <c r="D457" s="1" t="s">
        <v>5323</v>
      </c>
    </row>
    <row r="458" spans="1:4" x14ac:dyDescent="0.25">
      <c r="A458" s="1" t="s">
        <v>2607</v>
      </c>
      <c r="B458" s="1" t="s">
        <v>3672</v>
      </c>
      <c r="C458" s="1" t="s">
        <v>5811</v>
      </c>
      <c r="D458" s="1" t="s">
        <v>5096</v>
      </c>
    </row>
    <row r="459" spans="1:4" x14ac:dyDescent="0.25">
      <c r="A459" s="1" t="s">
        <v>2608</v>
      </c>
      <c r="B459" s="1" t="s">
        <v>3673</v>
      </c>
      <c r="C459" s="1" t="s">
        <v>5812</v>
      </c>
      <c r="D459" s="1" t="s">
        <v>5324</v>
      </c>
    </row>
    <row r="460" spans="1:4" x14ac:dyDescent="0.25">
      <c r="A460" s="1" t="s">
        <v>2609</v>
      </c>
      <c r="B460" s="1" t="s">
        <v>3674</v>
      </c>
      <c r="C460" s="1" t="s">
        <v>5813</v>
      </c>
      <c r="D460" s="1" t="s">
        <v>5096</v>
      </c>
    </row>
    <row r="461" spans="1:4" x14ac:dyDescent="0.25">
      <c r="A461" s="1" t="s">
        <v>2610</v>
      </c>
      <c r="B461" s="1" t="s">
        <v>3675</v>
      </c>
      <c r="C461" s="1" t="s">
        <v>5814</v>
      </c>
      <c r="D461" s="1" t="s">
        <v>5325</v>
      </c>
    </row>
    <row r="462" spans="1:4" x14ac:dyDescent="0.25">
      <c r="A462" s="1" t="s">
        <v>2611</v>
      </c>
      <c r="B462" s="1" t="s">
        <v>3676</v>
      </c>
      <c r="C462" s="1" t="s">
        <v>5815</v>
      </c>
      <c r="D462" s="1" t="s">
        <v>5096</v>
      </c>
    </row>
    <row r="463" spans="1:4" x14ac:dyDescent="0.25">
      <c r="A463" s="1" t="s">
        <v>2612</v>
      </c>
      <c r="B463" s="1" t="s">
        <v>3677</v>
      </c>
      <c r="C463" s="1" t="s">
        <v>5816</v>
      </c>
      <c r="D463" s="1" t="s">
        <v>5326</v>
      </c>
    </row>
    <row r="464" spans="1:4" x14ac:dyDescent="0.25">
      <c r="A464" s="1" t="s">
        <v>2613</v>
      </c>
      <c r="B464" s="1" t="s">
        <v>3678</v>
      </c>
      <c r="C464" s="1" t="s">
        <v>5817</v>
      </c>
      <c r="D464" s="1" t="s">
        <v>5096</v>
      </c>
    </row>
    <row r="465" spans="1:4" x14ac:dyDescent="0.25">
      <c r="A465" s="1" t="s">
        <v>2614</v>
      </c>
      <c r="B465" s="1" t="s">
        <v>3679</v>
      </c>
      <c r="C465" s="1" t="s">
        <v>5818</v>
      </c>
      <c r="D465" s="1" t="s">
        <v>5327</v>
      </c>
    </row>
    <row r="466" spans="1:4" x14ac:dyDescent="0.25">
      <c r="A466" s="1" t="s">
        <v>2615</v>
      </c>
      <c r="B466" s="1" t="s">
        <v>3680</v>
      </c>
      <c r="C466" s="1" t="s">
        <v>5819</v>
      </c>
      <c r="D466" s="1" t="s">
        <v>5096</v>
      </c>
    </row>
    <row r="467" spans="1:4" x14ac:dyDescent="0.25">
      <c r="A467" s="1" t="s">
        <v>2616</v>
      </c>
      <c r="B467" s="1" t="s">
        <v>3681</v>
      </c>
      <c r="C467" s="1" t="s">
        <v>5820</v>
      </c>
      <c r="D467" s="1" t="s">
        <v>5328</v>
      </c>
    </row>
    <row r="468" spans="1:4" x14ac:dyDescent="0.25">
      <c r="A468" s="1" t="s">
        <v>2617</v>
      </c>
      <c r="B468" s="1" t="s">
        <v>3682</v>
      </c>
      <c r="C468" s="1" t="s">
        <v>5821</v>
      </c>
      <c r="D468" s="1" t="s">
        <v>5096</v>
      </c>
    </row>
    <row r="469" spans="1:4" x14ac:dyDescent="0.25">
      <c r="A469" s="1" t="s">
        <v>2618</v>
      </c>
      <c r="B469" s="1" t="s">
        <v>3683</v>
      </c>
      <c r="C469" s="1" t="s">
        <v>5822</v>
      </c>
      <c r="D469" s="1" t="s">
        <v>5329</v>
      </c>
    </row>
    <row r="470" spans="1:4" x14ac:dyDescent="0.25">
      <c r="A470" s="1" t="s">
        <v>2619</v>
      </c>
      <c r="B470" s="1" t="s">
        <v>3684</v>
      </c>
      <c r="C470" s="1" t="s">
        <v>5823</v>
      </c>
      <c r="D470" s="1" t="s">
        <v>5096</v>
      </c>
    </row>
    <row r="471" spans="1:4" x14ac:dyDescent="0.25">
      <c r="A471" s="1" t="s">
        <v>2620</v>
      </c>
      <c r="B471" s="1" t="s">
        <v>3685</v>
      </c>
      <c r="C471" s="1" t="s">
        <v>5824</v>
      </c>
      <c r="D471" s="1" t="s">
        <v>5330</v>
      </c>
    </row>
    <row r="472" spans="1:4" x14ac:dyDescent="0.25">
      <c r="A472" s="1" t="s">
        <v>2621</v>
      </c>
      <c r="B472" s="1" t="s">
        <v>3686</v>
      </c>
      <c r="C472" s="1" t="s">
        <v>5825</v>
      </c>
      <c r="D472" s="1" t="s">
        <v>5096</v>
      </c>
    </row>
    <row r="473" spans="1:4" x14ac:dyDescent="0.25">
      <c r="A473" s="1" t="s">
        <v>2622</v>
      </c>
      <c r="B473" s="1" t="s">
        <v>3687</v>
      </c>
      <c r="C473" s="1" t="s">
        <v>5826</v>
      </c>
      <c r="D473" s="1" t="s">
        <v>5331</v>
      </c>
    </row>
    <row r="474" spans="1:4" x14ac:dyDescent="0.25">
      <c r="A474" s="1" t="s">
        <v>2623</v>
      </c>
      <c r="B474" s="1" t="s">
        <v>3688</v>
      </c>
      <c r="C474" s="1" t="s">
        <v>5827</v>
      </c>
      <c r="D474" s="1" t="s">
        <v>5096</v>
      </c>
    </row>
    <row r="475" spans="1:4" x14ac:dyDescent="0.25">
      <c r="A475" s="1" t="s">
        <v>2624</v>
      </c>
      <c r="B475" s="1" t="s">
        <v>3689</v>
      </c>
      <c r="C475" s="1" t="s">
        <v>5828</v>
      </c>
      <c r="D475" s="1" t="s">
        <v>5332</v>
      </c>
    </row>
    <row r="476" spans="1:4" x14ac:dyDescent="0.25">
      <c r="A476" s="1" t="s">
        <v>2625</v>
      </c>
      <c r="B476" s="1" t="s">
        <v>3690</v>
      </c>
      <c r="C476" s="1" t="s">
        <v>5829</v>
      </c>
      <c r="D476" s="1" t="s">
        <v>5096</v>
      </c>
    </row>
    <row r="477" spans="1:4" x14ac:dyDescent="0.25">
      <c r="A477" s="1" t="s">
        <v>2626</v>
      </c>
      <c r="B477" s="1" t="s">
        <v>3691</v>
      </c>
      <c r="C477" s="1" t="s">
        <v>5830</v>
      </c>
      <c r="D477" s="1" t="s">
        <v>5333</v>
      </c>
    </row>
    <row r="478" spans="1:4" x14ac:dyDescent="0.25">
      <c r="A478" s="1" t="s">
        <v>2627</v>
      </c>
      <c r="B478" s="1" t="s">
        <v>3692</v>
      </c>
      <c r="C478" s="1" t="s">
        <v>5831</v>
      </c>
      <c r="D478" s="1" t="s">
        <v>5096</v>
      </c>
    </row>
    <row r="479" spans="1:4" x14ac:dyDescent="0.25">
      <c r="A479" s="1" t="s">
        <v>2628</v>
      </c>
      <c r="B479" s="1" t="s">
        <v>3693</v>
      </c>
      <c r="C479" s="1" t="s">
        <v>5832</v>
      </c>
      <c r="D479" s="1" t="s">
        <v>5334</v>
      </c>
    </row>
    <row r="480" spans="1:4" x14ac:dyDescent="0.25">
      <c r="A480" s="1" t="s">
        <v>2629</v>
      </c>
      <c r="B480" s="1" t="s">
        <v>3694</v>
      </c>
      <c r="C480" s="1" t="s">
        <v>5833</v>
      </c>
      <c r="D480" s="1" t="s">
        <v>5096</v>
      </c>
    </row>
    <row r="481" spans="1:4" x14ac:dyDescent="0.25">
      <c r="A481" s="1" t="s">
        <v>2630</v>
      </c>
      <c r="B481" s="1" t="s">
        <v>3695</v>
      </c>
      <c r="C481" s="1" t="s">
        <v>5834</v>
      </c>
      <c r="D481" s="1" t="s">
        <v>5335</v>
      </c>
    </row>
    <row r="482" spans="1:4" x14ac:dyDescent="0.25">
      <c r="A482" s="1" t="s">
        <v>2631</v>
      </c>
      <c r="B482" s="1" t="s">
        <v>3696</v>
      </c>
      <c r="C482" s="1" t="s">
        <v>5835</v>
      </c>
      <c r="D482" s="1" t="s">
        <v>5096</v>
      </c>
    </row>
    <row r="483" spans="1:4" x14ac:dyDescent="0.25">
      <c r="A483" s="1" t="s">
        <v>2632</v>
      </c>
      <c r="B483" s="1" t="s">
        <v>3697</v>
      </c>
      <c r="C483" s="1" t="s">
        <v>5836</v>
      </c>
      <c r="D483" s="1" t="s">
        <v>5336</v>
      </c>
    </row>
    <row r="484" spans="1:4" x14ac:dyDescent="0.25">
      <c r="A484" s="1" t="s">
        <v>2633</v>
      </c>
      <c r="B484" s="1" t="s">
        <v>3698</v>
      </c>
      <c r="C484" s="1" t="s">
        <v>5837</v>
      </c>
      <c r="D484" s="1" t="s">
        <v>5096</v>
      </c>
    </row>
    <row r="485" spans="1:4" x14ac:dyDescent="0.25">
      <c r="A485" s="1" t="s">
        <v>2634</v>
      </c>
      <c r="B485" s="1" t="s">
        <v>3699</v>
      </c>
      <c r="C485" s="1" t="s">
        <v>5838</v>
      </c>
      <c r="D485" s="1" t="s">
        <v>5337</v>
      </c>
    </row>
    <row r="486" spans="1:4" x14ac:dyDescent="0.25">
      <c r="A486" s="1" t="s">
        <v>2635</v>
      </c>
      <c r="B486" s="1" t="s">
        <v>3700</v>
      </c>
      <c r="C486" s="1" t="s">
        <v>5839</v>
      </c>
      <c r="D486" s="1" t="s">
        <v>5096</v>
      </c>
    </row>
    <row r="487" spans="1:4" x14ac:dyDescent="0.25">
      <c r="A487" s="1" t="s">
        <v>2636</v>
      </c>
      <c r="B487" s="1" t="s">
        <v>3701</v>
      </c>
      <c r="C487" s="1" t="s">
        <v>5840</v>
      </c>
      <c r="D487" s="1" t="s">
        <v>5338</v>
      </c>
    </row>
    <row r="488" spans="1:4" x14ac:dyDescent="0.25">
      <c r="A488" s="1" t="s">
        <v>2637</v>
      </c>
      <c r="B488" s="1" t="s">
        <v>3702</v>
      </c>
      <c r="C488" s="1" t="s">
        <v>5841</v>
      </c>
      <c r="D488" s="1" t="s">
        <v>5096</v>
      </c>
    </row>
    <row r="489" spans="1:4" x14ac:dyDescent="0.25">
      <c r="A489" s="1" t="s">
        <v>2638</v>
      </c>
      <c r="B489" s="1" t="s">
        <v>3703</v>
      </c>
      <c r="C489" s="1" t="s">
        <v>5842</v>
      </c>
      <c r="D489" s="1" t="s">
        <v>5339</v>
      </c>
    </row>
    <row r="490" spans="1:4" x14ac:dyDescent="0.25">
      <c r="A490" s="1" t="s">
        <v>2639</v>
      </c>
      <c r="B490" s="1" t="s">
        <v>3704</v>
      </c>
      <c r="C490" s="1" t="s">
        <v>5843</v>
      </c>
      <c r="D490" s="1" t="s">
        <v>5096</v>
      </c>
    </row>
    <row r="491" spans="1:4" x14ac:dyDescent="0.25">
      <c r="A491" s="1" t="s">
        <v>2640</v>
      </c>
      <c r="B491" s="1" t="s">
        <v>3705</v>
      </c>
      <c r="C491" s="1" t="s">
        <v>5844</v>
      </c>
      <c r="D491" s="1" t="s">
        <v>5340</v>
      </c>
    </row>
    <row r="492" spans="1:4" x14ac:dyDescent="0.25">
      <c r="A492" s="1" t="s">
        <v>2641</v>
      </c>
      <c r="B492" s="1" t="s">
        <v>3706</v>
      </c>
      <c r="C492" s="1" t="s">
        <v>5845</v>
      </c>
      <c r="D492" s="1" t="s">
        <v>5096</v>
      </c>
    </row>
    <row r="493" spans="1:4" x14ac:dyDescent="0.25">
      <c r="A493" s="1" t="s">
        <v>2642</v>
      </c>
      <c r="B493" s="1" t="s">
        <v>3707</v>
      </c>
      <c r="C493" s="1" t="s">
        <v>5846</v>
      </c>
      <c r="D493" s="1" t="s">
        <v>5341</v>
      </c>
    </row>
    <row r="494" spans="1:4" x14ac:dyDescent="0.25">
      <c r="A494" s="1" t="s">
        <v>2643</v>
      </c>
      <c r="B494" s="1" t="s">
        <v>3708</v>
      </c>
      <c r="C494" s="1" t="s">
        <v>5847</v>
      </c>
      <c r="D494" s="1" t="s">
        <v>5096</v>
      </c>
    </row>
    <row r="495" spans="1:4" x14ac:dyDescent="0.25">
      <c r="A495" s="1" t="s">
        <v>2644</v>
      </c>
      <c r="B495" s="1" t="s">
        <v>3709</v>
      </c>
      <c r="C495" s="1" t="s">
        <v>5848</v>
      </c>
      <c r="D495" s="1" t="s">
        <v>5342</v>
      </c>
    </row>
    <row r="496" spans="1:4" x14ac:dyDescent="0.25">
      <c r="A496" s="1" t="s">
        <v>2645</v>
      </c>
      <c r="B496" s="1" t="s">
        <v>3710</v>
      </c>
      <c r="C496" s="1" t="s">
        <v>5849</v>
      </c>
      <c r="D496" s="1" t="s">
        <v>5096</v>
      </c>
    </row>
    <row r="497" spans="1:4" x14ac:dyDescent="0.25">
      <c r="A497" s="1" t="s">
        <v>2646</v>
      </c>
      <c r="B497" s="1" t="s">
        <v>3711</v>
      </c>
      <c r="C497" s="1" t="s">
        <v>5850</v>
      </c>
      <c r="D497" s="1" t="s">
        <v>5343</v>
      </c>
    </row>
    <row r="498" spans="1:4" x14ac:dyDescent="0.25">
      <c r="A498" s="1" t="s">
        <v>2647</v>
      </c>
      <c r="B498" s="1" t="s">
        <v>3712</v>
      </c>
      <c r="C498" s="1" t="s">
        <v>5851</v>
      </c>
      <c r="D498" s="1" t="s">
        <v>5096</v>
      </c>
    </row>
    <row r="499" spans="1:4" x14ac:dyDescent="0.25">
      <c r="A499" s="1" t="s">
        <v>2648</v>
      </c>
      <c r="B499" s="1" t="s">
        <v>3713</v>
      </c>
      <c r="C499" s="1" t="s">
        <v>5852</v>
      </c>
      <c r="D499" s="1" t="s">
        <v>5344</v>
      </c>
    </row>
    <row r="500" spans="1:4" x14ac:dyDescent="0.25">
      <c r="A500" s="1" t="s">
        <v>2649</v>
      </c>
      <c r="B500" s="1" t="s">
        <v>3714</v>
      </c>
      <c r="C500" s="1" t="s">
        <v>5853</v>
      </c>
      <c r="D500" s="1" t="s">
        <v>5096</v>
      </c>
    </row>
    <row r="501" spans="1:4" x14ac:dyDescent="0.25">
      <c r="A501" s="1" t="s">
        <v>2650</v>
      </c>
      <c r="B501" s="1" t="s">
        <v>3715</v>
      </c>
      <c r="C501" s="1" t="s">
        <v>5854</v>
      </c>
      <c r="D501" s="1" t="s">
        <v>5345</v>
      </c>
    </row>
    <row r="502" spans="1:4" x14ac:dyDescent="0.25">
      <c r="A502" s="1" t="s">
        <v>2651</v>
      </c>
      <c r="B502" s="1" t="s">
        <v>3716</v>
      </c>
      <c r="C502" s="1" t="s">
        <v>5855</v>
      </c>
      <c r="D502" s="1" t="s">
        <v>5096</v>
      </c>
    </row>
    <row r="503" spans="1:4" x14ac:dyDescent="0.25">
      <c r="A503" s="1" t="s">
        <v>2652</v>
      </c>
      <c r="B503" s="1" t="s">
        <v>3717</v>
      </c>
      <c r="C503" s="1" t="s">
        <v>5856</v>
      </c>
      <c r="D503" s="1" t="s">
        <v>5346</v>
      </c>
    </row>
    <row r="504" spans="1:4" x14ac:dyDescent="0.25">
      <c r="A504" s="1" t="s">
        <v>2653</v>
      </c>
      <c r="B504" s="1" t="s">
        <v>3718</v>
      </c>
      <c r="C504" s="1" t="s">
        <v>5857</v>
      </c>
      <c r="D504" s="1" t="s">
        <v>5096</v>
      </c>
    </row>
    <row r="505" spans="1:4" x14ac:dyDescent="0.25">
      <c r="A505" s="1" t="s">
        <v>2654</v>
      </c>
      <c r="B505" s="1" t="s">
        <v>3719</v>
      </c>
      <c r="C505" s="1" t="s">
        <v>5858</v>
      </c>
      <c r="D505" s="1" t="s">
        <v>5347</v>
      </c>
    </row>
    <row r="506" spans="1:4" x14ac:dyDescent="0.25">
      <c r="A506" s="1" t="s">
        <v>2655</v>
      </c>
      <c r="B506" s="1" t="s">
        <v>3720</v>
      </c>
      <c r="C506" s="1" t="s">
        <v>5859</v>
      </c>
      <c r="D506" s="1" t="s">
        <v>5096</v>
      </c>
    </row>
    <row r="507" spans="1:4" x14ac:dyDescent="0.25">
      <c r="A507" s="1" t="s">
        <v>2656</v>
      </c>
      <c r="B507" s="1" t="s">
        <v>3721</v>
      </c>
      <c r="C507" s="1" t="s">
        <v>5860</v>
      </c>
      <c r="D507" s="1" t="s">
        <v>5348</v>
      </c>
    </row>
    <row r="508" spans="1:4" x14ac:dyDescent="0.25">
      <c r="A508" s="1" t="s">
        <v>2657</v>
      </c>
      <c r="B508" s="1" t="s">
        <v>3722</v>
      </c>
      <c r="C508" s="1" t="s">
        <v>5861</v>
      </c>
      <c r="D508" s="1" t="s">
        <v>5096</v>
      </c>
    </row>
    <row r="509" spans="1:4" x14ac:dyDescent="0.25">
      <c r="A509" s="1" t="s">
        <v>2658</v>
      </c>
      <c r="B509" s="1" t="s">
        <v>3723</v>
      </c>
      <c r="C509" s="1" t="s">
        <v>5862</v>
      </c>
      <c r="D509" s="1" t="s">
        <v>5349</v>
      </c>
    </row>
    <row r="510" spans="1:4" x14ac:dyDescent="0.25">
      <c r="A510" s="1" t="s">
        <v>2659</v>
      </c>
      <c r="B510" s="1" t="s">
        <v>3724</v>
      </c>
      <c r="C510" s="1" t="s">
        <v>5863</v>
      </c>
      <c r="D510" s="1" t="s">
        <v>5096</v>
      </c>
    </row>
    <row r="511" spans="1:4" x14ac:dyDescent="0.25">
      <c r="A511" s="1" t="s">
        <v>2660</v>
      </c>
      <c r="B511" s="1" t="s">
        <v>3725</v>
      </c>
      <c r="C511" s="1" t="s">
        <v>5864</v>
      </c>
      <c r="D511" s="1" t="s">
        <v>5350</v>
      </c>
    </row>
    <row r="512" spans="1:4" x14ac:dyDescent="0.25">
      <c r="A512" s="1" t="s">
        <v>2661</v>
      </c>
      <c r="B512" s="1" t="s">
        <v>3726</v>
      </c>
      <c r="C512" s="1" t="s">
        <v>5865</v>
      </c>
      <c r="D512" s="1" t="s">
        <v>5096</v>
      </c>
    </row>
    <row r="513" spans="1:4" x14ac:dyDescent="0.25">
      <c r="A513" s="1" t="s">
        <v>2662</v>
      </c>
      <c r="B513" s="1" t="s">
        <v>3727</v>
      </c>
      <c r="C513" s="1" t="s">
        <v>5866</v>
      </c>
      <c r="D513" s="1" t="s">
        <v>5351</v>
      </c>
    </row>
    <row r="514" spans="1:4" x14ac:dyDescent="0.25">
      <c r="A514" s="1" t="s">
        <v>2663</v>
      </c>
      <c r="B514" s="1" t="s">
        <v>3728</v>
      </c>
      <c r="C514" s="1" t="s">
        <v>5867</v>
      </c>
      <c r="D514" s="1" t="s">
        <v>5096</v>
      </c>
    </row>
    <row r="515" spans="1:4" x14ac:dyDescent="0.25">
      <c r="A515" s="1" t="s">
        <v>2664</v>
      </c>
      <c r="B515" s="1" t="s">
        <v>3729</v>
      </c>
      <c r="C515" s="1" t="s">
        <v>5868</v>
      </c>
      <c r="D515" s="1" t="s">
        <v>5352</v>
      </c>
    </row>
    <row r="516" spans="1:4" x14ac:dyDescent="0.25">
      <c r="A516" s="1" t="s">
        <v>2665</v>
      </c>
      <c r="B516" s="1" t="s">
        <v>3730</v>
      </c>
      <c r="C516" s="1" t="s">
        <v>5869</v>
      </c>
      <c r="D516" s="1" t="s">
        <v>5096</v>
      </c>
    </row>
    <row r="517" spans="1:4" x14ac:dyDescent="0.25">
      <c r="A517" s="1" t="s">
        <v>2666</v>
      </c>
      <c r="B517" s="1" t="s">
        <v>3731</v>
      </c>
      <c r="C517" s="1" t="s">
        <v>5870</v>
      </c>
      <c r="D517" s="1" t="s">
        <v>5353</v>
      </c>
    </row>
    <row r="518" spans="1:4" x14ac:dyDescent="0.25">
      <c r="A518" s="1" t="s">
        <v>2667</v>
      </c>
      <c r="B518" s="1" t="s">
        <v>3732</v>
      </c>
      <c r="C518" s="1" t="s">
        <v>5871</v>
      </c>
      <c r="D518" s="1" t="s">
        <v>5096</v>
      </c>
    </row>
    <row r="519" spans="1:4" x14ac:dyDescent="0.25">
      <c r="A519" s="1" t="s">
        <v>2668</v>
      </c>
      <c r="B519" s="1" t="s">
        <v>3733</v>
      </c>
      <c r="C519" s="1" t="s">
        <v>5872</v>
      </c>
      <c r="D519" s="1" t="s">
        <v>5354</v>
      </c>
    </row>
    <row r="520" spans="1:4" x14ac:dyDescent="0.25">
      <c r="A520" s="1" t="s">
        <v>2669</v>
      </c>
      <c r="B520" s="1" t="s">
        <v>3734</v>
      </c>
      <c r="C520" s="1" t="s">
        <v>5873</v>
      </c>
      <c r="D520" s="1" t="s">
        <v>5096</v>
      </c>
    </row>
    <row r="521" spans="1:4" x14ac:dyDescent="0.25">
      <c r="A521" s="1" t="s">
        <v>2670</v>
      </c>
      <c r="B521" s="1" t="s">
        <v>3735</v>
      </c>
      <c r="C521" s="1" t="s">
        <v>5874</v>
      </c>
      <c r="D521" s="1" t="s">
        <v>5355</v>
      </c>
    </row>
    <row r="522" spans="1:4" x14ac:dyDescent="0.25">
      <c r="A522" s="1" t="s">
        <v>2671</v>
      </c>
      <c r="B522" s="1" t="s">
        <v>3736</v>
      </c>
      <c r="C522" s="1" t="s">
        <v>5875</v>
      </c>
      <c r="D522" s="1" t="s">
        <v>5096</v>
      </c>
    </row>
    <row r="523" spans="1:4" x14ac:dyDescent="0.25">
      <c r="A523" s="1" t="s">
        <v>2672</v>
      </c>
      <c r="B523" s="1" t="s">
        <v>3737</v>
      </c>
      <c r="C523" s="1" t="s">
        <v>5876</v>
      </c>
      <c r="D523" s="1" t="s">
        <v>5356</v>
      </c>
    </row>
    <row r="524" spans="1:4" x14ac:dyDescent="0.25">
      <c r="A524" s="1" t="s">
        <v>2673</v>
      </c>
      <c r="B524" s="1" t="s">
        <v>3738</v>
      </c>
      <c r="C524" s="1" t="s">
        <v>5877</v>
      </c>
      <c r="D524" s="1" t="s">
        <v>5096</v>
      </c>
    </row>
    <row r="525" spans="1:4" x14ac:dyDescent="0.25">
      <c r="A525" s="1" t="s">
        <v>2674</v>
      </c>
      <c r="B525" s="1" t="s">
        <v>3739</v>
      </c>
      <c r="C525" s="1" t="s">
        <v>5878</v>
      </c>
      <c r="D525" s="1" t="s">
        <v>5357</v>
      </c>
    </row>
    <row r="526" spans="1:4" x14ac:dyDescent="0.25">
      <c r="A526" s="1" t="s">
        <v>2675</v>
      </c>
      <c r="B526" s="1" t="s">
        <v>3740</v>
      </c>
      <c r="C526" s="1" t="s">
        <v>5879</v>
      </c>
      <c r="D526" s="1" t="s">
        <v>5096</v>
      </c>
    </row>
    <row r="527" spans="1:4" x14ac:dyDescent="0.25">
      <c r="A527" s="1" t="s">
        <v>2676</v>
      </c>
      <c r="B527" s="1" t="s">
        <v>3741</v>
      </c>
      <c r="C527" s="1" t="s">
        <v>5880</v>
      </c>
      <c r="D527" s="1" t="s">
        <v>5358</v>
      </c>
    </row>
    <row r="528" spans="1:4" x14ac:dyDescent="0.25">
      <c r="A528" s="1" t="s">
        <v>2677</v>
      </c>
      <c r="B528" s="1" t="s">
        <v>3742</v>
      </c>
      <c r="C528" s="1" t="s">
        <v>5881</v>
      </c>
      <c r="D528" s="1" t="s">
        <v>5096</v>
      </c>
    </row>
    <row r="529" spans="1:4" x14ac:dyDescent="0.25">
      <c r="A529" s="1" t="s">
        <v>2678</v>
      </c>
      <c r="B529" s="1" t="s">
        <v>3743</v>
      </c>
      <c r="C529" s="1" t="s">
        <v>5882</v>
      </c>
      <c r="D529" s="1" t="s">
        <v>5359</v>
      </c>
    </row>
    <row r="530" spans="1:4" x14ac:dyDescent="0.25">
      <c r="A530" s="1" t="s">
        <v>2679</v>
      </c>
      <c r="B530" s="1" t="s">
        <v>3744</v>
      </c>
      <c r="C530" s="1" t="s">
        <v>5883</v>
      </c>
      <c r="D530" s="1" t="s">
        <v>5096</v>
      </c>
    </row>
    <row r="531" spans="1:4" x14ac:dyDescent="0.25">
      <c r="A531" s="1" t="s">
        <v>2680</v>
      </c>
      <c r="B531" s="1" t="s">
        <v>3745</v>
      </c>
      <c r="C531" s="1" t="s">
        <v>5884</v>
      </c>
      <c r="D531" s="1" t="s">
        <v>5360</v>
      </c>
    </row>
    <row r="532" spans="1:4" x14ac:dyDescent="0.25">
      <c r="A532" s="1" t="s">
        <v>2681</v>
      </c>
      <c r="B532" s="1" t="s">
        <v>3746</v>
      </c>
      <c r="C532" s="1" t="s">
        <v>5885</v>
      </c>
      <c r="D532" s="1" t="s">
        <v>5096</v>
      </c>
    </row>
    <row r="533" spans="1:4" x14ac:dyDescent="0.25">
      <c r="A533" s="1" t="s">
        <v>2682</v>
      </c>
      <c r="B533" s="1" t="s">
        <v>3747</v>
      </c>
      <c r="C533" s="1" t="s">
        <v>5886</v>
      </c>
      <c r="D533" s="1" t="s">
        <v>5361</v>
      </c>
    </row>
    <row r="534" spans="1:4" x14ac:dyDescent="0.25">
      <c r="A534" s="1" t="s">
        <v>2683</v>
      </c>
      <c r="B534" s="1" t="s">
        <v>3748</v>
      </c>
      <c r="D534" s="1" t="s">
        <v>5096</v>
      </c>
    </row>
    <row r="535" spans="1:4" x14ac:dyDescent="0.25">
      <c r="A535" s="1" t="s">
        <v>2684</v>
      </c>
      <c r="B535" s="1" t="s">
        <v>3749</v>
      </c>
      <c r="D535" s="1" t="s">
        <v>5362</v>
      </c>
    </row>
    <row r="536" spans="1:4" x14ac:dyDescent="0.25">
      <c r="A536" s="1" t="s">
        <v>2685</v>
      </c>
      <c r="B536" s="1" t="s">
        <v>3750</v>
      </c>
      <c r="D536" s="1" t="s">
        <v>5096</v>
      </c>
    </row>
    <row r="537" spans="1:4" x14ac:dyDescent="0.25">
      <c r="A537" s="1" t="s">
        <v>2686</v>
      </c>
      <c r="B537" s="1" t="s">
        <v>3751</v>
      </c>
      <c r="D537" s="1" t="s">
        <v>5363</v>
      </c>
    </row>
    <row r="538" spans="1:4" x14ac:dyDescent="0.25">
      <c r="A538" s="1" t="s">
        <v>2687</v>
      </c>
      <c r="B538" s="1" t="s">
        <v>3752</v>
      </c>
      <c r="D538" s="1" t="s">
        <v>5096</v>
      </c>
    </row>
    <row r="539" spans="1:4" x14ac:dyDescent="0.25">
      <c r="A539" s="1" t="s">
        <v>2688</v>
      </c>
      <c r="B539" s="1" t="s">
        <v>3753</v>
      </c>
      <c r="D539" s="1" t="s">
        <v>5364</v>
      </c>
    </row>
    <row r="540" spans="1:4" x14ac:dyDescent="0.25">
      <c r="A540" s="1" t="s">
        <v>2689</v>
      </c>
      <c r="B540" s="1" t="s">
        <v>3754</v>
      </c>
      <c r="D540" s="1" t="s">
        <v>5096</v>
      </c>
    </row>
    <row r="541" spans="1:4" x14ac:dyDescent="0.25">
      <c r="A541" s="1" t="s">
        <v>2690</v>
      </c>
      <c r="B541" s="1" t="s">
        <v>3755</v>
      </c>
      <c r="D541" s="1" t="s">
        <v>5365</v>
      </c>
    </row>
    <row r="542" spans="1:4" x14ac:dyDescent="0.25">
      <c r="A542" s="1" t="s">
        <v>2691</v>
      </c>
      <c r="B542" s="1" t="s">
        <v>3756</v>
      </c>
      <c r="D542" s="1" t="s">
        <v>5096</v>
      </c>
    </row>
    <row r="543" spans="1:4" x14ac:dyDescent="0.25">
      <c r="A543" s="1" t="s">
        <v>2692</v>
      </c>
      <c r="B543" s="1" t="s">
        <v>3757</v>
      </c>
      <c r="D543" s="1" t="s">
        <v>5366</v>
      </c>
    </row>
    <row r="544" spans="1:4" x14ac:dyDescent="0.25">
      <c r="A544" s="1" t="s">
        <v>2693</v>
      </c>
      <c r="B544" s="1" t="s">
        <v>3758</v>
      </c>
      <c r="D544" s="1" t="s">
        <v>5096</v>
      </c>
    </row>
    <row r="545" spans="1:4" x14ac:dyDescent="0.25">
      <c r="A545" s="1" t="s">
        <v>2694</v>
      </c>
      <c r="B545" s="1" t="s">
        <v>3759</v>
      </c>
      <c r="D545" s="1" t="s">
        <v>5367</v>
      </c>
    </row>
    <row r="546" spans="1:4" x14ac:dyDescent="0.25">
      <c r="A546" s="1" t="s">
        <v>2695</v>
      </c>
      <c r="B546" s="1" t="s">
        <v>3760</v>
      </c>
      <c r="D546" s="1" t="s">
        <v>5096</v>
      </c>
    </row>
    <row r="547" spans="1:4" x14ac:dyDescent="0.25">
      <c r="A547" s="1" t="s">
        <v>2696</v>
      </c>
      <c r="B547" s="1" t="s">
        <v>3761</v>
      </c>
      <c r="D547" s="1" t="s">
        <v>5368</v>
      </c>
    </row>
    <row r="548" spans="1:4" x14ac:dyDescent="0.25">
      <c r="A548" s="1" t="s">
        <v>2697</v>
      </c>
      <c r="B548" s="1" t="s">
        <v>3762</v>
      </c>
      <c r="D548" s="1" t="s">
        <v>5096</v>
      </c>
    </row>
    <row r="549" spans="1:4" x14ac:dyDescent="0.25">
      <c r="A549" s="1" t="s">
        <v>2698</v>
      </c>
      <c r="B549" s="1" t="s">
        <v>3763</v>
      </c>
      <c r="D549" s="1" t="s">
        <v>5369</v>
      </c>
    </row>
    <row r="550" spans="1:4" x14ac:dyDescent="0.25">
      <c r="A550" s="1" t="s">
        <v>2699</v>
      </c>
      <c r="B550" s="1" t="s">
        <v>3764</v>
      </c>
      <c r="D550" s="1" t="s">
        <v>5096</v>
      </c>
    </row>
    <row r="551" spans="1:4" x14ac:dyDescent="0.25">
      <c r="A551" s="1" t="s">
        <v>2700</v>
      </c>
      <c r="B551" s="1" t="s">
        <v>3765</v>
      </c>
      <c r="D551" s="1" t="s">
        <v>5370</v>
      </c>
    </row>
    <row r="552" spans="1:4" x14ac:dyDescent="0.25">
      <c r="A552" s="1" t="s">
        <v>2701</v>
      </c>
      <c r="B552" s="1" t="s">
        <v>3766</v>
      </c>
      <c r="D552" s="1" t="s">
        <v>5096</v>
      </c>
    </row>
    <row r="553" spans="1:4" x14ac:dyDescent="0.25">
      <c r="A553" s="1" t="s">
        <v>2702</v>
      </c>
      <c r="B553" s="1" t="s">
        <v>3767</v>
      </c>
      <c r="D553" s="1" t="s">
        <v>5371</v>
      </c>
    </row>
    <row r="554" spans="1:4" x14ac:dyDescent="0.25">
      <c r="A554" s="1" t="s">
        <v>2703</v>
      </c>
      <c r="B554" s="1" t="s">
        <v>3768</v>
      </c>
      <c r="D554" s="1" t="s">
        <v>5096</v>
      </c>
    </row>
    <row r="555" spans="1:4" x14ac:dyDescent="0.25">
      <c r="A555" s="1" t="s">
        <v>2704</v>
      </c>
      <c r="B555" s="1" t="s">
        <v>3769</v>
      </c>
      <c r="D555" s="1" t="s">
        <v>5372</v>
      </c>
    </row>
    <row r="556" spans="1:4" x14ac:dyDescent="0.25">
      <c r="A556" s="1" t="s">
        <v>2705</v>
      </c>
      <c r="B556" s="1" t="s">
        <v>3770</v>
      </c>
      <c r="D556" s="1" t="s">
        <v>5096</v>
      </c>
    </row>
    <row r="557" spans="1:4" x14ac:dyDescent="0.25">
      <c r="A557" s="1" t="s">
        <v>2706</v>
      </c>
      <c r="B557" s="1" t="s">
        <v>3771</v>
      </c>
      <c r="D557" s="1" t="s">
        <v>5373</v>
      </c>
    </row>
    <row r="558" spans="1:4" x14ac:dyDescent="0.25">
      <c r="A558" s="1" t="s">
        <v>2707</v>
      </c>
      <c r="B558" s="1" t="s">
        <v>3772</v>
      </c>
      <c r="D558" s="1" t="s">
        <v>5096</v>
      </c>
    </row>
    <row r="559" spans="1:4" x14ac:dyDescent="0.25">
      <c r="A559" s="1" t="s">
        <v>2708</v>
      </c>
      <c r="B559" s="1" t="s">
        <v>3773</v>
      </c>
      <c r="D559" s="1" t="s">
        <v>5374</v>
      </c>
    </row>
    <row r="560" spans="1:4" x14ac:dyDescent="0.25">
      <c r="A560" s="1" t="s">
        <v>2709</v>
      </c>
      <c r="B560" s="1" t="s">
        <v>3774</v>
      </c>
      <c r="D560" s="1" t="s">
        <v>5096</v>
      </c>
    </row>
    <row r="561" spans="1:4" x14ac:dyDescent="0.25">
      <c r="A561" s="1" t="s">
        <v>2710</v>
      </c>
      <c r="B561" s="1" t="s">
        <v>3775</v>
      </c>
      <c r="D561" s="1" t="s">
        <v>5375</v>
      </c>
    </row>
    <row r="562" spans="1:4" x14ac:dyDescent="0.25">
      <c r="A562" s="1" t="s">
        <v>2711</v>
      </c>
      <c r="B562" s="1" t="s">
        <v>3776</v>
      </c>
      <c r="D562" s="1" t="s">
        <v>5096</v>
      </c>
    </row>
    <row r="563" spans="1:4" x14ac:dyDescent="0.25">
      <c r="A563" s="1" t="s">
        <v>2712</v>
      </c>
      <c r="B563" s="1" t="s">
        <v>3777</v>
      </c>
      <c r="D563" s="1" t="s">
        <v>5376</v>
      </c>
    </row>
    <row r="564" spans="1:4" x14ac:dyDescent="0.25">
      <c r="A564" s="1" t="s">
        <v>2713</v>
      </c>
      <c r="B564" s="1" t="s">
        <v>3778</v>
      </c>
      <c r="D564" s="1" t="s">
        <v>5096</v>
      </c>
    </row>
    <row r="565" spans="1:4" x14ac:dyDescent="0.25">
      <c r="A565" s="1" t="s">
        <v>2714</v>
      </c>
      <c r="B565" s="1" t="s">
        <v>3779</v>
      </c>
      <c r="D565" s="1" t="s">
        <v>5377</v>
      </c>
    </row>
    <row r="566" spans="1:4" x14ac:dyDescent="0.25">
      <c r="A566" s="1" t="s">
        <v>2715</v>
      </c>
      <c r="B566" s="1" t="s">
        <v>3780</v>
      </c>
      <c r="D566" s="1" t="s">
        <v>5096</v>
      </c>
    </row>
    <row r="567" spans="1:4" x14ac:dyDescent="0.25">
      <c r="A567" s="1" t="s">
        <v>2716</v>
      </c>
      <c r="B567" s="1" t="s">
        <v>3781</v>
      </c>
      <c r="D567" s="1" t="s">
        <v>5378</v>
      </c>
    </row>
    <row r="568" spans="1:4" x14ac:dyDescent="0.25">
      <c r="A568" s="1" t="s">
        <v>2717</v>
      </c>
      <c r="B568" s="1" t="s">
        <v>3782</v>
      </c>
      <c r="D568" s="1" t="s">
        <v>5096</v>
      </c>
    </row>
    <row r="569" spans="1:4" x14ac:dyDescent="0.25">
      <c r="A569" s="1" t="s">
        <v>2718</v>
      </c>
      <c r="B569" s="1" t="s">
        <v>3783</v>
      </c>
      <c r="D569" s="1" t="s">
        <v>5379</v>
      </c>
    </row>
    <row r="570" spans="1:4" x14ac:dyDescent="0.25">
      <c r="A570" s="1" t="s">
        <v>2719</v>
      </c>
      <c r="B570" s="1" t="s">
        <v>3784</v>
      </c>
      <c r="D570" s="1" t="s">
        <v>5096</v>
      </c>
    </row>
    <row r="571" spans="1:4" x14ac:dyDescent="0.25">
      <c r="A571" s="1" t="s">
        <v>2720</v>
      </c>
      <c r="B571" s="1" t="s">
        <v>3785</v>
      </c>
      <c r="D571" s="1" t="s">
        <v>5380</v>
      </c>
    </row>
    <row r="572" spans="1:4" x14ac:dyDescent="0.25">
      <c r="A572" s="1" t="s">
        <v>2721</v>
      </c>
      <c r="B572" s="1" t="s">
        <v>3786</v>
      </c>
      <c r="D572" s="1" t="s">
        <v>5096</v>
      </c>
    </row>
    <row r="573" spans="1:4" x14ac:dyDescent="0.25">
      <c r="A573" s="1" t="s">
        <v>2722</v>
      </c>
      <c r="B573" s="1" t="s">
        <v>3787</v>
      </c>
      <c r="D573" s="1" t="s">
        <v>5381</v>
      </c>
    </row>
    <row r="574" spans="1:4" x14ac:dyDescent="0.25">
      <c r="A574" s="1" t="s">
        <v>2723</v>
      </c>
      <c r="B574" s="1" t="s">
        <v>3788</v>
      </c>
      <c r="D574" s="1" t="s">
        <v>5096</v>
      </c>
    </row>
    <row r="575" spans="1:4" x14ac:dyDescent="0.25">
      <c r="A575" s="1" t="s">
        <v>2724</v>
      </c>
      <c r="B575" s="1" t="s">
        <v>3789</v>
      </c>
      <c r="D575" s="1" t="s">
        <v>5382</v>
      </c>
    </row>
    <row r="576" spans="1:4" x14ac:dyDescent="0.25">
      <c r="A576" s="1" t="s">
        <v>2725</v>
      </c>
      <c r="B576" s="1" t="s">
        <v>3790</v>
      </c>
      <c r="D576" s="1" t="s">
        <v>5096</v>
      </c>
    </row>
    <row r="577" spans="1:4" x14ac:dyDescent="0.25">
      <c r="A577" s="1" t="s">
        <v>2726</v>
      </c>
      <c r="B577" s="1" t="s">
        <v>3791</v>
      </c>
      <c r="D577" s="1" t="s">
        <v>5383</v>
      </c>
    </row>
    <row r="578" spans="1:4" x14ac:dyDescent="0.25">
      <c r="A578" s="1" t="s">
        <v>2727</v>
      </c>
      <c r="B578" s="1" t="s">
        <v>3792</v>
      </c>
      <c r="D578" s="1" t="s">
        <v>5096</v>
      </c>
    </row>
    <row r="579" spans="1:4" x14ac:dyDescent="0.25">
      <c r="A579" s="1" t="s">
        <v>2728</v>
      </c>
      <c r="B579" s="1" t="s">
        <v>3793</v>
      </c>
      <c r="D579" s="1" t="s">
        <v>5384</v>
      </c>
    </row>
    <row r="580" spans="1:4" x14ac:dyDescent="0.25">
      <c r="A580" s="1" t="s">
        <v>2729</v>
      </c>
      <c r="B580" s="1" t="s">
        <v>3794</v>
      </c>
      <c r="D580" s="1" t="s">
        <v>5096</v>
      </c>
    </row>
    <row r="581" spans="1:4" x14ac:dyDescent="0.25">
      <c r="A581" s="1" t="s">
        <v>2730</v>
      </c>
      <c r="B581" s="1" t="s">
        <v>3795</v>
      </c>
      <c r="D581" s="1" t="s">
        <v>5385</v>
      </c>
    </row>
    <row r="582" spans="1:4" x14ac:dyDescent="0.25">
      <c r="A582" s="1" t="s">
        <v>2731</v>
      </c>
      <c r="B582" s="1" t="s">
        <v>3796</v>
      </c>
      <c r="D582" s="1" t="s">
        <v>5096</v>
      </c>
    </row>
    <row r="583" spans="1:4" x14ac:dyDescent="0.25">
      <c r="A583" s="1" t="s">
        <v>2732</v>
      </c>
      <c r="B583" s="1" t="s">
        <v>3797</v>
      </c>
      <c r="D583" s="1" t="s">
        <v>5386</v>
      </c>
    </row>
    <row r="584" spans="1:4" x14ac:dyDescent="0.25">
      <c r="A584" s="1" t="s">
        <v>2733</v>
      </c>
      <c r="B584" s="1" t="s">
        <v>3798</v>
      </c>
      <c r="D584" s="1" t="s">
        <v>5096</v>
      </c>
    </row>
    <row r="585" spans="1:4" x14ac:dyDescent="0.25">
      <c r="A585" s="1" t="s">
        <v>2734</v>
      </c>
      <c r="B585" s="1" t="s">
        <v>3799</v>
      </c>
      <c r="D585" s="1" t="s">
        <v>5387</v>
      </c>
    </row>
    <row r="586" spans="1:4" x14ac:dyDescent="0.25">
      <c r="A586" s="1" t="s">
        <v>2735</v>
      </c>
      <c r="B586" s="1" t="s">
        <v>3800</v>
      </c>
      <c r="D586" s="1" t="s">
        <v>5096</v>
      </c>
    </row>
    <row r="587" spans="1:4" x14ac:dyDescent="0.25">
      <c r="A587" s="1" t="s">
        <v>2736</v>
      </c>
      <c r="B587" s="1" t="s">
        <v>3801</v>
      </c>
      <c r="D587" s="1" t="s">
        <v>5388</v>
      </c>
    </row>
    <row r="588" spans="1:4" x14ac:dyDescent="0.25">
      <c r="A588" s="1" t="s">
        <v>2737</v>
      </c>
      <c r="B588" s="1" t="s">
        <v>3802</v>
      </c>
      <c r="D588" s="1" t="s">
        <v>5096</v>
      </c>
    </row>
    <row r="589" spans="1:4" x14ac:dyDescent="0.25">
      <c r="A589" s="1" t="s">
        <v>2738</v>
      </c>
      <c r="B589" s="1" t="s">
        <v>3803</v>
      </c>
      <c r="D589" s="1" t="s">
        <v>5389</v>
      </c>
    </row>
    <row r="590" spans="1:4" x14ac:dyDescent="0.25">
      <c r="A590" s="1" t="s">
        <v>2739</v>
      </c>
      <c r="B590" s="1" t="s">
        <v>3804</v>
      </c>
      <c r="D590" s="1" t="s">
        <v>5096</v>
      </c>
    </row>
    <row r="591" spans="1:4" x14ac:dyDescent="0.25">
      <c r="A591" s="1" t="s">
        <v>2740</v>
      </c>
      <c r="B591" s="1" t="s">
        <v>3805</v>
      </c>
      <c r="D591" s="1" t="s">
        <v>5390</v>
      </c>
    </row>
    <row r="592" spans="1:4" x14ac:dyDescent="0.25">
      <c r="A592" s="1" t="s">
        <v>2741</v>
      </c>
      <c r="B592" s="1" t="s">
        <v>3806</v>
      </c>
      <c r="D592" s="1" t="s">
        <v>5096</v>
      </c>
    </row>
    <row r="593" spans="1:4" x14ac:dyDescent="0.25">
      <c r="A593" s="1" t="s">
        <v>2742</v>
      </c>
      <c r="B593" s="1" t="s">
        <v>3807</v>
      </c>
      <c r="D593" s="1" t="s">
        <v>5391</v>
      </c>
    </row>
    <row r="594" spans="1:4" x14ac:dyDescent="0.25">
      <c r="A594" s="1" t="s">
        <v>2743</v>
      </c>
      <c r="B594" s="1" t="s">
        <v>3808</v>
      </c>
      <c r="D594" s="1" t="s">
        <v>5096</v>
      </c>
    </row>
    <row r="595" spans="1:4" x14ac:dyDescent="0.25">
      <c r="A595" s="1" t="s">
        <v>2744</v>
      </c>
      <c r="B595" s="1" t="s">
        <v>3809</v>
      </c>
      <c r="D595" s="1" t="s">
        <v>5392</v>
      </c>
    </row>
    <row r="596" spans="1:4" x14ac:dyDescent="0.25">
      <c r="A596" s="1" t="s">
        <v>2745</v>
      </c>
      <c r="B596" s="1" t="s">
        <v>3810</v>
      </c>
      <c r="D596" s="1" t="s">
        <v>5096</v>
      </c>
    </row>
    <row r="597" spans="1:4" x14ac:dyDescent="0.25">
      <c r="A597" s="1" t="s">
        <v>2746</v>
      </c>
      <c r="B597" s="1" t="s">
        <v>3811</v>
      </c>
      <c r="D597" s="1" t="s">
        <v>5393</v>
      </c>
    </row>
    <row r="598" spans="1:4" x14ac:dyDescent="0.25">
      <c r="A598" s="1" t="s">
        <v>2747</v>
      </c>
      <c r="B598" s="1" t="s">
        <v>3812</v>
      </c>
      <c r="D598" s="1" t="s">
        <v>5096</v>
      </c>
    </row>
    <row r="599" spans="1:4" x14ac:dyDescent="0.25">
      <c r="A599" s="1" t="s">
        <v>2748</v>
      </c>
      <c r="B599" s="1" t="s">
        <v>3813</v>
      </c>
      <c r="D599" s="1" t="s">
        <v>5394</v>
      </c>
    </row>
    <row r="600" spans="1:4" x14ac:dyDescent="0.25">
      <c r="A600" s="1" t="s">
        <v>2749</v>
      </c>
      <c r="B600" s="1" t="s">
        <v>3814</v>
      </c>
      <c r="D600" s="1" t="s">
        <v>5096</v>
      </c>
    </row>
    <row r="601" spans="1:4" x14ac:dyDescent="0.25">
      <c r="A601" s="1" t="s">
        <v>2750</v>
      </c>
      <c r="B601" s="1" t="s">
        <v>3815</v>
      </c>
      <c r="D601" s="1" t="s">
        <v>5395</v>
      </c>
    </row>
    <row r="602" spans="1:4" x14ac:dyDescent="0.25">
      <c r="A602" s="1" t="s">
        <v>2751</v>
      </c>
      <c r="B602" s="1" t="s">
        <v>3816</v>
      </c>
      <c r="D602" s="1" t="s">
        <v>5096</v>
      </c>
    </row>
    <row r="603" spans="1:4" x14ac:dyDescent="0.25">
      <c r="A603" s="1" t="s">
        <v>2752</v>
      </c>
      <c r="B603" s="1" t="s">
        <v>3817</v>
      </c>
      <c r="D603" s="1" t="s">
        <v>5396</v>
      </c>
    </row>
    <row r="604" spans="1:4" x14ac:dyDescent="0.25">
      <c r="A604" s="1" t="s">
        <v>2753</v>
      </c>
      <c r="B604" s="1" t="s">
        <v>3818</v>
      </c>
      <c r="D604" s="1" t="s">
        <v>5096</v>
      </c>
    </row>
    <row r="605" spans="1:4" x14ac:dyDescent="0.25">
      <c r="A605" s="1" t="s">
        <v>2754</v>
      </c>
      <c r="B605" s="1" t="s">
        <v>3819</v>
      </c>
      <c r="D605" s="1" t="s">
        <v>5397</v>
      </c>
    </row>
    <row r="606" spans="1:4" x14ac:dyDescent="0.25">
      <c r="A606" s="1" t="s">
        <v>2755</v>
      </c>
      <c r="B606" s="1" t="s">
        <v>3820</v>
      </c>
      <c r="D606" s="1" t="s">
        <v>5096</v>
      </c>
    </row>
    <row r="607" spans="1:4" x14ac:dyDescent="0.25">
      <c r="A607" s="1" t="s">
        <v>2756</v>
      </c>
      <c r="B607" s="1" t="s">
        <v>3821</v>
      </c>
      <c r="D607" s="1" t="s">
        <v>5398</v>
      </c>
    </row>
    <row r="608" spans="1:4" x14ac:dyDescent="0.25">
      <c r="A608" s="1" t="s">
        <v>2757</v>
      </c>
      <c r="B608" s="1" t="s">
        <v>3822</v>
      </c>
      <c r="D608" s="1" t="s">
        <v>5096</v>
      </c>
    </row>
    <row r="609" spans="1:4" x14ac:dyDescent="0.25">
      <c r="A609" s="1" t="s">
        <v>2758</v>
      </c>
      <c r="B609" s="1" t="s">
        <v>3823</v>
      </c>
      <c r="D609" s="1" t="s">
        <v>5399</v>
      </c>
    </row>
    <row r="610" spans="1:4" x14ac:dyDescent="0.25">
      <c r="A610" s="1" t="s">
        <v>2759</v>
      </c>
      <c r="B610" s="1" t="s">
        <v>3824</v>
      </c>
      <c r="D610" s="1" t="s">
        <v>5096</v>
      </c>
    </row>
    <row r="611" spans="1:4" x14ac:dyDescent="0.25">
      <c r="A611" s="1" t="s">
        <v>2760</v>
      </c>
      <c r="B611" s="1" t="s">
        <v>3825</v>
      </c>
      <c r="D611" s="1" t="s">
        <v>5400</v>
      </c>
    </row>
    <row r="612" spans="1:4" x14ac:dyDescent="0.25">
      <c r="A612" s="1" t="s">
        <v>2761</v>
      </c>
      <c r="B612" s="1" t="s">
        <v>3826</v>
      </c>
      <c r="D612" s="1" t="s">
        <v>5096</v>
      </c>
    </row>
    <row r="613" spans="1:4" x14ac:dyDescent="0.25">
      <c r="A613" s="1" t="s">
        <v>2762</v>
      </c>
      <c r="B613" s="1" t="s">
        <v>3827</v>
      </c>
      <c r="D613" s="1" t="s">
        <v>5401</v>
      </c>
    </row>
    <row r="614" spans="1:4" x14ac:dyDescent="0.25">
      <c r="A614" s="1" t="s">
        <v>2763</v>
      </c>
      <c r="B614" s="1" t="s">
        <v>3828</v>
      </c>
      <c r="D614" s="1" t="s">
        <v>5096</v>
      </c>
    </row>
    <row r="615" spans="1:4" x14ac:dyDescent="0.25">
      <c r="A615" s="1" t="s">
        <v>2764</v>
      </c>
      <c r="B615" s="1" t="s">
        <v>3829</v>
      </c>
      <c r="D615" s="1" t="s">
        <v>5402</v>
      </c>
    </row>
    <row r="616" spans="1:4" x14ac:dyDescent="0.25">
      <c r="A616" s="1" t="s">
        <v>2765</v>
      </c>
      <c r="B616" s="1" t="s">
        <v>3830</v>
      </c>
      <c r="D616" s="1" t="s">
        <v>5096</v>
      </c>
    </row>
    <row r="617" spans="1:4" x14ac:dyDescent="0.25">
      <c r="A617" s="1" t="s">
        <v>2766</v>
      </c>
      <c r="B617" s="1" t="s">
        <v>3831</v>
      </c>
      <c r="D617" s="1" t="s">
        <v>5403</v>
      </c>
    </row>
    <row r="618" spans="1:4" x14ac:dyDescent="0.25">
      <c r="A618" s="1" t="s">
        <v>2767</v>
      </c>
      <c r="B618" s="1" t="s">
        <v>3832</v>
      </c>
      <c r="D618" s="1" t="s">
        <v>5096</v>
      </c>
    </row>
    <row r="619" spans="1:4" x14ac:dyDescent="0.25">
      <c r="A619" s="1" t="s">
        <v>2768</v>
      </c>
      <c r="B619" s="1" t="s">
        <v>3833</v>
      </c>
      <c r="D619" s="1" t="s">
        <v>5404</v>
      </c>
    </row>
    <row r="620" spans="1:4" x14ac:dyDescent="0.25">
      <c r="A620" s="1" t="s">
        <v>2769</v>
      </c>
      <c r="B620" s="1" t="s">
        <v>3834</v>
      </c>
      <c r="D620" s="1" t="s">
        <v>5096</v>
      </c>
    </row>
    <row r="621" spans="1:4" x14ac:dyDescent="0.25">
      <c r="A621" s="1" t="s">
        <v>2770</v>
      </c>
      <c r="B621" s="1" t="s">
        <v>3835</v>
      </c>
      <c r="D621" s="1" t="s">
        <v>5405</v>
      </c>
    </row>
    <row r="622" spans="1:4" x14ac:dyDescent="0.25">
      <c r="A622" s="1" t="s">
        <v>2771</v>
      </c>
      <c r="B622" s="1" t="s">
        <v>3836</v>
      </c>
      <c r="D622" s="1" t="s">
        <v>5096</v>
      </c>
    </row>
    <row r="623" spans="1:4" x14ac:dyDescent="0.25">
      <c r="A623" s="1" t="s">
        <v>2772</v>
      </c>
      <c r="B623" s="1" t="s">
        <v>3837</v>
      </c>
      <c r="D623" s="1" t="s">
        <v>5406</v>
      </c>
    </row>
    <row r="624" spans="1:4" x14ac:dyDescent="0.25">
      <c r="A624" s="1" t="s">
        <v>2773</v>
      </c>
      <c r="B624" s="1" t="s">
        <v>3838</v>
      </c>
      <c r="D624" s="1" t="s">
        <v>5096</v>
      </c>
    </row>
    <row r="625" spans="1:4" x14ac:dyDescent="0.25">
      <c r="A625" s="1" t="s">
        <v>2774</v>
      </c>
      <c r="B625" s="1" t="s">
        <v>3839</v>
      </c>
      <c r="D625" s="1" t="s">
        <v>5407</v>
      </c>
    </row>
    <row r="626" spans="1:4" x14ac:dyDescent="0.25">
      <c r="A626" s="1" t="s">
        <v>2775</v>
      </c>
      <c r="B626" s="1" t="s">
        <v>3840</v>
      </c>
      <c r="D626" s="1" t="s">
        <v>5096</v>
      </c>
    </row>
    <row r="627" spans="1:4" x14ac:dyDescent="0.25">
      <c r="A627" s="1" t="s">
        <v>2776</v>
      </c>
      <c r="B627" s="1" t="s">
        <v>3841</v>
      </c>
      <c r="D627" s="1" t="s">
        <v>5408</v>
      </c>
    </row>
    <row r="628" spans="1:4" x14ac:dyDescent="0.25">
      <c r="A628" s="1" t="s">
        <v>2777</v>
      </c>
      <c r="B628" s="1" t="s">
        <v>3842</v>
      </c>
      <c r="D628" s="1" t="s">
        <v>5096</v>
      </c>
    </row>
    <row r="629" spans="1:4" x14ac:dyDescent="0.25">
      <c r="A629" s="1" t="s">
        <v>2778</v>
      </c>
      <c r="B629" s="1" t="s">
        <v>3843</v>
      </c>
      <c r="D629" s="1" t="s">
        <v>5409</v>
      </c>
    </row>
    <row r="630" spans="1:4" x14ac:dyDescent="0.25">
      <c r="A630" s="1" t="s">
        <v>2779</v>
      </c>
      <c r="B630" s="1" t="s">
        <v>3844</v>
      </c>
      <c r="D630" s="1" t="s">
        <v>5096</v>
      </c>
    </row>
    <row r="631" spans="1:4" x14ac:dyDescent="0.25">
      <c r="A631" s="1" t="s">
        <v>2780</v>
      </c>
      <c r="B631" s="1" t="s">
        <v>3845</v>
      </c>
      <c r="D631" s="1" t="s">
        <v>5410</v>
      </c>
    </row>
    <row r="632" spans="1:4" x14ac:dyDescent="0.25">
      <c r="A632" s="1" t="s">
        <v>2781</v>
      </c>
      <c r="B632" s="1" t="s">
        <v>3846</v>
      </c>
      <c r="D632" s="1" t="s">
        <v>5096</v>
      </c>
    </row>
    <row r="633" spans="1:4" x14ac:dyDescent="0.25">
      <c r="A633" s="1" t="s">
        <v>2782</v>
      </c>
      <c r="B633" s="1" t="s">
        <v>3847</v>
      </c>
      <c r="D633" s="1" t="s">
        <v>5411</v>
      </c>
    </row>
    <row r="634" spans="1:4" x14ac:dyDescent="0.25">
      <c r="A634" s="1" t="s">
        <v>2783</v>
      </c>
      <c r="B634" s="1" t="s">
        <v>3848</v>
      </c>
      <c r="D634" s="1" t="s">
        <v>5096</v>
      </c>
    </row>
    <row r="635" spans="1:4" x14ac:dyDescent="0.25">
      <c r="A635" s="1" t="s">
        <v>2784</v>
      </c>
      <c r="B635" s="1" t="s">
        <v>3849</v>
      </c>
      <c r="D635" s="1" t="s">
        <v>5412</v>
      </c>
    </row>
    <row r="636" spans="1:4" x14ac:dyDescent="0.25">
      <c r="A636" s="1" t="s">
        <v>2785</v>
      </c>
      <c r="B636" s="1" t="s">
        <v>3850</v>
      </c>
      <c r="D636" s="1" t="s">
        <v>5096</v>
      </c>
    </row>
    <row r="637" spans="1:4" x14ac:dyDescent="0.25">
      <c r="A637" s="1" t="s">
        <v>2786</v>
      </c>
      <c r="B637" s="1" t="s">
        <v>3851</v>
      </c>
      <c r="D637" s="1" t="s">
        <v>5413</v>
      </c>
    </row>
    <row r="638" spans="1:4" x14ac:dyDescent="0.25">
      <c r="A638" s="1" t="s">
        <v>2787</v>
      </c>
      <c r="B638" s="1" t="s">
        <v>3852</v>
      </c>
      <c r="D638" s="1" t="s">
        <v>5096</v>
      </c>
    </row>
    <row r="639" spans="1:4" x14ac:dyDescent="0.25">
      <c r="A639" s="1" t="s">
        <v>2788</v>
      </c>
      <c r="B639" s="1" t="s">
        <v>3853</v>
      </c>
      <c r="D639" s="1" t="s">
        <v>5414</v>
      </c>
    </row>
    <row r="640" spans="1:4" x14ac:dyDescent="0.25">
      <c r="A640" s="1" t="s">
        <v>2789</v>
      </c>
      <c r="B640" s="1" t="s">
        <v>3854</v>
      </c>
      <c r="D640" s="1" t="s">
        <v>5096</v>
      </c>
    </row>
    <row r="641" spans="1:4" x14ac:dyDescent="0.25">
      <c r="A641" s="1" t="s">
        <v>2790</v>
      </c>
      <c r="B641" s="1" t="s">
        <v>3855</v>
      </c>
      <c r="D641" s="1" t="s">
        <v>5415</v>
      </c>
    </row>
    <row r="642" spans="1:4" x14ac:dyDescent="0.25">
      <c r="A642" s="1" t="s">
        <v>2791</v>
      </c>
      <c r="B642" s="1" t="s">
        <v>3856</v>
      </c>
      <c r="D642" s="1" t="s">
        <v>5096</v>
      </c>
    </row>
    <row r="643" spans="1:4" x14ac:dyDescent="0.25">
      <c r="A643" s="1" t="s">
        <v>2792</v>
      </c>
      <c r="B643" s="1" t="s">
        <v>3857</v>
      </c>
      <c r="D643" s="1" t="s">
        <v>5416</v>
      </c>
    </row>
    <row r="644" spans="1:4" x14ac:dyDescent="0.25">
      <c r="A644" s="1" t="s">
        <v>2793</v>
      </c>
      <c r="B644" s="1" t="s">
        <v>3858</v>
      </c>
      <c r="D644" s="1" t="s">
        <v>5096</v>
      </c>
    </row>
    <row r="645" spans="1:4" x14ac:dyDescent="0.25">
      <c r="A645" s="1" t="s">
        <v>2794</v>
      </c>
      <c r="B645" s="1" t="s">
        <v>3859</v>
      </c>
      <c r="D645" s="1" t="s">
        <v>5417</v>
      </c>
    </row>
    <row r="646" spans="1:4" x14ac:dyDescent="0.25">
      <c r="A646" s="1" t="s">
        <v>2795</v>
      </c>
      <c r="B646" s="1" t="s">
        <v>3860</v>
      </c>
      <c r="D646" s="1" t="s">
        <v>5096</v>
      </c>
    </row>
    <row r="647" spans="1:4" x14ac:dyDescent="0.25">
      <c r="A647" s="1" t="s">
        <v>2796</v>
      </c>
      <c r="B647" s="1" t="s">
        <v>3861</v>
      </c>
      <c r="D647" s="1" t="s">
        <v>5418</v>
      </c>
    </row>
    <row r="648" spans="1:4" x14ac:dyDescent="0.25">
      <c r="A648" s="1" t="s">
        <v>2797</v>
      </c>
      <c r="B648" s="1" t="s">
        <v>3862</v>
      </c>
      <c r="D648" s="1" t="s">
        <v>5096</v>
      </c>
    </row>
    <row r="649" spans="1:4" x14ac:dyDescent="0.25">
      <c r="A649" s="1" t="s">
        <v>2798</v>
      </c>
      <c r="B649" s="1" t="s">
        <v>3863</v>
      </c>
      <c r="D649" s="1" t="s">
        <v>5419</v>
      </c>
    </row>
    <row r="650" spans="1:4" x14ac:dyDescent="0.25">
      <c r="A650" s="1" t="s">
        <v>2799</v>
      </c>
      <c r="B650" s="1" t="s">
        <v>3864</v>
      </c>
      <c r="D650" s="1" t="s">
        <v>5096</v>
      </c>
    </row>
    <row r="651" spans="1:4" x14ac:dyDescent="0.25">
      <c r="A651" s="1" t="s">
        <v>2800</v>
      </c>
      <c r="B651" s="1" t="s">
        <v>3865</v>
      </c>
      <c r="D651" s="1" t="s">
        <v>5420</v>
      </c>
    </row>
    <row r="652" spans="1:4" x14ac:dyDescent="0.25">
      <c r="A652" s="1" t="s">
        <v>2801</v>
      </c>
      <c r="B652" s="1" t="s">
        <v>3866</v>
      </c>
      <c r="D652" s="1" t="s">
        <v>5096</v>
      </c>
    </row>
    <row r="653" spans="1:4" x14ac:dyDescent="0.25">
      <c r="A653" s="1" t="s">
        <v>2802</v>
      </c>
      <c r="B653" s="1" t="s">
        <v>3867</v>
      </c>
      <c r="D653" s="1" t="s">
        <v>5421</v>
      </c>
    </row>
    <row r="654" spans="1:4" x14ac:dyDescent="0.25">
      <c r="A654" s="1" t="s">
        <v>2803</v>
      </c>
      <c r="B654" s="1" t="s">
        <v>3868</v>
      </c>
      <c r="D654" s="1" t="s">
        <v>5096</v>
      </c>
    </row>
    <row r="655" spans="1:4" x14ac:dyDescent="0.25">
      <c r="A655" s="1" t="s">
        <v>2804</v>
      </c>
      <c r="B655" s="1" t="s">
        <v>3869</v>
      </c>
      <c r="D655" s="1" t="s">
        <v>5422</v>
      </c>
    </row>
    <row r="656" spans="1:4" x14ac:dyDescent="0.25">
      <c r="A656" s="1" t="s">
        <v>2805</v>
      </c>
      <c r="B656" s="1" t="s">
        <v>3870</v>
      </c>
      <c r="D656" s="1" t="s">
        <v>5096</v>
      </c>
    </row>
    <row r="657" spans="1:4" x14ac:dyDescent="0.25">
      <c r="A657" s="1" t="s">
        <v>2806</v>
      </c>
      <c r="B657" s="1" t="s">
        <v>3871</v>
      </c>
      <c r="D657" s="1" t="s">
        <v>5423</v>
      </c>
    </row>
    <row r="658" spans="1:4" x14ac:dyDescent="0.25">
      <c r="A658" s="1" t="s">
        <v>2807</v>
      </c>
      <c r="B658" s="1" t="s">
        <v>3872</v>
      </c>
      <c r="D658" s="1" t="s">
        <v>5096</v>
      </c>
    </row>
    <row r="659" spans="1:4" x14ac:dyDescent="0.25">
      <c r="A659" s="1" t="s">
        <v>2808</v>
      </c>
      <c r="B659" s="1" t="s">
        <v>3873</v>
      </c>
      <c r="D659" s="1" t="s">
        <v>5424</v>
      </c>
    </row>
    <row r="660" spans="1:4" x14ac:dyDescent="0.25">
      <c r="A660" s="1" t="s">
        <v>2809</v>
      </c>
      <c r="B660" s="1" t="s">
        <v>3874</v>
      </c>
      <c r="D660" s="1" t="s">
        <v>5096</v>
      </c>
    </row>
    <row r="661" spans="1:4" x14ac:dyDescent="0.25">
      <c r="A661" s="1" t="s">
        <v>2810</v>
      </c>
      <c r="B661" s="1" t="s">
        <v>3875</v>
      </c>
      <c r="D661" s="1" t="s">
        <v>5425</v>
      </c>
    </row>
    <row r="662" spans="1:4" x14ac:dyDescent="0.25">
      <c r="A662" s="1" t="s">
        <v>2811</v>
      </c>
      <c r="B662" s="1" t="s">
        <v>3876</v>
      </c>
      <c r="D662" s="1" t="s">
        <v>5096</v>
      </c>
    </row>
    <row r="663" spans="1:4" x14ac:dyDescent="0.25">
      <c r="A663" s="1" t="s">
        <v>2812</v>
      </c>
      <c r="B663" s="1" t="s">
        <v>3877</v>
      </c>
      <c r="D663" s="1" t="s">
        <v>5426</v>
      </c>
    </row>
    <row r="664" spans="1:4" x14ac:dyDescent="0.25">
      <c r="A664" s="1" t="s">
        <v>2813</v>
      </c>
      <c r="B664" s="1" t="s">
        <v>3878</v>
      </c>
      <c r="D664" s="1" t="s">
        <v>5096</v>
      </c>
    </row>
    <row r="665" spans="1:4" x14ac:dyDescent="0.25">
      <c r="A665" s="1" t="s">
        <v>2814</v>
      </c>
      <c r="B665" s="1" t="s">
        <v>3879</v>
      </c>
      <c r="D665" s="1" t="s">
        <v>5427</v>
      </c>
    </row>
    <row r="666" spans="1:4" x14ac:dyDescent="0.25">
      <c r="A666" s="1" t="s">
        <v>2815</v>
      </c>
      <c r="B666" s="1" t="s">
        <v>3880</v>
      </c>
      <c r="D666" s="1" t="s">
        <v>5096</v>
      </c>
    </row>
    <row r="667" spans="1:4" x14ac:dyDescent="0.25">
      <c r="A667" s="1" t="s">
        <v>2816</v>
      </c>
      <c r="B667" s="1" t="s">
        <v>3881</v>
      </c>
      <c r="D667" s="1" t="s">
        <v>5428</v>
      </c>
    </row>
    <row r="668" spans="1:4" x14ac:dyDescent="0.25">
      <c r="A668" s="1" t="s">
        <v>2817</v>
      </c>
      <c r="B668" s="1" t="s">
        <v>3882</v>
      </c>
      <c r="D668" s="1" t="s">
        <v>5096</v>
      </c>
    </row>
    <row r="669" spans="1:4" x14ac:dyDescent="0.25">
      <c r="A669" s="1" t="s">
        <v>2818</v>
      </c>
      <c r="B669" s="1" t="s">
        <v>3883</v>
      </c>
      <c r="D669" s="1" t="s">
        <v>5429</v>
      </c>
    </row>
    <row r="670" spans="1:4" x14ac:dyDescent="0.25">
      <c r="A670" s="1" t="s">
        <v>2819</v>
      </c>
      <c r="B670" s="1" t="s">
        <v>3884</v>
      </c>
      <c r="D670" s="1" t="s">
        <v>5096</v>
      </c>
    </row>
    <row r="671" spans="1:4" x14ac:dyDescent="0.25">
      <c r="A671" s="1" t="s">
        <v>2820</v>
      </c>
      <c r="B671" s="1" t="s">
        <v>3885</v>
      </c>
      <c r="D671" s="1" t="s">
        <v>5430</v>
      </c>
    </row>
    <row r="672" spans="1:4" x14ac:dyDescent="0.25">
      <c r="A672" s="1" t="s">
        <v>2821</v>
      </c>
      <c r="B672" s="1" t="s">
        <v>3886</v>
      </c>
      <c r="D672" s="1" t="s">
        <v>5096</v>
      </c>
    </row>
    <row r="673" spans="1:4" x14ac:dyDescent="0.25">
      <c r="A673" s="1" t="s">
        <v>2822</v>
      </c>
      <c r="B673" s="1" t="s">
        <v>3887</v>
      </c>
      <c r="D673" s="1" t="s">
        <v>5431</v>
      </c>
    </row>
    <row r="674" spans="1:4" x14ac:dyDescent="0.25">
      <c r="A674" s="1" t="s">
        <v>2823</v>
      </c>
      <c r="B674" s="1" t="s">
        <v>3888</v>
      </c>
      <c r="D674" s="1" t="s">
        <v>5096</v>
      </c>
    </row>
    <row r="675" spans="1:4" x14ac:dyDescent="0.25">
      <c r="A675" s="1" t="s">
        <v>2824</v>
      </c>
      <c r="B675" s="1" t="s">
        <v>3889</v>
      </c>
      <c r="D675" s="1" t="s">
        <v>5432</v>
      </c>
    </row>
    <row r="676" spans="1:4" x14ac:dyDescent="0.25">
      <c r="A676" s="1" t="s">
        <v>2825</v>
      </c>
      <c r="B676" s="1" t="s">
        <v>3890</v>
      </c>
      <c r="D676" s="1" t="s">
        <v>5096</v>
      </c>
    </row>
    <row r="677" spans="1:4" x14ac:dyDescent="0.25">
      <c r="A677" s="1" t="s">
        <v>2826</v>
      </c>
      <c r="B677" s="1" t="s">
        <v>3891</v>
      </c>
      <c r="D677" s="1" t="s">
        <v>5433</v>
      </c>
    </row>
    <row r="678" spans="1:4" x14ac:dyDescent="0.25">
      <c r="A678" s="1" t="s">
        <v>2827</v>
      </c>
      <c r="B678" s="1" t="s">
        <v>3892</v>
      </c>
      <c r="D678" s="1" t="s">
        <v>5096</v>
      </c>
    </row>
    <row r="679" spans="1:4" x14ac:dyDescent="0.25">
      <c r="A679" s="1" t="s">
        <v>2828</v>
      </c>
      <c r="B679" s="1" t="s">
        <v>3893</v>
      </c>
      <c r="D679" s="1" t="s">
        <v>5434</v>
      </c>
    </row>
    <row r="680" spans="1:4" x14ac:dyDescent="0.25">
      <c r="A680" s="1" t="s">
        <v>2829</v>
      </c>
      <c r="B680" s="1" t="s">
        <v>3894</v>
      </c>
      <c r="D680" s="1" t="s">
        <v>5096</v>
      </c>
    </row>
    <row r="681" spans="1:4" x14ac:dyDescent="0.25">
      <c r="A681" s="1" t="s">
        <v>2830</v>
      </c>
      <c r="B681" s="1" t="s">
        <v>3895</v>
      </c>
      <c r="D681" s="1" t="s">
        <v>5435</v>
      </c>
    </row>
    <row r="682" spans="1:4" x14ac:dyDescent="0.25">
      <c r="A682" s="1" t="s">
        <v>2831</v>
      </c>
      <c r="B682" s="1" t="s">
        <v>3896</v>
      </c>
      <c r="D682" s="1" t="s">
        <v>5096</v>
      </c>
    </row>
    <row r="683" spans="1:4" x14ac:dyDescent="0.25">
      <c r="A683" s="1" t="s">
        <v>2832</v>
      </c>
      <c r="B683" s="1" t="s">
        <v>3897</v>
      </c>
      <c r="D683" s="1" t="s">
        <v>5436</v>
      </c>
    </row>
    <row r="684" spans="1:4" x14ac:dyDescent="0.25">
      <c r="A684" s="1" t="s">
        <v>2833</v>
      </c>
      <c r="B684" s="1" t="s">
        <v>3898</v>
      </c>
      <c r="D684" s="1" t="s">
        <v>5096</v>
      </c>
    </row>
    <row r="685" spans="1:4" x14ac:dyDescent="0.25">
      <c r="A685" s="1" t="s">
        <v>2834</v>
      </c>
      <c r="B685" s="1" t="s">
        <v>3899</v>
      </c>
      <c r="D685" s="1" t="s">
        <v>5437</v>
      </c>
    </row>
    <row r="686" spans="1:4" x14ac:dyDescent="0.25">
      <c r="A686" s="1" t="s">
        <v>2835</v>
      </c>
      <c r="B686" s="1" t="s">
        <v>3900</v>
      </c>
      <c r="D686" s="1" t="s">
        <v>5096</v>
      </c>
    </row>
    <row r="687" spans="1:4" x14ac:dyDescent="0.25">
      <c r="A687" s="1" t="s">
        <v>2836</v>
      </c>
      <c r="B687" s="1" t="s">
        <v>3901</v>
      </c>
      <c r="D687" s="1" t="s">
        <v>5438</v>
      </c>
    </row>
    <row r="688" spans="1:4" x14ac:dyDescent="0.25">
      <c r="A688" s="1" t="s">
        <v>2837</v>
      </c>
      <c r="B688" s="1" t="s">
        <v>3902</v>
      </c>
      <c r="D688" s="1" t="s">
        <v>5096</v>
      </c>
    </row>
    <row r="689" spans="1:4" x14ac:dyDescent="0.25">
      <c r="A689" s="1" t="s">
        <v>2838</v>
      </c>
      <c r="B689" s="1" t="s">
        <v>3903</v>
      </c>
      <c r="D689" s="1" t="s">
        <v>5439</v>
      </c>
    </row>
    <row r="690" spans="1:4" x14ac:dyDescent="0.25">
      <c r="A690" s="1" t="s">
        <v>2839</v>
      </c>
      <c r="B690" s="1" t="s">
        <v>3904</v>
      </c>
      <c r="D690" s="1" t="s">
        <v>5096</v>
      </c>
    </row>
    <row r="691" spans="1:4" x14ac:dyDescent="0.25">
      <c r="A691" s="1" t="s">
        <v>2840</v>
      </c>
      <c r="B691" s="1" t="s">
        <v>3905</v>
      </c>
      <c r="D691" s="1" t="s">
        <v>5440</v>
      </c>
    </row>
    <row r="692" spans="1:4" x14ac:dyDescent="0.25">
      <c r="A692" s="1" t="s">
        <v>2841</v>
      </c>
      <c r="B692" s="1" t="s">
        <v>3906</v>
      </c>
      <c r="D692" s="1" t="s">
        <v>5096</v>
      </c>
    </row>
    <row r="693" spans="1:4" x14ac:dyDescent="0.25">
      <c r="A693" s="1" t="s">
        <v>2842</v>
      </c>
      <c r="B693" s="1" t="s">
        <v>3907</v>
      </c>
      <c r="D693" s="1" t="s">
        <v>5441</v>
      </c>
    </row>
    <row r="694" spans="1:4" x14ac:dyDescent="0.25">
      <c r="A694" s="1" t="s">
        <v>2843</v>
      </c>
      <c r="B694" s="1" t="s">
        <v>3908</v>
      </c>
      <c r="D694" s="1" t="s">
        <v>5096</v>
      </c>
    </row>
    <row r="695" spans="1:4" x14ac:dyDescent="0.25">
      <c r="A695" s="1" t="s">
        <v>2844</v>
      </c>
      <c r="B695" s="1" t="s">
        <v>3909</v>
      </c>
      <c r="D695" s="1" t="s">
        <v>5442</v>
      </c>
    </row>
    <row r="696" spans="1:4" x14ac:dyDescent="0.25">
      <c r="A696" s="1" t="s">
        <v>2845</v>
      </c>
      <c r="B696" s="1" t="s">
        <v>3910</v>
      </c>
      <c r="D696" s="1" t="s">
        <v>5096</v>
      </c>
    </row>
    <row r="697" spans="1:4" x14ac:dyDescent="0.25">
      <c r="A697" s="1" t="s">
        <v>2846</v>
      </c>
      <c r="B697" s="1" t="s">
        <v>3911</v>
      </c>
      <c r="D697" s="1" t="s">
        <v>5443</v>
      </c>
    </row>
    <row r="698" spans="1:4" x14ac:dyDescent="0.25">
      <c r="A698" s="1" t="s">
        <v>2847</v>
      </c>
      <c r="B698" s="1" t="s">
        <v>3912</v>
      </c>
      <c r="D698" s="1" t="s">
        <v>5096</v>
      </c>
    </row>
    <row r="699" spans="1:4" x14ac:dyDescent="0.25">
      <c r="A699" s="1" t="s">
        <v>2848</v>
      </c>
      <c r="B699" s="1" t="s">
        <v>3913</v>
      </c>
      <c r="D699" s="1" t="s">
        <v>5444</v>
      </c>
    </row>
    <row r="700" spans="1:4" x14ac:dyDescent="0.25">
      <c r="A700" s="1" t="s">
        <v>2849</v>
      </c>
      <c r="B700" s="1" t="s">
        <v>3914</v>
      </c>
      <c r="D700" s="1" t="s">
        <v>5096</v>
      </c>
    </row>
    <row r="701" spans="1:4" x14ac:dyDescent="0.25">
      <c r="A701" s="1" t="s">
        <v>2850</v>
      </c>
      <c r="B701" s="1" t="s">
        <v>3915</v>
      </c>
      <c r="D701" s="1" t="s">
        <v>5445</v>
      </c>
    </row>
    <row r="702" spans="1:4" x14ac:dyDescent="0.25">
      <c r="A702" s="1" t="s">
        <v>2851</v>
      </c>
      <c r="B702" s="1" t="s">
        <v>3916</v>
      </c>
      <c r="D702" s="1" t="s">
        <v>5096</v>
      </c>
    </row>
    <row r="703" spans="1:4" x14ac:dyDescent="0.25">
      <c r="A703" s="1" t="s">
        <v>2852</v>
      </c>
      <c r="B703" s="1" t="s">
        <v>3917</v>
      </c>
      <c r="D703" s="1" t="s">
        <v>5446</v>
      </c>
    </row>
    <row r="704" spans="1:4" x14ac:dyDescent="0.25">
      <c r="A704" s="1" t="s">
        <v>2853</v>
      </c>
      <c r="B704" s="1" t="s">
        <v>3918</v>
      </c>
      <c r="D704" s="1" t="s">
        <v>5096</v>
      </c>
    </row>
    <row r="705" spans="1:4" x14ac:dyDescent="0.25">
      <c r="A705" s="1" t="s">
        <v>2854</v>
      </c>
      <c r="B705" s="1" t="s">
        <v>3919</v>
      </c>
      <c r="D705" s="1" t="s">
        <v>5447</v>
      </c>
    </row>
    <row r="706" spans="1:4" x14ac:dyDescent="0.25">
      <c r="A706" s="1" t="s">
        <v>2855</v>
      </c>
      <c r="B706" s="1" t="s">
        <v>3920</v>
      </c>
      <c r="D706" s="1" t="s">
        <v>5096</v>
      </c>
    </row>
    <row r="707" spans="1:4" x14ac:dyDescent="0.25">
      <c r="A707" s="1" t="s">
        <v>2856</v>
      </c>
      <c r="B707" s="1" t="s">
        <v>3921</v>
      </c>
      <c r="D707" s="1" t="s">
        <v>5448</v>
      </c>
    </row>
    <row r="708" spans="1:4" x14ac:dyDescent="0.25">
      <c r="A708" s="1" t="s">
        <v>2857</v>
      </c>
      <c r="B708" s="1" t="s">
        <v>3922</v>
      </c>
      <c r="D708" s="1" t="s">
        <v>5096</v>
      </c>
    </row>
    <row r="709" spans="1:4" x14ac:dyDescent="0.25">
      <c r="A709" s="1" t="s">
        <v>2858</v>
      </c>
      <c r="B709" s="1" t="s">
        <v>3923</v>
      </c>
      <c r="D709" s="1" t="s">
        <v>5449</v>
      </c>
    </row>
    <row r="710" spans="1:4" x14ac:dyDescent="0.25">
      <c r="A710" s="1" t="s">
        <v>2859</v>
      </c>
      <c r="B710" s="1" t="s">
        <v>3924</v>
      </c>
      <c r="D710" s="1" t="s">
        <v>5096</v>
      </c>
    </row>
    <row r="711" spans="1:4" x14ac:dyDescent="0.25">
      <c r="A711" s="1" t="s">
        <v>2860</v>
      </c>
      <c r="B711" s="1" t="s">
        <v>3925</v>
      </c>
      <c r="D711" s="1" t="s">
        <v>5450</v>
      </c>
    </row>
    <row r="712" spans="1:4" x14ac:dyDescent="0.25">
      <c r="A712" s="1" t="s">
        <v>2861</v>
      </c>
      <c r="B712" s="1" t="s">
        <v>3926</v>
      </c>
      <c r="D712" s="1" t="s">
        <v>5096</v>
      </c>
    </row>
    <row r="713" spans="1:4" x14ac:dyDescent="0.25">
      <c r="A713" s="1" t="s">
        <v>2862</v>
      </c>
      <c r="B713" s="1" t="s">
        <v>3927</v>
      </c>
      <c r="D713" s="1" t="s">
        <v>5451</v>
      </c>
    </row>
    <row r="714" spans="1:4" x14ac:dyDescent="0.25">
      <c r="A714" s="1" t="s">
        <v>2863</v>
      </c>
      <c r="B714" s="1" t="s">
        <v>3928</v>
      </c>
      <c r="D714" s="1" t="s">
        <v>5096</v>
      </c>
    </row>
    <row r="715" spans="1:4" x14ac:dyDescent="0.25">
      <c r="A715" s="1" t="s">
        <v>2864</v>
      </c>
      <c r="B715" s="1" t="s">
        <v>3929</v>
      </c>
      <c r="D715" s="1" t="s">
        <v>5452</v>
      </c>
    </row>
    <row r="716" spans="1:4" x14ac:dyDescent="0.25">
      <c r="A716" s="1" t="s">
        <v>2865</v>
      </c>
      <c r="B716" s="1" t="s">
        <v>3930</v>
      </c>
      <c r="D716" s="1" t="s">
        <v>5096</v>
      </c>
    </row>
    <row r="717" spans="1:4" x14ac:dyDescent="0.25">
      <c r="A717" s="1" t="s">
        <v>2866</v>
      </c>
      <c r="B717" s="1" t="s">
        <v>3931</v>
      </c>
      <c r="D717" s="1" t="s">
        <v>5453</v>
      </c>
    </row>
    <row r="718" spans="1:4" x14ac:dyDescent="0.25">
      <c r="A718" s="1" t="s">
        <v>2867</v>
      </c>
      <c r="B718" s="1" t="s">
        <v>3932</v>
      </c>
      <c r="D718" s="1" t="s">
        <v>5096</v>
      </c>
    </row>
    <row r="719" spans="1:4" x14ac:dyDescent="0.25">
      <c r="A719" s="1" t="s">
        <v>2868</v>
      </c>
      <c r="B719" s="1" t="s">
        <v>3933</v>
      </c>
      <c r="D719" s="1" t="s">
        <v>5454</v>
      </c>
    </row>
    <row r="720" spans="1:4" x14ac:dyDescent="0.25">
      <c r="A720" s="1" t="s">
        <v>2869</v>
      </c>
      <c r="B720" s="1" t="s">
        <v>3934</v>
      </c>
      <c r="D720" s="1" t="s">
        <v>5096</v>
      </c>
    </row>
    <row r="721" spans="1:4" x14ac:dyDescent="0.25">
      <c r="A721" s="1" t="s">
        <v>2870</v>
      </c>
      <c r="B721" s="1" t="s">
        <v>3935</v>
      </c>
      <c r="D721" s="1" t="s">
        <v>5455</v>
      </c>
    </row>
    <row r="722" spans="1:4" x14ac:dyDescent="0.25">
      <c r="A722" s="1" t="s">
        <v>2871</v>
      </c>
      <c r="B722" s="1" t="s">
        <v>3936</v>
      </c>
      <c r="D722" s="1" t="s">
        <v>5096</v>
      </c>
    </row>
    <row r="723" spans="1:4" x14ac:dyDescent="0.25">
      <c r="A723" s="1" t="s">
        <v>2872</v>
      </c>
      <c r="B723" s="1" t="s">
        <v>3937</v>
      </c>
      <c r="D723" s="1" t="s">
        <v>5456</v>
      </c>
    </row>
    <row r="724" spans="1:4" x14ac:dyDescent="0.25">
      <c r="A724" s="1" t="s">
        <v>2873</v>
      </c>
      <c r="B724" s="1" t="s">
        <v>3938</v>
      </c>
      <c r="D724" s="1" t="s">
        <v>5096</v>
      </c>
    </row>
    <row r="725" spans="1:4" x14ac:dyDescent="0.25">
      <c r="A725" s="1" t="s">
        <v>2874</v>
      </c>
      <c r="B725" s="1" t="s">
        <v>3939</v>
      </c>
      <c r="D725" s="1" t="s">
        <v>5457</v>
      </c>
    </row>
    <row r="726" spans="1:4" x14ac:dyDescent="0.25">
      <c r="A726" s="1" t="s">
        <v>2875</v>
      </c>
      <c r="B726" s="1" t="s">
        <v>3940</v>
      </c>
      <c r="D726" s="1" t="s">
        <v>5096</v>
      </c>
    </row>
    <row r="727" spans="1:4" x14ac:dyDescent="0.25">
      <c r="A727" s="1" t="s">
        <v>2876</v>
      </c>
      <c r="B727" s="1" t="s">
        <v>3941</v>
      </c>
      <c r="D727" s="1" t="s">
        <v>5458</v>
      </c>
    </row>
    <row r="728" spans="1:4" x14ac:dyDescent="0.25">
      <c r="A728" s="1" t="s">
        <v>2877</v>
      </c>
      <c r="B728" s="1" t="s">
        <v>3942</v>
      </c>
      <c r="D728" s="1" t="s">
        <v>5096</v>
      </c>
    </row>
    <row r="729" spans="1:4" x14ac:dyDescent="0.25">
      <c r="A729" s="1" t="s">
        <v>2878</v>
      </c>
      <c r="B729" s="1" t="s">
        <v>3943</v>
      </c>
      <c r="D729" s="1" t="s">
        <v>5459</v>
      </c>
    </row>
    <row r="730" spans="1:4" x14ac:dyDescent="0.25">
      <c r="A730" s="1" t="s">
        <v>2879</v>
      </c>
      <c r="B730" s="1" t="s">
        <v>3944</v>
      </c>
      <c r="D730" s="1" t="s">
        <v>5096</v>
      </c>
    </row>
    <row r="731" spans="1:4" x14ac:dyDescent="0.25">
      <c r="A731" s="1" t="s">
        <v>2880</v>
      </c>
      <c r="B731" s="1" t="s">
        <v>3945</v>
      </c>
      <c r="D731" s="1" t="s">
        <v>5460</v>
      </c>
    </row>
    <row r="732" spans="1:4" x14ac:dyDescent="0.25">
      <c r="A732" s="1" t="s">
        <v>2881</v>
      </c>
      <c r="B732" s="1" t="s">
        <v>3946</v>
      </c>
      <c r="D732" s="1" t="s">
        <v>5096</v>
      </c>
    </row>
    <row r="733" spans="1:4" x14ac:dyDescent="0.25">
      <c r="A733" s="1" t="s">
        <v>2882</v>
      </c>
      <c r="B733" s="1" t="s">
        <v>3947</v>
      </c>
      <c r="D733" s="1" t="s">
        <v>5461</v>
      </c>
    </row>
    <row r="734" spans="1:4" x14ac:dyDescent="0.25">
      <c r="A734" s="1" t="s">
        <v>2883</v>
      </c>
      <c r="B734" s="1" t="s">
        <v>3948</v>
      </c>
      <c r="D734" s="1" t="s">
        <v>5096</v>
      </c>
    </row>
    <row r="735" spans="1:4" x14ac:dyDescent="0.25">
      <c r="A735" s="1" t="s">
        <v>2884</v>
      </c>
      <c r="B735" s="1" t="s">
        <v>3949</v>
      </c>
      <c r="D735" s="1" t="s">
        <v>5462</v>
      </c>
    </row>
    <row r="736" spans="1:4" x14ac:dyDescent="0.25">
      <c r="A736" s="1" t="s">
        <v>2885</v>
      </c>
      <c r="B736" s="1" t="s">
        <v>3950</v>
      </c>
      <c r="D736" s="1" t="s">
        <v>5096</v>
      </c>
    </row>
    <row r="737" spans="1:4" x14ac:dyDescent="0.25">
      <c r="A737" s="1" t="s">
        <v>2886</v>
      </c>
      <c r="B737" s="1" t="s">
        <v>3951</v>
      </c>
      <c r="D737" s="1" t="s">
        <v>5463</v>
      </c>
    </row>
    <row r="738" spans="1:4" x14ac:dyDescent="0.25">
      <c r="A738" s="1" t="s">
        <v>2887</v>
      </c>
      <c r="B738" s="1" t="s">
        <v>3952</v>
      </c>
      <c r="D738" s="1" t="s">
        <v>5096</v>
      </c>
    </row>
    <row r="739" spans="1:4" x14ac:dyDescent="0.25">
      <c r="A739" s="1" t="s">
        <v>2888</v>
      </c>
      <c r="B739" s="1" t="s">
        <v>3953</v>
      </c>
      <c r="D739" s="1" t="s">
        <v>5464</v>
      </c>
    </row>
    <row r="740" spans="1:4" x14ac:dyDescent="0.25">
      <c r="A740" s="1" t="s">
        <v>2889</v>
      </c>
      <c r="B740" s="1" t="s">
        <v>3954</v>
      </c>
      <c r="D740" s="1" t="s">
        <v>5096</v>
      </c>
    </row>
    <row r="741" spans="1:4" x14ac:dyDescent="0.25">
      <c r="A741" s="1" t="s">
        <v>2890</v>
      </c>
      <c r="B741" s="1" t="s">
        <v>3955</v>
      </c>
      <c r="D741" s="1" t="s">
        <v>5465</v>
      </c>
    </row>
    <row r="742" spans="1:4" x14ac:dyDescent="0.25">
      <c r="A742" s="1" t="s">
        <v>2891</v>
      </c>
      <c r="B742" s="1" t="s">
        <v>3956</v>
      </c>
      <c r="D742" s="1" t="s">
        <v>5096</v>
      </c>
    </row>
    <row r="743" spans="1:4" x14ac:dyDescent="0.25">
      <c r="A743" s="1" t="s">
        <v>2892</v>
      </c>
      <c r="B743" s="1" t="s">
        <v>3957</v>
      </c>
      <c r="D743" s="1" t="s">
        <v>5466</v>
      </c>
    </row>
    <row r="744" spans="1:4" x14ac:dyDescent="0.25">
      <c r="A744" s="1" t="s">
        <v>2893</v>
      </c>
      <c r="B744" s="1" t="s">
        <v>3958</v>
      </c>
      <c r="D744" s="1" t="s">
        <v>5096</v>
      </c>
    </row>
    <row r="745" spans="1:4" x14ac:dyDescent="0.25">
      <c r="A745" s="1" t="s">
        <v>2894</v>
      </c>
      <c r="B745" s="1" t="s">
        <v>3959</v>
      </c>
      <c r="D745" s="1" t="s">
        <v>5467</v>
      </c>
    </row>
    <row r="746" spans="1:4" x14ac:dyDescent="0.25">
      <c r="A746" s="1" t="s">
        <v>2895</v>
      </c>
      <c r="B746" s="1" t="s">
        <v>3960</v>
      </c>
      <c r="D746" s="1" t="s">
        <v>5096</v>
      </c>
    </row>
    <row r="747" spans="1:4" x14ac:dyDescent="0.25">
      <c r="A747" s="1" t="s">
        <v>2896</v>
      </c>
      <c r="B747" s="1" t="s">
        <v>3961</v>
      </c>
      <c r="D747" s="1" t="s">
        <v>5468</v>
      </c>
    </row>
    <row r="748" spans="1:4" x14ac:dyDescent="0.25">
      <c r="A748" s="1" t="s">
        <v>2897</v>
      </c>
      <c r="B748" s="1" t="s">
        <v>3962</v>
      </c>
      <c r="D748" s="1" t="s">
        <v>5096</v>
      </c>
    </row>
    <row r="749" spans="1:4" x14ac:dyDescent="0.25">
      <c r="A749" s="1" t="s">
        <v>2898</v>
      </c>
      <c r="B749" s="1" t="s">
        <v>3963</v>
      </c>
      <c r="D749" s="1" t="s">
        <v>5469</v>
      </c>
    </row>
    <row r="750" spans="1:4" x14ac:dyDescent="0.25">
      <c r="A750" s="1" t="s">
        <v>2899</v>
      </c>
      <c r="B750" s="1" t="s">
        <v>3964</v>
      </c>
      <c r="D750" s="1" t="s">
        <v>5096</v>
      </c>
    </row>
    <row r="751" spans="1:4" x14ac:dyDescent="0.25">
      <c r="A751" s="1" t="s">
        <v>2900</v>
      </c>
      <c r="B751" s="1" t="s">
        <v>3965</v>
      </c>
      <c r="D751" s="1" t="s">
        <v>5470</v>
      </c>
    </row>
    <row r="752" spans="1:4" x14ac:dyDescent="0.25">
      <c r="A752" s="1" t="s">
        <v>2901</v>
      </c>
      <c r="B752" s="1" t="s">
        <v>3966</v>
      </c>
      <c r="D752" s="1" t="s">
        <v>5096</v>
      </c>
    </row>
    <row r="753" spans="1:4" x14ac:dyDescent="0.25">
      <c r="A753" s="1" t="s">
        <v>2902</v>
      </c>
      <c r="B753" s="1" t="s">
        <v>3967</v>
      </c>
      <c r="D753" s="1" t="s">
        <v>5471</v>
      </c>
    </row>
    <row r="754" spans="1:4" x14ac:dyDescent="0.25">
      <c r="A754" s="1" t="s">
        <v>2903</v>
      </c>
      <c r="B754" s="1" t="s">
        <v>3968</v>
      </c>
      <c r="D754" s="1" t="s">
        <v>5096</v>
      </c>
    </row>
    <row r="755" spans="1:4" x14ac:dyDescent="0.25">
      <c r="A755" s="1" t="s">
        <v>2904</v>
      </c>
      <c r="B755" s="1" t="s">
        <v>3969</v>
      </c>
      <c r="D755" s="1" t="s">
        <v>5472</v>
      </c>
    </row>
    <row r="756" spans="1:4" x14ac:dyDescent="0.25">
      <c r="A756" s="1" t="s">
        <v>2905</v>
      </c>
      <c r="B756" s="1" t="s">
        <v>3970</v>
      </c>
      <c r="D756" s="1" t="s">
        <v>5096</v>
      </c>
    </row>
    <row r="757" spans="1:4" x14ac:dyDescent="0.25">
      <c r="A757" s="1" t="s">
        <v>2906</v>
      </c>
      <c r="B757" s="1" t="s">
        <v>3971</v>
      </c>
      <c r="D757" s="1" t="s">
        <v>5473</v>
      </c>
    </row>
    <row r="758" spans="1:4" x14ac:dyDescent="0.25">
      <c r="A758" s="1" t="s">
        <v>2907</v>
      </c>
      <c r="B758" s="1" t="s">
        <v>3972</v>
      </c>
      <c r="D758" s="1" t="s">
        <v>5096</v>
      </c>
    </row>
    <row r="759" spans="1:4" x14ac:dyDescent="0.25">
      <c r="A759" s="1" t="s">
        <v>2908</v>
      </c>
      <c r="B759" s="1" t="s">
        <v>3973</v>
      </c>
      <c r="D759" s="1" t="s">
        <v>5474</v>
      </c>
    </row>
    <row r="760" spans="1:4" x14ac:dyDescent="0.25">
      <c r="A760" s="1" t="s">
        <v>2909</v>
      </c>
      <c r="B760" s="1" t="s">
        <v>3974</v>
      </c>
      <c r="D760" s="1" t="s">
        <v>5096</v>
      </c>
    </row>
    <row r="761" spans="1:4" x14ac:dyDescent="0.25">
      <c r="A761" s="1" t="s">
        <v>2910</v>
      </c>
      <c r="B761" s="1" t="s">
        <v>3975</v>
      </c>
      <c r="D761" s="1" t="s">
        <v>5475</v>
      </c>
    </row>
    <row r="762" spans="1:4" x14ac:dyDescent="0.25">
      <c r="A762" s="1" t="s">
        <v>2911</v>
      </c>
      <c r="B762" s="1" t="s">
        <v>3976</v>
      </c>
      <c r="D762" s="1" t="s">
        <v>5096</v>
      </c>
    </row>
    <row r="763" spans="1:4" x14ac:dyDescent="0.25">
      <c r="A763" s="1" t="s">
        <v>2912</v>
      </c>
      <c r="B763" s="1" t="s">
        <v>3977</v>
      </c>
      <c r="D763" s="1" t="s">
        <v>5476</v>
      </c>
    </row>
    <row r="764" spans="1:4" x14ac:dyDescent="0.25">
      <c r="A764" s="1" t="s">
        <v>2913</v>
      </c>
      <c r="B764" s="1" t="s">
        <v>3978</v>
      </c>
      <c r="D764" s="1" t="s">
        <v>5096</v>
      </c>
    </row>
    <row r="765" spans="1:4" x14ac:dyDescent="0.25">
      <c r="A765" s="1" t="s">
        <v>2914</v>
      </c>
      <c r="B765" s="1" t="s">
        <v>3979</v>
      </c>
      <c r="D765" s="1" t="s">
        <v>5477</v>
      </c>
    </row>
    <row r="766" spans="1:4" x14ac:dyDescent="0.25">
      <c r="A766" s="1" t="s">
        <v>2915</v>
      </c>
      <c r="B766" s="1" t="s">
        <v>3980</v>
      </c>
      <c r="D766" s="1" t="s">
        <v>5096</v>
      </c>
    </row>
    <row r="767" spans="1:4" x14ac:dyDescent="0.25">
      <c r="A767" s="1" t="s">
        <v>2916</v>
      </c>
      <c r="B767" s="1" t="s">
        <v>3981</v>
      </c>
      <c r="D767" s="1" t="s">
        <v>5478</v>
      </c>
    </row>
    <row r="768" spans="1:4" x14ac:dyDescent="0.25">
      <c r="A768" s="1" t="s">
        <v>2917</v>
      </c>
      <c r="B768" s="1" t="s">
        <v>3982</v>
      </c>
      <c r="D768" s="1" t="s">
        <v>5096</v>
      </c>
    </row>
    <row r="769" spans="1:4" x14ac:dyDescent="0.25">
      <c r="A769" s="1" t="s">
        <v>2918</v>
      </c>
      <c r="B769" s="1" t="s">
        <v>3983</v>
      </c>
      <c r="D769" s="1" t="s">
        <v>5479</v>
      </c>
    </row>
    <row r="770" spans="1:4" x14ac:dyDescent="0.25">
      <c r="A770" s="1" t="s">
        <v>2919</v>
      </c>
      <c r="B770" s="1" t="s">
        <v>3984</v>
      </c>
      <c r="D770" s="1" t="s">
        <v>5096</v>
      </c>
    </row>
    <row r="771" spans="1:4" x14ac:dyDescent="0.25">
      <c r="A771" s="1" t="s">
        <v>2920</v>
      </c>
      <c r="B771" s="1" t="s">
        <v>3985</v>
      </c>
      <c r="D771" s="1" t="s">
        <v>5480</v>
      </c>
    </row>
    <row r="772" spans="1:4" x14ac:dyDescent="0.25">
      <c r="A772" s="1" t="s">
        <v>2921</v>
      </c>
      <c r="B772" s="1" t="s">
        <v>3986</v>
      </c>
      <c r="D772" s="1" t="s">
        <v>5096</v>
      </c>
    </row>
    <row r="773" spans="1:4" x14ac:dyDescent="0.25">
      <c r="A773" s="1" t="s">
        <v>2922</v>
      </c>
      <c r="B773" s="1" t="s">
        <v>3987</v>
      </c>
      <c r="D773" s="1" t="s">
        <v>5481</v>
      </c>
    </row>
    <row r="774" spans="1:4" x14ac:dyDescent="0.25">
      <c r="A774" s="1" t="s">
        <v>2923</v>
      </c>
      <c r="B774" s="1" t="s">
        <v>3988</v>
      </c>
      <c r="D774" s="1" t="s">
        <v>5096</v>
      </c>
    </row>
    <row r="775" spans="1:4" x14ac:dyDescent="0.25">
      <c r="A775" s="1" t="s">
        <v>2924</v>
      </c>
      <c r="B775" s="1" t="s">
        <v>3989</v>
      </c>
      <c r="D775" s="1" t="s">
        <v>5482</v>
      </c>
    </row>
    <row r="776" spans="1:4" x14ac:dyDescent="0.25">
      <c r="A776" s="1" t="s">
        <v>2925</v>
      </c>
      <c r="B776" s="1" t="s">
        <v>3990</v>
      </c>
      <c r="D776" s="1" t="s">
        <v>5096</v>
      </c>
    </row>
    <row r="777" spans="1:4" x14ac:dyDescent="0.25">
      <c r="A777" s="1" t="s">
        <v>2926</v>
      </c>
      <c r="B777" s="1" t="s">
        <v>3991</v>
      </c>
      <c r="D777" s="1" t="s">
        <v>5483</v>
      </c>
    </row>
    <row r="778" spans="1:4" x14ac:dyDescent="0.25">
      <c r="A778" s="1" t="s">
        <v>2927</v>
      </c>
      <c r="B778" s="1" t="s">
        <v>3992</v>
      </c>
      <c r="D778" s="1" t="s">
        <v>5096</v>
      </c>
    </row>
    <row r="779" spans="1:4" x14ac:dyDescent="0.25">
      <c r="A779" s="1" t="s">
        <v>2928</v>
      </c>
      <c r="B779" s="1" t="s">
        <v>3993</v>
      </c>
      <c r="D779" s="1" t="s">
        <v>5484</v>
      </c>
    </row>
    <row r="780" spans="1:4" x14ac:dyDescent="0.25">
      <c r="A780" s="1" t="s">
        <v>2929</v>
      </c>
      <c r="B780" s="1" t="s">
        <v>3994</v>
      </c>
      <c r="D780" s="1" t="s">
        <v>5096</v>
      </c>
    </row>
    <row r="781" spans="1:4" x14ac:dyDescent="0.25">
      <c r="A781" s="1" t="s">
        <v>2930</v>
      </c>
      <c r="B781" s="1" t="s">
        <v>3995</v>
      </c>
      <c r="D781" s="1" t="s">
        <v>5485</v>
      </c>
    </row>
    <row r="782" spans="1:4" x14ac:dyDescent="0.25">
      <c r="A782" s="1" t="s">
        <v>2931</v>
      </c>
      <c r="B782" s="1" t="s">
        <v>3996</v>
      </c>
      <c r="D782" s="1" t="s">
        <v>5096</v>
      </c>
    </row>
    <row r="783" spans="1:4" x14ac:dyDescent="0.25">
      <c r="A783" s="1" t="s">
        <v>2932</v>
      </c>
      <c r="B783" s="1" t="s">
        <v>3997</v>
      </c>
      <c r="D783" s="1" t="s">
        <v>5486</v>
      </c>
    </row>
    <row r="784" spans="1:4" x14ac:dyDescent="0.25">
      <c r="A784" s="1" t="s">
        <v>2933</v>
      </c>
      <c r="B784" s="1" t="s">
        <v>3998</v>
      </c>
      <c r="D784" s="1" t="s">
        <v>5096</v>
      </c>
    </row>
    <row r="785" spans="1:4" x14ac:dyDescent="0.25">
      <c r="A785" s="1" t="s">
        <v>2934</v>
      </c>
      <c r="B785" s="1" t="s">
        <v>3999</v>
      </c>
      <c r="D785" s="1" t="s">
        <v>5487</v>
      </c>
    </row>
    <row r="786" spans="1:4" x14ac:dyDescent="0.25">
      <c r="A786" s="1" t="s">
        <v>2935</v>
      </c>
      <c r="B786" s="1" t="s">
        <v>4000</v>
      </c>
      <c r="D786" s="1" t="s">
        <v>5096</v>
      </c>
    </row>
    <row r="787" spans="1:4" x14ac:dyDescent="0.25">
      <c r="A787" s="1" t="s">
        <v>2936</v>
      </c>
      <c r="B787" s="1" t="s">
        <v>4001</v>
      </c>
      <c r="D787" s="1" t="s">
        <v>5488</v>
      </c>
    </row>
    <row r="788" spans="1:4" x14ac:dyDescent="0.25">
      <c r="A788" s="1" t="s">
        <v>2937</v>
      </c>
      <c r="B788" s="1" t="s">
        <v>4002</v>
      </c>
      <c r="D788" s="1" t="s">
        <v>5096</v>
      </c>
    </row>
    <row r="789" spans="1:4" x14ac:dyDescent="0.25">
      <c r="A789" s="1" t="s">
        <v>2938</v>
      </c>
      <c r="B789" s="1" t="s">
        <v>4003</v>
      </c>
      <c r="D789" s="1" t="s">
        <v>5489</v>
      </c>
    </row>
    <row r="790" spans="1:4" x14ac:dyDescent="0.25">
      <c r="A790" s="1" t="s">
        <v>2939</v>
      </c>
      <c r="B790" s="1" t="s">
        <v>4004</v>
      </c>
      <c r="D790" s="1" t="s">
        <v>5096</v>
      </c>
    </row>
    <row r="791" spans="1:4" x14ac:dyDescent="0.25">
      <c r="A791" s="1" t="s">
        <v>2940</v>
      </c>
      <c r="B791" s="1" t="s">
        <v>4005</v>
      </c>
      <c r="D791" s="1" t="s">
        <v>5490</v>
      </c>
    </row>
    <row r="792" spans="1:4" x14ac:dyDescent="0.25">
      <c r="A792" s="1" t="s">
        <v>2941</v>
      </c>
      <c r="B792" s="1" t="s">
        <v>4006</v>
      </c>
      <c r="D792" s="1" t="s">
        <v>5096</v>
      </c>
    </row>
    <row r="793" spans="1:4" x14ac:dyDescent="0.25">
      <c r="A793" s="1" t="s">
        <v>2942</v>
      </c>
      <c r="B793" s="1" t="s">
        <v>4007</v>
      </c>
      <c r="D793" s="1" t="s">
        <v>5491</v>
      </c>
    </row>
    <row r="794" spans="1:4" x14ac:dyDescent="0.25">
      <c r="A794" s="1" t="s">
        <v>2943</v>
      </c>
      <c r="B794" s="1" t="s">
        <v>4008</v>
      </c>
      <c r="D794" s="1" t="s">
        <v>5096</v>
      </c>
    </row>
    <row r="795" spans="1:4" x14ac:dyDescent="0.25">
      <c r="A795" s="1" t="s">
        <v>2944</v>
      </c>
      <c r="B795" s="1" t="s">
        <v>4009</v>
      </c>
      <c r="D795" s="1" t="s">
        <v>5492</v>
      </c>
    </row>
    <row r="796" spans="1:4" x14ac:dyDescent="0.25">
      <c r="A796" s="1" t="s">
        <v>2945</v>
      </c>
      <c r="B796" s="1" t="s">
        <v>4010</v>
      </c>
      <c r="D796" s="1" t="s">
        <v>5096</v>
      </c>
    </row>
    <row r="797" spans="1:4" x14ac:dyDescent="0.25">
      <c r="A797" s="1" t="s">
        <v>2946</v>
      </c>
      <c r="B797" s="1" t="s">
        <v>4011</v>
      </c>
      <c r="D797" s="1" t="s">
        <v>5493</v>
      </c>
    </row>
    <row r="798" spans="1:4" x14ac:dyDescent="0.25">
      <c r="A798" s="1" t="s">
        <v>2947</v>
      </c>
      <c r="B798" s="1" t="s">
        <v>4012</v>
      </c>
      <c r="D798" s="1" t="s">
        <v>5096</v>
      </c>
    </row>
    <row r="799" spans="1:4" x14ac:dyDescent="0.25">
      <c r="A799" s="1" t="s">
        <v>2948</v>
      </c>
      <c r="B799" s="1" t="s">
        <v>4013</v>
      </c>
      <c r="D799" s="1" t="s">
        <v>5494</v>
      </c>
    </row>
    <row r="800" spans="1:4" x14ac:dyDescent="0.25">
      <c r="A800" s="1" t="s">
        <v>2949</v>
      </c>
      <c r="B800" s="1" t="s">
        <v>4014</v>
      </c>
      <c r="D800" s="1" t="s">
        <v>5096</v>
      </c>
    </row>
    <row r="801" spans="1:4" x14ac:dyDescent="0.25">
      <c r="A801" s="1" t="s">
        <v>2950</v>
      </c>
      <c r="B801" s="1" t="s">
        <v>4015</v>
      </c>
      <c r="D801" s="1" t="s">
        <v>5495</v>
      </c>
    </row>
    <row r="802" spans="1:4" x14ac:dyDescent="0.25">
      <c r="A802" s="1" t="s">
        <v>2951</v>
      </c>
      <c r="B802" s="1" t="s">
        <v>4016</v>
      </c>
      <c r="D802" s="1" t="s">
        <v>5096</v>
      </c>
    </row>
    <row r="803" spans="1:4" x14ac:dyDescent="0.25">
      <c r="A803" s="1" t="s">
        <v>2952</v>
      </c>
      <c r="B803" s="1" t="s">
        <v>4017</v>
      </c>
      <c r="D803" s="1" t="s">
        <v>5496</v>
      </c>
    </row>
    <row r="804" spans="1:4" x14ac:dyDescent="0.25">
      <c r="A804" s="1" t="s">
        <v>2953</v>
      </c>
      <c r="B804" s="1" t="s">
        <v>4018</v>
      </c>
      <c r="D804" s="1" t="s">
        <v>5096</v>
      </c>
    </row>
    <row r="805" spans="1:4" x14ac:dyDescent="0.25">
      <c r="A805" s="1" t="s">
        <v>2954</v>
      </c>
      <c r="B805" s="1" t="s">
        <v>4019</v>
      </c>
      <c r="D805" s="1" t="s">
        <v>5497</v>
      </c>
    </row>
    <row r="806" spans="1:4" x14ac:dyDescent="0.25">
      <c r="A806" s="1" t="s">
        <v>2955</v>
      </c>
      <c r="B806" s="1" t="s">
        <v>4020</v>
      </c>
      <c r="D806" s="1" t="s">
        <v>5096</v>
      </c>
    </row>
    <row r="807" spans="1:4" x14ac:dyDescent="0.25">
      <c r="A807" s="1" t="s">
        <v>2956</v>
      </c>
      <c r="B807" s="1" t="s">
        <v>4021</v>
      </c>
      <c r="D807" s="1" t="s">
        <v>5498</v>
      </c>
    </row>
    <row r="808" spans="1:4" x14ac:dyDescent="0.25">
      <c r="A808" s="1" t="s">
        <v>2957</v>
      </c>
      <c r="B808" s="1" t="s">
        <v>4022</v>
      </c>
      <c r="D808" s="1" t="s">
        <v>5096</v>
      </c>
    </row>
    <row r="809" spans="1:4" x14ac:dyDescent="0.25">
      <c r="A809" s="1" t="s">
        <v>2958</v>
      </c>
      <c r="B809" s="1" t="s">
        <v>4023</v>
      </c>
      <c r="D809" s="1" t="s">
        <v>5499</v>
      </c>
    </row>
    <row r="810" spans="1:4" x14ac:dyDescent="0.25">
      <c r="A810" s="1" t="s">
        <v>2959</v>
      </c>
      <c r="B810" s="1" t="s">
        <v>4024</v>
      </c>
      <c r="D810" s="1" t="s">
        <v>5096</v>
      </c>
    </row>
    <row r="811" spans="1:4" x14ac:dyDescent="0.25">
      <c r="A811" s="1" t="s">
        <v>2960</v>
      </c>
      <c r="B811" s="1" t="s">
        <v>4025</v>
      </c>
      <c r="D811" s="1" t="s">
        <v>5500</v>
      </c>
    </row>
    <row r="812" spans="1:4" x14ac:dyDescent="0.25">
      <c r="A812" s="1" t="s">
        <v>2961</v>
      </c>
      <c r="B812" s="1" t="s">
        <v>4026</v>
      </c>
      <c r="D812" s="1" t="s">
        <v>5096</v>
      </c>
    </row>
    <row r="813" spans="1:4" x14ac:dyDescent="0.25">
      <c r="A813" s="1" t="s">
        <v>2962</v>
      </c>
      <c r="B813" s="1" t="s">
        <v>4027</v>
      </c>
      <c r="D813" s="1" t="s">
        <v>5501</v>
      </c>
    </row>
    <row r="814" spans="1:4" x14ac:dyDescent="0.25">
      <c r="A814" s="1" t="s">
        <v>2963</v>
      </c>
      <c r="B814" s="1" t="s">
        <v>4028</v>
      </c>
      <c r="D814" s="1" t="s">
        <v>5096</v>
      </c>
    </row>
    <row r="815" spans="1:4" x14ac:dyDescent="0.25">
      <c r="A815" s="1" t="s">
        <v>2964</v>
      </c>
      <c r="B815" s="1" t="s">
        <v>4029</v>
      </c>
      <c r="D815" s="1" t="s">
        <v>5502</v>
      </c>
    </row>
    <row r="816" spans="1:4" x14ac:dyDescent="0.25">
      <c r="A816" s="1" t="s">
        <v>2965</v>
      </c>
      <c r="B816" s="1" t="s">
        <v>4030</v>
      </c>
      <c r="D816" s="1" t="s">
        <v>5096</v>
      </c>
    </row>
    <row r="817" spans="1:4" x14ac:dyDescent="0.25">
      <c r="A817" s="1" t="s">
        <v>2966</v>
      </c>
      <c r="B817" s="1" t="s">
        <v>4031</v>
      </c>
      <c r="D817" s="1" t="s">
        <v>5503</v>
      </c>
    </row>
    <row r="818" spans="1:4" x14ac:dyDescent="0.25">
      <c r="A818" s="1" t="s">
        <v>2967</v>
      </c>
      <c r="B818" s="1" t="s">
        <v>4032</v>
      </c>
      <c r="D818" s="1" t="s">
        <v>5096</v>
      </c>
    </row>
    <row r="819" spans="1:4" x14ac:dyDescent="0.25">
      <c r="A819" s="1" t="s">
        <v>2968</v>
      </c>
      <c r="B819" s="1" t="s">
        <v>4033</v>
      </c>
      <c r="D819" s="1" t="s">
        <v>5504</v>
      </c>
    </row>
    <row r="820" spans="1:4" x14ac:dyDescent="0.25">
      <c r="A820" s="1" t="s">
        <v>2969</v>
      </c>
      <c r="B820" s="1" t="s">
        <v>4034</v>
      </c>
      <c r="D820" s="1" t="s">
        <v>5096</v>
      </c>
    </row>
    <row r="821" spans="1:4" x14ac:dyDescent="0.25">
      <c r="A821" s="1" t="s">
        <v>2970</v>
      </c>
      <c r="B821" s="1" t="s">
        <v>4035</v>
      </c>
      <c r="D821" s="1" t="s">
        <v>5505</v>
      </c>
    </row>
    <row r="822" spans="1:4" x14ac:dyDescent="0.25">
      <c r="A822" s="1" t="s">
        <v>2971</v>
      </c>
      <c r="B822" s="1" t="s">
        <v>4036</v>
      </c>
      <c r="D822" s="1" t="s">
        <v>5096</v>
      </c>
    </row>
    <row r="823" spans="1:4" x14ac:dyDescent="0.25">
      <c r="A823" s="1" t="s">
        <v>2972</v>
      </c>
      <c r="B823" s="1" t="s">
        <v>4037</v>
      </c>
      <c r="D823" s="1" t="s">
        <v>5506</v>
      </c>
    </row>
    <row r="824" spans="1:4" x14ac:dyDescent="0.25">
      <c r="A824" s="1" t="s">
        <v>2973</v>
      </c>
      <c r="B824" s="1" t="s">
        <v>4038</v>
      </c>
      <c r="D824" s="1" t="s">
        <v>5096</v>
      </c>
    </row>
    <row r="825" spans="1:4" x14ac:dyDescent="0.25">
      <c r="A825" s="1" t="s">
        <v>2974</v>
      </c>
      <c r="B825" s="1" t="s">
        <v>4039</v>
      </c>
      <c r="D825" s="1" t="s">
        <v>5507</v>
      </c>
    </row>
    <row r="826" spans="1:4" x14ac:dyDescent="0.25">
      <c r="A826" s="1" t="s">
        <v>2975</v>
      </c>
      <c r="B826" s="1" t="s">
        <v>4040</v>
      </c>
      <c r="D826" s="1" t="s">
        <v>5096</v>
      </c>
    </row>
    <row r="827" spans="1:4" x14ac:dyDescent="0.25">
      <c r="A827" s="1" t="s">
        <v>2976</v>
      </c>
      <c r="B827" s="1" t="s">
        <v>4041</v>
      </c>
      <c r="D827" s="1" t="s">
        <v>5508</v>
      </c>
    </row>
    <row r="828" spans="1:4" x14ac:dyDescent="0.25">
      <c r="A828" s="1" t="s">
        <v>2977</v>
      </c>
      <c r="B828" s="1" t="s">
        <v>4042</v>
      </c>
      <c r="D828" s="1" t="s">
        <v>5096</v>
      </c>
    </row>
    <row r="829" spans="1:4" x14ac:dyDescent="0.25">
      <c r="A829" s="1" t="s">
        <v>2978</v>
      </c>
      <c r="B829" s="1" t="s">
        <v>4043</v>
      </c>
      <c r="D829" s="1" t="s">
        <v>5509</v>
      </c>
    </row>
    <row r="830" spans="1:4" x14ac:dyDescent="0.25">
      <c r="A830" s="1" t="s">
        <v>2979</v>
      </c>
      <c r="B830" s="1" t="s">
        <v>4044</v>
      </c>
      <c r="D830" s="1" t="s">
        <v>5096</v>
      </c>
    </row>
    <row r="831" spans="1:4" x14ac:dyDescent="0.25">
      <c r="A831" s="1" t="s">
        <v>2980</v>
      </c>
      <c r="B831" s="1" t="s">
        <v>4045</v>
      </c>
      <c r="D831" s="1" t="s">
        <v>5510</v>
      </c>
    </row>
    <row r="832" spans="1:4" x14ac:dyDescent="0.25">
      <c r="A832" s="1" t="s">
        <v>2981</v>
      </c>
      <c r="B832" s="1" t="s">
        <v>4046</v>
      </c>
      <c r="D832" s="1" t="s">
        <v>5096</v>
      </c>
    </row>
    <row r="833" spans="1:4" x14ac:dyDescent="0.25">
      <c r="A833" s="1" t="s">
        <v>2982</v>
      </c>
      <c r="B833" s="1" t="s">
        <v>4047</v>
      </c>
      <c r="D833" s="1" t="s">
        <v>5511</v>
      </c>
    </row>
    <row r="834" spans="1:4" x14ac:dyDescent="0.25">
      <c r="A834" s="1" t="s">
        <v>2983</v>
      </c>
      <c r="B834" s="1" t="s">
        <v>4048</v>
      </c>
      <c r="D834" s="1" t="s">
        <v>5096</v>
      </c>
    </row>
    <row r="835" spans="1:4" x14ac:dyDescent="0.25">
      <c r="A835" s="1" t="s">
        <v>2984</v>
      </c>
      <c r="B835" s="1" t="s">
        <v>4049</v>
      </c>
      <c r="D835" s="1" t="s">
        <v>5512</v>
      </c>
    </row>
    <row r="836" spans="1:4" x14ac:dyDescent="0.25">
      <c r="A836" s="1" t="s">
        <v>2985</v>
      </c>
      <c r="B836" s="1" t="s">
        <v>4050</v>
      </c>
      <c r="D836" s="1" t="s">
        <v>5096</v>
      </c>
    </row>
    <row r="837" spans="1:4" x14ac:dyDescent="0.25">
      <c r="A837" s="1" t="s">
        <v>2986</v>
      </c>
      <c r="B837" s="1" t="s">
        <v>4051</v>
      </c>
      <c r="D837" s="1" t="s">
        <v>5513</v>
      </c>
    </row>
    <row r="838" spans="1:4" x14ac:dyDescent="0.25">
      <c r="A838" s="1" t="s">
        <v>2987</v>
      </c>
      <c r="B838" s="1" t="s">
        <v>4052</v>
      </c>
      <c r="D838" s="1" t="s">
        <v>5096</v>
      </c>
    </row>
    <row r="839" spans="1:4" x14ac:dyDescent="0.25">
      <c r="A839" s="1" t="s">
        <v>2988</v>
      </c>
      <c r="B839" s="1" t="s">
        <v>4053</v>
      </c>
      <c r="D839" s="1" t="s">
        <v>5514</v>
      </c>
    </row>
    <row r="840" spans="1:4" x14ac:dyDescent="0.25">
      <c r="A840" s="1" t="s">
        <v>2989</v>
      </c>
      <c r="B840" s="1" t="s">
        <v>4054</v>
      </c>
      <c r="D840" s="1" t="s">
        <v>5096</v>
      </c>
    </row>
    <row r="841" spans="1:4" x14ac:dyDescent="0.25">
      <c r="A841" s="1" t="s">
        <v>2990</v>
      </c>
      <c r="B841" s="1" t="s">
        <v>4055</v>
      </c>
      <c r="D841" s="1" t="s">
        <v>5515</v>
      </c>
    </row>
    <row r="842" spans="1:4" x14ac:dyDescent="0.25">
      <c r="A842" s="1" t="s">
        <v>2991</v>
      </c>
      <c r="B842" s="1" t="s">
        <v>4056</v>
      </c>
      <c r="D842" s="1" t="s">
        <v>5096</v>
      </c>
    </row>
    <row r="843" spans="1:4" x14ac:dyDescent="0.25">
      <c r="A843" s="1" t="s">
        <v>2992</v>
      </c>
      <c r="B843" s="1" t="s">
        <v>4057</v>
      </c>
      <c r="D843" s="1" t="s">
        <v>5516</v>
      </c>
    </row>
    <row r="844" spans="1:4" x14ac:dyDescent="0.25">
      <c r="A844" s="1" t="s">
        <v>2993</v>
      </c>
      <c r="B844" s="1" t="s">
        <v>4058</v>
      </c>
      <c r="D844" s="1" t="s">
        <v>5096</v>
      </c>
    </row>
    <row r="845" spans="1:4" x14ac:dyDescent="0.25">
      <c r="A845" s="1" t="s">
        <v>2994</v>
      </c>
      <c r="B845" s="1" t="s">
        <v>4059</v>
      </c>
      <c r="D845" s="1" t="s">
        <v>5517</v>
      </c>
    </row>
    <row r="846" spans="1:4" x14ac:dyDescent="0.25">
      <c r="A846" s="1" t="s">
        <v>2995</v>
      </c>
      <c r="B846" s="1" t="s">
        <v>4060</v>
      </c>
      <c r="D846" s="1" t="s">
        <v>5096</v>
      </c>
    </row>
    <row r="847" spans="1:4" x14ac:dyDescent="0.25">
      <c r="A847" s="1" t="s">
        <v>2996</v>
      </c>
      <c r="B847" s="1" t="s">
        <v>4061</v>
      </c>
      <c r="D847" s="1" t="s">
        <v>5518</v>
      </c>
    </row>
    <row r="848" spans="1:4" x14ac:dyDescent="0.25">
      <c r="A848" s="1" t="s">
        <v>2997</v>
      </c>
      <c r="B848" s="1" t="s">
        <v>4062</v>
      </c>
      <c r="D848" s="1" t="s">
        <v>5096</v>
      </c>
    </row>
    <row r="849" spans="1:4" x14ac:dyDescent="0.25">
      <c r="A849" s="1" t="s">
        <v>2998</v>
      </c>
      <c r="B849" s="1" t="s">
        <v>4063</v>
      </c>
      <c r="D849" s="1" t="s">
        <v>5519</v>
      </c>
    </row>
    <row r="850" spans="1:4" x14ac:dyDescent="0.25">
      <c r="A850" s="1" t="s">
        <v>2999</v>
      </c>
      <c r="B850" s="1" t="s">
        <v>4064</v>
      </c>
      <c r="D850" s="1" t="s">
        <v>5096</v>
      </c>
    </row>
    <row r="851" spans="1:4" x14ac:dyDescent="0.25">
      <c r="A851" s="1" t="s">
        <v>3000</v>
      </c>
      <c r="B851" s="1" t="s">
        <v>4065</v>
      </c>
      <c r="D851" s="1" t="s">
        <v>5520</v>
      </c>
    </row>
    <row r="852" spans="1:4" x14ac:dyDescent="0.25">
      <c r="A852" s="1" t="s">
        <v>3001</v>
      </c>
      <c r="B852" s="1" t="s">
        <v>4066</v>
      </c>
      <c r="D852" s="1" t="s">
        <v>5096</v>
      </c>
    </row>
    <row r="853" spans="1:4" x14ac:dyDescent="0.25">
      <c r="A853" s="1" t="s">
        <v>3002</v>
      </c>
      <c r="B853" s="1" t="s">
        <v>4067</v>
      </c>
      <c r="D853" s="1" t="s">
        <v>5521</v>
      </c>
    </row>
    <row r="854" spans="1:4" x14ac:dyDescent="0.25">
      <c r="A854" s="1" t="s">
        <v>3003</v>
      </c>
      <c r="B854" s="1" t="s">
        <v>4068</v>
      </c>
      <c r="D854" s="1" t="s">
        <v>5096</v>
      </c>
    </row>
    <row r="855" spans="1:4" x14ac:dyDescent="0.25">
      <c r="A855" s="1" t="s">
        <v>3004</v>
      </c>
      <c r="B855" s="1" t="s">
        <v>4069</v>
      </c>
      <c r="D855" s="1" t="s">
        <v>5522</v>
      </c>
    </row>
    <row r="856" spans="1:4" x14ac:dyDescent="0.25">
      <c r="A856" s="1" t="s">
        <v>3005</v>
      </c>
      <c r="B856" s="1" t="s">
        <v>4070</v>
      </c>
      <c r="D856" s="1" t="s">
        <v>5096</v>
      </c>
    </row>
    <row r="857" spans="1:4" x14ac:dyDescent="0.25">
      <c r="A857" s="1" t="s">
        <v>3006</v>
      </c>
      <c r="B857" s="1" t="s">
        <v>4071</v>
      </c>
      <c r="D857" s="1" t="s">
        <v>5523</v>
      </c>
    </row>
    <row r="858" spans="1:4" x14ac:dyDescent="0.25">
      <c r="A858" s="1" t="s">
        <v>3007</v>
      </c>
      <c r="B858" s="1" t="s">
        <v>4072</v>
      </c>
      <c r="D858" s="1" t="s">
        <v>5096</v>
      </c>
    </row>
    <row r="859" spans="1:4" x14ac:dyDescent="0.25">
      <c r="A859" s="1" t="s">
        <v>3008</v>
      </c>
      <c r="B859" s="1" t="s">
        <v>4073</v>
      </c>
      <c r="D859" s="1" t="s">
        <v>5524</v>
      </c>
    </row>
    <row r="860" spans="1:4" x14ac:dyDescent="0.25">
      <c r="A860" s="1" t="s">
        <v>3009</v>
      </c>
      <c r="B860" s="1" t="s">
        <v>4074</v>
      </c>
      <c r="D860" s="1" t="s">
        <v>5096</v>
      </c>
    </row>
    <row r="861" spans="1:4" x14ac:dyDescent="0.25">
      <c r="A861" s="1" t="s">
        <v>3010</v>
      </c>
      <c r="B861" s="1" t="s">
        <v>4075</v>
      </c>
      <c r="D861" s="1" t="s">
        <v>5525</v>
      </c>
    </row>
    <row r="862" spans="1:4" x14ac:dyDescent="0.25">
      <c r="A862" s="1" t="s">
        <v>3011</v>
      </c>
      <c r="B862" s="1" t="s">
        <v>4076</v>
      </c>
      <c r="D862" s="1" t="s">
        <v>5096</v>
      </c>
    </row>
    <row r="863" spans="1:4" x14ac:dyDescent="0.25">
      <c r="A863" s="1" t="s">
        <v>3012</v>
      </c>
      <c r="B863" s="1" t="s">
        <v>4077</v>
      </c>
      <c r="D863" s="1" t="s">
        <v>5526</v>
      </c>
    </row>
    <row r="864" spans="1:4" x14ac:dyDescent="0.25">
      <c r="A864" s="1" t="s">
        <v>3013</v>
      </c>
      <c r="B864" s="1" t="s">
        <v>4078</v>
      </c>
      <c r="D864" s="1" t="s">
        <v>5096</v>
      </c>
    </row>
    <row r="865" spans="1:4" x14ac:dyDescent="0.25">
      <c r="A865" s="1" t="s">
        <v>3014</v>
      </c>
      <c r="B865" s="1" t="s">
        <v>4079</v>
      </c>
      <c r="D865" s="1" t="s">
        <v>5527</v>
      </c>
    </row>
    <row r="866" spans="1:4" x14ac:dyDescent="0.25">
      <c r="A866" s="1" t="s">
        <v>3015</v>
      </c>
      <c r="B866" s="1" t="s">
        <v>4080</v>
      </c>
      <c r="D866" s="1" t="s">
        <v>5096</v>
      </c>
    </row>
    <row r="867" spans="1:4" x14ac:dyDescent="0.25">
      <c r="A867" s="1" t="s">
        <v>3016</v>
      </c>
      <c r="B867" s="1" t="s">
        <v>4081</v>
      </c>
      <c r="D867" s="1" t="s">
        <v>5528</v>
      </c>
    </row>
    <row r="868" spans="1:4" x14ac:dyDescent="0.25">
      <c r="A868" s="1" t="s">
        <v>3017</v>
      </c>
      <c r="B868" s="1" t="s">
        <v>4082</v>
      </c>
      <c r="D868" s="1" t="s">
        <v>5096</v>
      </c>
    </row>
    <row r="869" spans="1:4" x14ac:dyDescent="0.25">
      <c r="A869" s="1" t="s">
        <v>3018</v>
      </c>
      <c r="B869" s="1" t="s">
        <v>4083</v>
      </c>
      <c r="D869" s="1" t="s">
        <v>5529</v>
      </c>
    </row>
    <row r="870" spans="1:4" x14ac:dyDescent="0.25">
      <c r="A870" s="1" t="s">
        <v>3019</v>
      </c>
      <c r="B870" s="1" t="s">
        <v>4084</v>
      </c>
      <c r="D870" s="1" t="s">
        <v>5096</v>
      </c>
    </row>
    <row r="871" spans="1:4" x14ac:dyDescent="0.25">
      <c r="A871" s="1" t="s">
        <v>3020</v>
      </c>
      <c r="B871" s="1" t="s">
        <v>4085</v>
      </c>
      <c r="D871" s="1" t="s">
        <v>5530</v>
      </c>
    </row>
    <row r="872" spans="1:4" x14ac:dyDescent="0.25">
      <c r="A872" s="1" t="s">
        <v>3021</v>
      </c>
      <c r="B872" s="1" t="s">
        <v>4086</v>
      </c>
      <c r="D872" s="1" t="s">
        <v>5096</v>
      </c>
    </row>
    <row r="873" spans="1:4" x14ac:dyDescent="0.25">
      <c r="A873" s="1" t="s">
        <v>3022</v>
      </c>
      <c r="B873" s="1" t="s">
        <v>4087</v>
      </c>
      <c r="D873" s="1" t="s">
        <v>5531</v>
      </c>
    </row>
    <row r="874" spans="1:4" x14ac:dyDescent="0.25">
      <c r="A874" s="1" t="s">
        <v>3023</v>
      </c>
      <c r="B874" s="1" t="s">
        <v>4088</v>
      </c>
      <c r="D874" s="1" t="s">
        <v>5096</v>
      </c>
    </row>
    <row r="875" spans="1:4" x14ac:dyDescent="0.25">
      <c r="A875" s="1" t="s">
        <v>3024</v>
      </c>
      <c r="B875" s="1" t="s">
        <v>4089</v>
      </c>
      <c r="D875" s="1" t="s">
        <v>5532</v>
      </c>
    </row>
    <row r="876" spans="1:4" x14ac:dyDescent="0.25">
      <c r="A876" s="1" t="s">
        <v>3025</v>
      </c>
      <c r="B876" s="1" t="s">
        <v>4090</v>
      </c>
      <c r="D876" s="1" t="s">
        <v>5096</v>
      </c>
    </row>
    <row r="877" spans="1:4" x14ac:dyDescent="0.25">
      <c r="A877" s="1" t="s">
        <v>3026</v>
      </c>
      <c r="B877" s="1" t="s">
        <v>4091</v>
      </c>
      <c r="D877" s="1" t="s">
        <v>5533</v>
      </c>
    </row>
    <row r="878" spans="1:4" x14ac:dyDescent="0.25">
      <c r="A878" s="1" t="s">
        <v>3027</v>
      </c>
      <c r="B878" s="1" t="s">
        <v>4092</v>
      </c>
      <c r="D878" s="1" t="s">
        <v>5096</v>
      </c>
    </row>
    <row r="879" spans="1:4" x14ac:dyDescent="0.25">
      <c r="A879" s="1" t="s">
        <v>3028</v>
      </c>
      <c r="B879" s="1" t="s">
        <v>4093</v>
      </c>
      <c r="D879" s="1" t="s">
        <v>5534</v>
      </c>
    </row>
    <row r="880" spans="1:4" x14ac:dyDescent="0.25">
      <c r="A880" s="1" t="s">
        <v>3029</v>
      </c>
      <c r="B880" s="1" t="s">
        <v>4094</v>
      </c>
      <c r="D880" s="1" t="s">
        <v>5096</v>
      </c>
    </row>
    <row r="881" spans="1:4" x14ac:dyDescent="0.25">
      <c r="A881" s="1" t="s">
        <v>3030</v>
      </c>
      <c r="B881" s="1" t="s">
        <v>4095</v>
      </c>
      <c r="D881" s="1" t="s">
        <v>5535</v>
      </c>
    </row>
    <row r="882" spans="1:4" x14ac:dyDescent="0.25">
      <c r="A882" s="1" t="s">
        <v>3031</v>
      </c>
      <c r="B882" s="1" t="s">
        <v>4096</v>
      </c>
      <c r="D882" s="1" t="s">
        <v>5096</v>
      </c>
    </row>
    <row r="883" spans="1:4" x14ac:dyDescent="0.25">
      <c r="A883" s="1" t="s">
        <v>3032</v>
      </c>
      <c r="B883" s="1" t="s">
        <v>4097</v>
      </c>
      <c r="D883" s="1" t="s">
        <v>5536</v>
      </c>
    </row>
    <row r="884" spans="1:4" x14ac:dyDescent="0.25">
      <c r="A884" s="1" t="s">
        <v>3033</v>
      </c>
      <c r="B884" s="1" t="s">
        <v>4098</v>
      </c>
      <c r="D884" s="1" t="s">
        <v>5096</v>
      </c>
    </row>
    <row r="885" spans="1:4" x14ac:dyDescent="0.25">
      <c r="A885" s="1" t="s">
        <v>3034</v>
      </c>
      <c r="B885" s="1" t="s">
        <v>4099</v>
      </c>
      <c r="D885" s="1" t="s">
        <v>5537</v>
      </c>
    </row>
    <row r="886" spans="1:4" x14ac:dyDescent="0.25">
      <c r="A886" s="1" t="s">
        <v>3035</v>
      </c>
      <c r="B886" s="1" t="s">
        <v>4100</v>
      </c>
      <c r="D886" s="1" t="s">
        <v>5096</v>
      </c>
    </row>
    <row r="887" spans="1:4" x14ac:dyDescent="0.25">
      <c r="A887" s="1" t="s">
        <v>3036</v>
      </c>
      <c r="B887" s="1" t="s">
        <v>4101</v>
      </c>
      <c r="D887" s="1" t="s">
        <v>5538</v>
      </c>
    </row>
    <row r="888" spans="1:4" x14ac:dyDescent="0.25">
      <c r="A888" s="1" t="s">
        <v>3037</v>
      </c>
      <c r="B888" s="1" t="s">
        <v>4102</v>
      </c>
      <c r="D888" s="1" t="s">
        <v>5096</v>
      </c>
    </row>
    <row r="889" spans="1:4" x14ac:dyDescent="0.25">
      <c r="A889" s="1" t="s">
        <v>3038</v>
      </c>
      <c r="B889" s="1" t="s">
        <v>4103</v>
      </c>
      <c r="D889" s="1" t="s">
        <v>5539</v>
      </c>
    </row>
    <row r="890" spans="1:4" x14ac:dyDescent="0.25">
      <c r="A890" s="1" t="s">
        <v>3039</v>
      </c>
      <c r="B890" s="1" t="s">
        <v>4104</v>
      </c>
      <c r="D890" s="1" t="s">
        <v>5096</v>
      </c>
    </row>
    <row r="891" spans="1:4" x14ac:dyDescent="0.25">
      <c r="A891" s="1" t="s">
        <v>3040</v>
      </c>
      <c r="B891" s="1" t="s">
        <v>4105</v>
      </c>
      <c r="D891" s="1" t="s">
        <v>5540</v>
      </c>
    </row>
    <row r="892" spans="1:4" x14ac:dyDescent="0.25">
      <c r="A892" s="1" t="s">
        <v>3041</v>
      </c>
      <c r="B892" s="1" t="s">
        <v>4106</v>
      </c>
      <c r="D892" s="1" t="s">
        <v>5096</v>
      </c>
    </row>
    <row r="893" spans="1:4" x14ac:dyDescent="0.25">
      <c r="A893" s="1" t="s">
        <v>3042</v>
      </c>
      <c r="B893" s="1" t="s">
        <v>4107</v>
      </c>
      <c r="D893" s="1" t="s">
        <v>5541</v>
      </c>
    </row>
    <row r="894" spans="1:4" x14ac:dyDescent="0.25">
      <c r="A894" s="1" t="s">
        <v>3043</v>
      </c>
      <c r="B894" s="1" t="s">
        <v>4108</v>
      </c>
      <c r="D894" s="1" t="s">
        <v>5096</v>
      </c>
    </row>
    <row r="895" spans="1:4" x14ac:dyDescent="0.25">
      <c r="A895" s="1" t="s">
        <v>3044</v>
      </c>
      <c r="B895" s="1" t="s">
        <v>4109</v>
      </c>
      <c r="D895" s="1" t="s">
        <v>5542</v>
      </c>
    </row>
    <row r="896" spans="1:4" x14ac:dyDescent="0.25">
      <c r="A896" s="1" t="s">
        <v>3045</v>
      </c>
      <c r="B896" s="1" t="s">
        <v>4110</v>
      </c>
      <c r="D896" s="1" t="s">
        <v>5096</v>
      </c>
    </row>
    <row r="897" spans="1:4" x14ac:dyDescent="0.25">
      <c r="A897" s="1" t="s">
        <v>3046</v>
      </c>
      <c r="B897" s="1" t="s">
        <v>4111</v>
      </c>
      <c r="D897" s="1" t="s">
        <v>5543</v>
      </c>
    </row>
    <row r="898" spans="1:4" x14ac:dyDescent="0.25">
      <c r="A898" s="1" t="s">
        <v>3047</v>
      </c>
      <c r="B898" s="1" t="s">
        <v>4112</v>
      </c>
      <c r="D898" s="1" t="s">
        <v>5096</v>
      </c>
    </row>
    <row r="899" spans="1:4" x14ac:dyDescent="0.25">
      <c r="A899" s="1" t="s">
        <v>3048</v>
      </c>
      <c r="B899" s="1" t="s">
        <v>4113</v>
      </c>
      <c r="D899" s="1" t="s">
        <v>5544</v>
      </c>
    </row>
    <row r="900" spans="1:4" x14ac:dyDescent="0.25">
      <c r="A900" s="1" t="s">
        <v>3049</v>
      </c>
      <c r="B900" s="1" t="s">
        <v>4114</v>
      </c>
      <c r="D900" s="1" t="s">
        <v>5096</v>
      </c>
    </row>
    <row r="901" spans="1:4" x14ac:dyDescent="0.25">
      <c r="A901" s="1" t="s">
        <v>3050</v>
      </c>
      <c r="B901" s="1" t="s">
        <v>4115</v>
      </c>
      <c r="D901" s="1" t="s">
        <v>5545</v>
      </c>
    </row>
    <row r="902" spans="1:4" x14ac:dyDescent="0.25">
      <c r="A902" s="1" t="s">
        <v>3051</v>
      </c>
      <c r="B902" s="1" t="s">
        <v>4116</v>
      </c>
      <c r="D902" s="1" t="s">
        <v>5096</v>
      </c>
    </row>
    <row r="903" spans="1:4" x14ac:dyDescent="0.25">
      <c r="A903" s="1" t="s">
        <v>3052</v>
      </c>
      <c r="B903" s="1" t="s">
        <v>4117</v>
      </c>
      <c r="D903" s="1" t="s">
        <v>5546</v>
      </c>
    </row>
    <row r="904" spans="1:4" x14ac:dyDescent="0.25">
      <c r="A904" s="1" t="s">
        <v>3053</v>
      </c>
      <c r="B904" s="1" t="s">
        <v>4118</v>
      </c>
      <c r="D904" s="1" t="s">
        <v>5096</v>
      </c>
    </row>
    <row r="905" spans="1:4" x14ac:dyDescent="0.25">
      <c r="A905" s="1" t="s">
        <v>3054</v>
      </c>
      <c r="B905" s="1" t="s">
        <v>4119</v>
      </c>
      <c r="D905" s="1" t="s">
        <v>5547</v>
      </c>
    </row>
    <row r="906" spans="1:4" x14ac:dyDescent="0.25">
      <c r="A906" s="1" t="s">
        <v>3055</v>
      </c>
      <c r="B906" s="1" t="s">
        <v>4120</v>
      </c>
      <c r="D906" s="1" t="s">
        <v>5096</v>
      </c>
    </row>
    <row r="907" spans="1:4" x14ac:dyDescent="0.25">
      <c r="A907" s="1" t="s">
        <v>3056</v>
      </c>
      <c r="B907" s="1" t="s">
        <v>4121</v>
      </c>
      <c r="D907" s="1" t="s">
        <v>5548</v>
      </c>
    </row>
    <row r="908" spans="1:4" x14ac:dyDescent="0.25">
      <c r="A908" s="1" t="s">
        <v>3057</v>
      </c>
      <c r="B908" s="1" t="s">
        <v>4122</v>
      </c>
      <c r="D908" s="1" t="s">
        <v>5096</v>
      </c>
    </row>
    <row r="909" spans="1:4" x14ac:dyDescent="0.25">
      <c r="A909" s="1" t="s">
        <v>3058</v>
      </c>
      <c r="B909" s="1" t="s">
        <v>4123</v>
      </c>
      <c r="D909" s="1" t="s">
        <v>5549</v>
      </c>
    </row>
    <row r="910" spans="1:4" x14ac:dyDescent="0.25">
      <c r="A910" s="1" t="s">
        <v>3059</v>
      </c>
      <c r="B910" s="1" t="s">
        <v>4124</v>
      </c>
      <c r="D910" s="1" t="s">
        <v>5096</v>
      </c>
    </row>
    <row r="911" spans="1:4" x14ac:dyDescent="0.25">
      <c r="A911" s="1" t="s">
        <v>3060</v>
      </c>
      <c r="B911" s="1" t="s">
        <v>4125</v>
      </c>
      <c r="D911" s="1" t="s">
        <v>5550</v>
      </c>
    </row>
    <row r="912" spans="1:4" x14ac:dyDescent="0.25">
      <c r="A912" s="1" t="s">
        <v>3061</v>
      </c>
      <c r="B912" s="1" t="s">
        <v>4126</v>
      </c>
      <c r="D912" s="1" t="s">
        <v>5096</v>
      </c>
    </row>
    <row r="913" spans="1:4" x14ac:dyDescent="0.25">
      <c r="A913" s="1" t="s">
        <v>3062</v>
      </c>
      <c r="B913" s="1" t="s">
        <v>4127</v>
      </c>
      <c r="D913" s="1" t="s">
        <v>5551</v>
      </c>
    </row>
    <row r="914" spans="1:4" x14ac:dyDescent="0.25">
      <c r="A914" s="1" t="s">
        <v>3063</v>
      </c>
      <c r="B914" s="1" t="s">
        <v>4128</v>
      </c>
      <c r="D914" s="1" t="s">
        <v>5096</v>
      </c>
    </row>
    <row r="915" spans="1:4" x14ac:dyDescent="0.25">
      <c r="A915" s="1" t="s">
        <v>3064</v>
      </c>
      <c r="B915" s="1" t="s">
        <v>4129</v>
      </c>
      <c r="D915" s="1" t="s">
        <v>5552</v>
      </c>
    </row>
    <row r="916" spans="1:4" x14ac:dyDescent="0.25">
      <c r="A916" s="1" t="s">
        <v>3065</v>
      </c>
      <c r="B916" s="1" t="s">
        <v>4130</v>
      </c>
      <c r="D916" s="1" t="s">
        <v>5096</v>
      </c>
    </row>
    <row r="917" spans="1:4" x14ac:dyDescent="0.25">
      <c r="A917" s="1" t="s">
        <v>3066</v>
      </c>
      <c r="B917" s="1" t="s">
        <v>4131</v>
      </c>
      <c r="D917" s="1" t="s">
        <v>5553</v>
      </c>
    </row>
    <row r="918" spans="1:4" x14ac:dyDescent="0.25">
      <c r="A918" s="1" t="s">
        <v>3067</v>
      </c>
      <c r="B918" s="1" t="s">
        <v>4132</v>
      </c>
      <c r="D918" s="1" t="s">
        <v>5096</v>
      </c>
    </row>
    <row r="919" spans="1:4" x14ac:dyDescent="0.25">
      <c r="A919" s="1" t="s">
        <v>3068</v>
      </c>
      <c r="B919" s="1" t="s">
        <v>4133</v>
      </c>
      <c r="D919" s="1" t="s">
        <v>5554</v>
      </c>
    </row>
    <row r="920" spans="1:4" x14ac:dyDescent="0.25">
      <c r="A920" s="1" t="s">
        <v>3069</v>
      </c>
      <c r="B920" s="1" t="s">
        <v>4134</v>
      </c>
      <c r="D920" s="1" t="s">
        <v>5096</v>
      </c>
    </row>
    <row r="921" spans="1:4" x14ac:dyDescent="0.25">
      <c r="A921" s="1" t="s">
        <v>3070</v>
      </c>
      <c r="B921" s="1" t="s">
        <v>4135</v>
      </c>
      <c r="D921" s="1" t="s">
        <v>5555</v>
      </c>
    </row>
    <row r="922" spans="1:4" x14ac:dyDescent="0.25">
      <c r="A922" s="1" t="s">
        <v>3071</v>
      </c>
      <c r="B922" s="1" t="s">
        <v>4136</v>
      </c>
      <c r="D922" s="1" t="s">
        <v>5096</v>
      </c>
    </row>
    <row r="923" spans="1:4" x14ac:dyDescent="0.25">
      <c r="A923" s="1" t="s">
        <v>3072</v>
      </c>
      <c r="B923" s="1" t="s">
        <v>4137</v>
      </c>
      <c r="D923" s="1" t="s">
        <v>5556</v>
      </c>
    </row>
    <row r="924" spans="1:4" x14ac:dyDescent="0.25">
      <c r="A924" s="1" t="s">
        <v>3073</v>
      </c>
      <c r="B924" s="1" t="s">
        <v>4138</v>
      </c>
      <c r="D924" s="1" t="s">
        <v>5096</v>
      </c>
    </row>
    <row r="925" spans="1:4" x14ac:dyDescent="0.25">
      <c r="A925" s="1" t="s">
        <v>3074</v>
      </c>
      <c r="B925" s="1" t="s">
        <v>4139</v>
      </c>
      <c r="D925" s="1" t="s">
        <v>5557</v>
      </c>
    </row>
    <row r="926" spans="1:4" x14ac:dyDescent="0.25">
      <c r="A926" s="1" t="s">
        <v>3075</v>
      </c>
      <c r="B926" s="1" t="s">
        <v>4140</v>
      </c>
      <c r="D926" s="1" t="s">
        <v>5096</v>
      </c>
    </row>
    <row r="927" spans="1:4" x14ac:dyDescent="0.25">
      <c r="A927" s="1" t="s">
        <v>3076</v>
      </c>
      <c r="B927" s="1" t="s">
        <v>4141</v>
      </c>
      <c r="D927" s="1" t="s">
        <v>5558</v>
      </c>
    </row>
    <row r="928" spans="1:4" x14ac:dyDescent="0.25">
      <c r="A928" s="1" t="s">
        <v>3077</v>
      </c>
      <c r="B928" s="1" t="s">
        <v>4142</v>
      </c>
      <c r="D928" s="1" t="s">
        <v>5096</v>
      </c>
    </row>
    <row r="929" spans="1:4" x14ac:dyDescent="0.25">
      <c r="A929" s="1" t="s">
        <v>3078</v>
      </c>
      <c r="B929" s="1" t="s">
        <v>4143</v>
      </c>
      <c r="D929" s="1" t="s">
        <v>5559</v>
      </c>
    </row>
    <row r="930" spans="1:4" x14ac:dyDescent="0.25">
      <c r="A930" s="1" t="s">
        <v>3079</v>
      </c>
      <c r="B930" s="1" t="s">
        <v>4144</v>
      </c>
      <c r="D930" s="1" t="s">
        <v>5096</v>
      </c>
    </row>
    <row r="931" spans="1:4" x14ac:dyDescent="0.25">
      <c r="A931" s="1" t="s">
        <v>3080</v>
      </c>
      <c r="B931" s="1" t="s">
        <v>4145</v>
      </c>
      <c r="D931" s="1" t="s">
        <v>5560</v>
      </c>
    </row>
    <row r="932" spans="1:4" x14ac:dyDescent="0.25">
      <c r="A932" s="1" t="s">
        <v>3081</v>
      </c>
      <c r="B932" s="1" t="s">
        <v>4146</v>
      </c>
      <c r="D932" s="1" t="s">
        <v>5096</v>
      </c>
    </row>
    <row r="933" spans="1:4" x14ac:dyDescent="0.25">
      <c r="A933" s="1" t="s">
        <v>3082</v>
      </c>
      <c r="B933" s="1" t="s">
        <v>4147</v>
      </c>
      <c r="D933" s="1" t="s">
        <v>5561</v>
      </c>
    </row>
    <row r="934" spans="1:4" x14ac:dyDescent="0.25">
      <c r="A934" s="1" t="s">
        <v>3083</v>
      </c>
      <c r="B934" s="1" t="s">
        <v>4148</v>
      </c>
      <c r="D934" s="1" t="s">
        <v>5096</v>
      </c>
    </row>
    <row r="935" spans="1:4" x14ac:dyDescent="0.25">
      <c r="A935" s="1" t="s">
        <v>3084</v>
      </c>
      <c r="B935" s="1" t="s">
        <v>4149</v>
      </c>
      <c r="D935" s="1" t="s">
        <v>5562</v>
      </c>
    </row>
    <row r="936" spans="1:4" x14ac:dyDescent="0.25">
      <c r="A936" s="1" t="s">
        <v>3085</v>
      </c>
      <c r="B936" s="1" t="s">
        <v>4150</v>
      </c>
      <c r="D936" s="1" t="s">
        <v>5096</v>
      </c>
    </row>
    <row r="937" spans="1:4" x14ac:dyDescent="0.25">
      <c r="A937" s="1" t="s">
        <v>3086</v>
      </c>
      <c r="B937" s="1" t="s">
        <v>4151</v>
      </c>
      <c r="D937" s="1" t="s">
        <v>5563</v>
      </c>
    </row>
    <row r="938" spans="1:4" x14ac:dyDescent="0.25">
      <c r="A938" s="1" t="s">
        <v>3087</v>
      </c>
      <c r="B938" s="1" t="s">
        <v>4152</v>
      </c>
      <c r="D938" s="1" t="s">
        <v>5096</v>
      </c>
    </row>
    <row r="939" spans="1:4" x14ac:dyDescent="0.25">
      <c r="A939" s="1" t="s">
        <v>3088</v>
      </c>
      <c r="B939" s="1" t="s">
        <v>4153</v>
      </c>
      <c r="D939" s="1" t="s">
        <v>5564</v>
      </c>
    </row>
    <row r="940" spans="1:4" x14ac:dyDescent="0.25">
      <c r="A940" s="1" t="s">
        <v>3089</v>
      </c>
      <c r="B940" s="1" t="s">
        <v>4154</v>
      </c>
      <c r="D940" s="1" t="s">
        <v>5096</v>
      </c>
    </row>
    <row r="941" spans="1:4" x14ac:dyDescent="0.25">
      <c r="A941" s="1" t="s">
        <v>3090</v>
      </c>
      <c r="B941" s="1" t="s">
        <v>4155</v>
      </c>
      <c r="D941" s="1" t="s">
        <v>5565</v>
      </c>
    </row>
    <row r="942" spans="1:4" x14ac:dyDescent="0.25">
      <c r="A942" s="1" t="s">
        <v>3091</v>
      </c>
      <c r="B942" s="1" t="s">
        <v>4156</v>
      </c>
      <c r="D942" s="1" t="s">
        <v>5096</v>
      </c>
    </row>
    <row r="943" spans="1:4" x14ac:dyDescent="0.25">
      <c r="A943" s="1" t="s">
        <v>3092</v>
      </c>
      <c r="B943" s="1" t="s">
        <v>4157</v>
      </c>
      <c r="D943" s="1" t="s">
        <v>5566</v>
      </c>
    </row>
    <row r="944" spans="1:4" x14ac:dyDescent="0.25">
      <c r="A944" s="1" t="s">
        <v>3093</v>
      </c>
      <c r="B944" s="1" t="s">
        <v>4158</v>
      </c>
      <c r="D944" s="1" t="s">
        <v>5096</v>
      </c>
    </row>
    <row r="945" spans="1:4" x14ac:dyDescent="0.25">
      <c r="A945" s="1" t="s">
        <v>3094</v>
      </c>
      <c r="B945" s="1" t="s">
        <v>4159</v>
      </c>
      <c r="D945" s="1" t="s">
        <v>5567</v>
      </c>
    </row>
    <row r="946" spans="1:4" x14ac:dyDescent="0.25">
      <c r="A946" s="1" t="s">
        <v>3095</v>
      </c>
      <c r="B946" s="1" t="s">
        <v>4160</v>
      </c>
      <c r="D946" s="1" t="s">
        <v>5096</v>
      </c>
    </row>
    <row r="947" spans="1:4" x14ac:dyDescent="0.25">
      <c r="A947" s="1" t="s">
        <v>3096</v>
      </c>
      <c r="B947" s="1" t="s">
        <v>4161</v>
      </c>
      <c r="D947" s="1" t="s">
        <v>5568</v>
      </c>
    </row>
    <row r="948" spans="1:4" x14ac:dyDescent="0.25">
      <c r="A948" s="1" t="s">
        <v>3097</v>
      </c>
      <c r="B948" s="1" t="s">
        <v>4162</v>
      </c>
      <c r="D948" s="1" t="s">
        <v>5096</v>
      </c>
    </row>
    <row r="949" spans="1:4" x14ac:dyDescent="0.25">
      <c r="A949" s="1" t="s">
        <v>3098</v>
      </c>
      <c r="B949" s="1" t="s">
        <v>4163</v>
      </c>
      <c r="D949" s="1" t="s">
        <v>5569</v>
      </c>
    </row>
    <row r="950" spans="1:4" x14ac:dyDescent="0.25">
      <c r="A950" s="1" t="s">
        <v>3099</v>
      </c>
      <c r="B950" s="1" t="s">
        <v>4164</v>
      </c>
      <c r="D950" s="1" t="s">
        <v>5096</v>
      </c>
    </row>
    <row r="951" spans="1:4" x14ac:dyDescent="0.25">
      <c r="A951" s="1" t="s">
        <v>3100</v>
      </c>
      <c r="B951" s="1" t="s">
        <v>4165</v>
      </c>
      <c r="D951" s="1" t="s">
        <v>5570</v>
      </c>
    </row>
    <row r="952" spans="1:4" x14ac:dyDescent="0.25">
      <c r="A952" s="1" t="s">
        <v>3101</v>
      </c>
      <c r="B952" s="1" t="s">
        <v>4166</v>
      </c>
      <c r="D952" s="1" t="s">
        <v>5096</v>
      </c>
    </row>
    <row r="953" spans="1:4" x14ac:dyDescent="0.25">
      <c r="A953" s="1" t="s">
        <v>3102</v>
      </c>
      <c r="B953" s="1" t="s">
        <v>4167</v>
      </c>
      <c r="D953" s="1" t="s">
        <v>5571</v>
      </c>
    </row>
    <row r="954" spans="1:4" x14ac:dyDescent="0.25">
      <c r="A954" s="1" t="s">
        <v>3103</v>
      </c>
      <c r="B954" s="1" t="s">
        <v>4168</v>
      </c>
      <c r="D954" s="1" t="s">
        <v>5096</v>
      </c>
    </row>
    <row r="955" spans="1:4" x14ac:dyDescent="0.25">
      <c r="A955" s="1" t="s">
        <v>3104</v>
      </c>
      <c r="B955" s="1" t="s">
        <v>4169</v>
      </c>
      <c r="D955" s="1" t="s">
        <v>5572</v>
      </c>
    </row>
    <row r="956" spans="1:4" x14ac:dyDescent="0.25">
      <c r="A956" s="1" t="s">
        <v>3105</v>
      </c>
      <c r="B956" s="1" t="s">
        <v>4170</v>
      </c>
      <c r="D956" s="1" t="s">
        <v>5096</v>
      </c>
    </row>
    <row r="957" spans="1:4" x14ac:dyDescent="0.25">
      <c r="A957" s="1" t="s">
        <v>3106</v>
      </c>
      <c r="B957" s="1" t="s">
        <v>4171</v>
      </c>
      <c r="D957" s="1" t="s">
        <v>5573</v>
      </c>
    </row>
    <row r="958" spans="1:4" x14ac:dyDescent="0.25">
      <c r="A958" s="1" t="s">
        <v>3107</v>
      </c>
      <c r="B958" s="1" t="s">
        <v>4172</v>
      </c>
      <c r="D958" s="1" t="s">
        <v>5096</v>
      </c>
    </row>
    <row r="959" spans="1:4" x14ac:dyDescent="0.25">
      <c r="A959" s="1" t="s">
        <v>3108</v>
      </c>
      <c r="B959" s="1" t="s">
        <v>4173</v>
      </c>
      <c r="D959" s="1" t="s">
        <v>5574</v>
      </c>
    </row>
    <row r="960" spans="1:4" x14ac:dyDescent="0.25">
      <c r="A960" s="1" t="s">
        <v>3109</v>
      </c>
      <c r="B960" s="1" t="s">
        <v>4174</v>
      </c>
      <c r="D960" s="1" t="s">
        <v>5096</v>
      </c>
    </row>
    <row r="961" spans="1:4" x14ac:dyDescent="0.25">
      <c r="A961" s="1" t="s">
        <v>3110</v>
      </c>
      <c r="B961" s="1" t="s">
        <v>4175</v>
      </c>
      <c r="D961" s="1" t="s">
        <v>5575</v>
      </c>
    </row>
    <row r="962" spans="1:4" x14ac:dyDescent="0.25">
      <c r="A962" s="1" t="s">
        <v>3111</v>
      </c>
      <c r="B962" s="1" t="s">
        <v>4176</v>
      </c>
      <c r="D962" s="1" t="s">
        <v>5096</v>
      </c>
    </row>
    <row r="963" spans="1:4" x14ac:dyDescent="0.25">
      <c r="A963" s="1" t="s">
        <v>3112</v>
      </c>
      <c r="B963" s="1" t="s">
        <v>4177</v>
      </c>
      <c r="D963" s="1" t="s">
        <v>5576</v>
      </c>
    </row>
    <row r="964" spans="1:4" x14ac:dyDescent="0.25">
      <c r="A964" s="1" t="s">
        <v>3113</v>
      </c>
      <c r="B964" s="1" t="s">
        <v>4178</v>
      </c>
      <c r="D964" s="1" t="s">
        <v>5096</v>
      </c>
    </row>
    <row r="965" spans="1:4" x14ac:dyDescent="0.25">
      <c r="A965" s="1" t="s">
        <v>3114</v>
      </c>
      <c r="B965" s="1" t="s">
        <v>4179</v>
      </c>
      <c r="D965" s="1" t="s">
        <v>5577</v>
      </c>
    </row>
    <row r="966" spans="1:4" x14ac:dyDescent="0.25">
      <c r="A966" s="1" t="s">
        <v>3115</v>
      </c>
      <c r="B966" s="1" t="s">
        <v>4180</v>
      </c>
      <c r="D966" s="1" t="s">
        <v>5096</v>
      </c>
    </row>
    <row r="967" spans="1:4" x14ac:dyDescent="0.25">
      <c r="A967" s="1" t="s">
        <v>3116</v>
      </c>
      <c r="B967" s="1" t="s">
        <v>4181</v>
      </c>
      <c r="D967" s="1" t="s">
        <v>5578</v>
      </c>
    </row>
    <row r="968" spans="1:4" x14ac:dyDescent="0.25">
      <c r="A968" s="1" t="s">
        <v>3117</v>
      </c>
      <c r="B968" s="1" t="s">
        <v>4182</v>
      </c>
      <c r="D968" s="1" t="s">
        <v>5096</v>
      </c>
    </row>
    <row r="969" spans="1:4" x14ac:dyDescent="0.25">
      <c r="A969" s="1" t="s">
        <v>3118</v>
      </c>
      <c r="B969" s="1" t="s">
        <v>4183</v>
      </c>
      <c r="D969" s="1" t="s">
        <v>5579</v>
      </c>
    </row>
    <row r="970" spans="1:4" x14ac:dyDescent="0.25">
      <c r="A970" s="1" t="s">
        <v>3119</v>
      </c>
      <c r="B970" s="1" t="s">
        <v>4184</v>
      </c>
      <c r="D970" s="1" t="s">
        <v>5096</v>
      </c>
    </row>
    <row r="971" spans="1:4" x14ac:dyDescent="0.25">
      <c r="A971" s="1" t="s">
        <v>3120</v>
      </c>
      <c r="B971" s="1" t="s">
        <v>4185</v>
      </c>
      <c r="D971" s="1" t="s">
        <v>5580</v>
      </c>
    </row>
    <row r="972" spans="1:4" x14ac:dyDescent="0.25">
      <c r="A972" s="1" t="s">
        <v>3121</v>
      </c>
      <c r="B972" s="1" t="s">
        <v>4186</v>
      </c>
      <c r="D972" s="1" t="s">
        <v>5096</v>
      </c>
    </row>
    <row r="973" spans="1:4" x14ac:dyDescent="0.25">
      <c r="A973" s="1" t="s">
        <v>3122</v>
      </c>
      <c r="B973" s="1" t="s">
        <v>4187</v>
      </c>
      <c r="D973" s="1" t="s">
        <v>5581</v>
      </c>
    </row>
    <row r="974" spans="1:4" x14ac:dyDescent="0.25">
      <c r="A974" s="1" t="s">
        <v>3123</v>
      </c>
      <c r="B974" s="1" t="s">
        <v>4188</v>
      </c>
      <c r="D974" s="1" t="s">
        <v>5096</v>
      </c>
    </row>
    <row r="975" spans="1:4" x14ac:dyDescent="0.25">
      <c r="A975" s="1" t="s">
        <v>3124</v>
      </c>
      <c r="B975" s="1" t="s">
        <v>4189</v>
      </c>
      <c r="D975" s="1" t="s">
        <v>5582</v>
      </c>
    </row>
    <row r="976" spans="1:4" x14ac:dyDescent="0.25">
      <c r="A976" s="1" t="s">
        <v>3125</v>
      </c>
      <c r="B976" s="1" t="s">
        <v>4190</v>
      </c>
      <c r="D976" s="1" t="s">
        <v>5096</v>
      </c>
    </row>
    <row r="977" spans="1:4" x14ac:dyDescent="0.25">
      <c r="A977" s="1" t="s">
        <v>3126</v>
      </c>
      <c r="B977" s="1" t="s">
        <v>4191</v>
      </c>
      <c r="D977" s="1" t="s">
        <v>5583</v>
      </c>
    </row>
    <row r="978" spans="1:4" x14ac:dyDescent="0.25">
      <c r="A978" s="1" t="s">
        <v>3127</v>
      </c>
      <c r="B978" s="1" t="s">
        <v>4192</v>
      </c>
      <c r="D978" s="1" t="s">
        <v>5096</v>
      </c>
    </row>
    <row r="979" spans="1:4" x14ac:dyDescent="0.25">
      <c r="A979" s="1" t="s">
        <v>3128</v>
      </c>
      <c r="B979" s="1" t="s">
        <v>4193</v>
      </c>
      <c r="D979" s="1" t="s">
        <v>5584</v>
      </c>
    </row>
    <row r="980" spans="1:4" x14ac:dyDescent="0.25">
      <c r="A980" s="1" t="s">
        <v>3129</v>
      </c>
      <c r="B980" s="1" t="s">
        <v>4194</v>
      </c>
      <c r="D980" s="1" t="s">
        <v>5096</v>
      </c>
    </row>
    <row r="981" spans="1:4" x14ac:dyDescent="0.25">
      <c r="A981" s="1" t="s">
        <v>3130</v>
      </c>
      <c r="B981" s="1" t="s">
        <v>4195</v>
      </c>
      <c r="D981" s="1" t="s">
        <v>5585</v>
      </c>
    </row>
    <row r="982" spans="1:4" x14ac:dyDescent="0.25">
      <c r="A982" s="1" t="s">
        <v>3131</v>
      </c>
      <c r="B982" s="1" t="s">
        <v>4196</v>
      </c>
      <c r="D982" s="1" t="s">
        <v>5096</v>
      </c>
    </row>
    <row r="983" spans="1:4" x14ac:dyDescent="0.25">
      <c r="A983" s="1" t="s">
        <v>3132</v>
      </c>
      <c r="B983" s="1" t="s">
        <v>4197</v>
      </c>
      <c r="D983" s="1" t="s">
        <v>5586</v>
      </c>
    </row>
    <row r="984" spans="1:4" x14ac:dyDescent="0.25">
      <c r="A984" s="1" t="s">
        <v>3133</v>
      </c>
      <c r="B984" s="1" t="s">
        <v>4198</v>
      </c>
      <c r="D984" s="1" t="s">
        <v>5096</v>
      </c>
    </row>
    <row r="985" spans="1:4" x14ac:dyDescent="0.25">
      <c r="A985" s="1" t="s">
        <v>3134</v>
      </c>
      <c r="B985" s="1" t="s">
        <v>4199</v>
      </c>
      <c r="D985" s="1" t="s">
        <v>5587</v>
      </c>
    </row>
    <row r="986" spans="1:4" x14ac:dyDescent="0.25">
      <c r="A986" s="1" t="s">
        <v>3135</v>
      </c>
      <c r="B986" s="1" t="s">
        <v>4200</v>
      </c>
      <c r="D986" s="1" t="s">
        <v>5096</v>
      </c>
    </row>
    <row r="987" spans="1:4" x14ac:dyDescent="0.25">
      <c r="A987" s="1" t="s">
        <v>3136</v>
      </c>
      <c r="B987" s="1" t="s">
        <v>4201</v>
      </c>
      <c r="D987" s="1" t="s">
        <v>5588</v>
      </c>
    </row>
    <row r="988" spans="1:4" x14ac:dyDescent="0.25">
      <c r="A988" s="1" t="s">
        <v>3137</v>
      </c>
      <c r="B988" s="1" t="s">
        <v>4202</v>
      </c>
      <c r="D988" s="1" t="s">
        <v>5096</v>
      </c>
    </row>
    <row r="989" spans="1:4" x14ac:dyDescent="0.25">
      <c r="A989" s="1" t="s">
        <v>3138</v>
      </c>
      <c r="B989" s="1" t="s">
        <v>4203</v>
      </c>
      <c r="D989" s="1" t="s">
        <v>5589</v>
      </c>
    </row>
    <row r="990" spans="1:4" x14ac:dyDescent="0.25">
      <c r="A990" s="1" t="s">
        <v>3139</v>
      </c>
      <c r="B990" s="1" t="s">
        <v>4204</v>
      </c>
      <c r="D990" s="1" t="s">
        <v>5096</v>
      </c>
    </row>
    <row r="991" spans="1:4" x14ac:dyDescent="0.25">
      <c r="A991" s="1" t="s">
        <v>3140</v>
      </c>
      <c r="B991" s="1" t="s">
        <v>4205</v>
      </c>
      <c r="D991" s="1" t="s">
        <v>5590</v>
      </c>
    </row>
    <row r="992" spans="1:4" x14ac:dyDescent="0.25">
      <c r="A992" s="1" t="s">
        <v>3141</v>
      </c>
      <c r="B992" s="1" t="s">
        <v>4206</v>
      </c>
      <c r="D992" s="1" t="s">
        <v>5096</v>
      </c>
    </row>
    <row r="993" spans="1:4" x14ac:dyDescent="0.25">
      <c r="A993" s="1" t="s">
        <v>3142</v>
      </c>
      <c r="B993" s="1" t="s">
        <v>4207</v>
      </c>
      <c r="D993" s="1" t="s">
        <v>5591</v>
      </c>
    </row>
    <row r="994" spans="1:4" x14ac:dyDescent="0.25">
      <c r="A994" s="1" t="s">
        <v>3143</v>
      </c>
      <c r="B994" s="1" t="s">
        <v>4208</v>
      </c>
      <c r="D994" s="1" t="s">
        <v>5096</v>
      </c>
    </row>
    <row r="995" spans="1:4" x14ac:dyDescent="0.25">
      <c r="A995" s="1" t="s">
        <v>3144</v>
      </c>
      <c r="B995" s="1" t="s">
        <v>4209</v>
      </c>
      <c r="D995" s="1" t="s">
        <v>5592</v>
      </c>
    </row>
    <row r="996" spans="1:4" x14ac:dyDescent="0.25">
      <c r="A996" s="1" t="s">
        <v>3145</v>
      </c>
      <c r="B996" s="1" t="s">
        <v>4210</v>
      </c>
      <c r="D996" s="1" t="s">
        <v>5096</v>
      </c>
    </row>
    <row r="997" spans="1:4" x14ac:dyDescent="0.25">
      <c r="A997" s="1" t="s">
        <v>3146</v>
      </c>
      <c r="B997" s="1" t="s">
        <v>4211</v>
      </c>
      <c r="D997" s="1" t="s">
        <v>5593</v>
      </c>
    </row>
    <row r="998" spans="1:4" x14ac:dyDescent="0.25">
      <c r="A998" s="1" t="s">
        <v>3147</v>
      </c>
      <c r="B998" s="1" t="s">
        <v>4212</v>
      </c>
      <c r="D998" s="1" t="s">
        <v>5096</v>
      </c>
    </row>
    <row r="999" spans="1:4" x14ac:dyDescent="0.25">
      <c r="A999" s="1" t="s">
        <v>3148</v>
      </c>
      <c r="B999" s="1" t="s">
        <v>4213</v>
      </c>
      <c r="D999" s="1" t="s">
        <v>5594</v>
      </c>
    </row>
    <row r="1000" spans="1:4" x14ac:dyDescent="0.25">
      <c r="A1000" s="1" t="s">
        <v>3149</v>
      </c>
      <c r="B1000" s="1" t="s">
        <v>4214</v>
      </c>
      <c r="D1000" s="1" t="s">
        <v>5096</v>
      </c>
    </row>
    <row r="1001" spans="1:4" x14ac:dyDescent="0.25">
      <c r="A1001" s="1" t="s">
        <v>3150</v>
      </c>
      <c r="B1001" s="1" t="s">
        <v>4215</v>
      </c>
      <c r="D1001" s="1" t="s">
        <v>5595</v>
      </c>
    </row>
    <row r="1002" spans="1:4" x14ac:dyDescent="0.25">
      <c r="A1002" s="1" t="s">
        <v>3151</v>
      </c>
      <c r="B1002" s="1" t="s">
        <v>4216</v>
      </c>
      <c r="D1002" s="1" t="s">
        <v>5096</v>
      </c>
    </row>
    <row r="1003" spans="1:4" x14ac:dyDescent="0.25">
      <c r="A1003" s="1" t="s">
        <v>3152</v>
      </c>
      <c r="B1003" s="1" t="s">
        <v>4217</v>
      </c>
      <c r="D1003" s="1" t="s">
        <v>5596</v>
      </c>
    </row>
    <row r="1004" spans="1:4" x14ac:dyDescent="0.25">
      <c r="A1004" s="1" t="s">
        <v>3153</v>
      </c>
      <c r="B1004" s="1" t="s">
        <v>4218</v>
      </c>
      <c r="D1004" s="1" t="s">
        <v>5096</v>
      </c>
    </row>
    <row r="1005" spans="1:4" x14ac:dyDescent="0.25">
      <c r="A1005" s="1" t="s">
        <v>3154</v>
      </c>
      <c r="B1005" s="1" t="s">
        <v>4219</v>
      </c>
      <c r="D1005" s="1" t="s">
        <v>5597</v>
      </c>
    </row>
    <row r="1006" spans="1:4" x14ac:dyDescent="0.25">
      <c r="A1006" s="1" t="s">
        <v>3155</v>
      </c>
      <c r="B1006" s="1" t="s">
        <v>4220</v>
      </c>
      <c r="D1006" s="1" t="s">
        <v>5096</v>
      </c>
    </row>
    <row r="1007" spans="1:4" x14ac:dyDescent="0.25">
      <c r="A1007" s="1" t="s">
        <v>3156</v>
      </c>
      <c r="B1007" s="1" t="s">
        <v>4221</v>
      </c>
      <c r="D1007" s="1" t="s">
        <v>5598</v>
      </c>
    </row>
    <row r="1008" spans="1:4" x14ac:dyDescent="0.25">
      <c r="A1008" s="1" t="s">
        <v>3157</v>
      </c>
      <c r="B1008" s="1" t="s">
        <v>4222</v>
      </c>
      <c r="D1008" s="1" t="s">
        <v>5096</v>
      </c>
    </row>
    <row r="1009" spans="1:4" x14ac:dyDescent="0.25">
      <c r="A1009" s="1" t="s">
        <v>3158</v>
      </c>
      <c r="B1009" s="1" t="s">
        <v>4223</v>
      </c>
      <c r="D1009" s="1" t="s">
        <v>5599</v>
      </c>
    </row>
    <row r="1010" spans="1:4" x14ac:dyDescent="0.25">
      <c r="A1010" s="1" t="s">
        <v>3159</v>
      </c>
      <c r="B1010" s="1" t="s">
        <v>4224</v>
      </c>
      <c r="D1010" s="1" t="s">
        <v>5096</v>
      </c>
    </row>
    <row r="1011" spans="1:4" x14ac:dyDescent="0.25">
      <c r="A1011" s="1" t="s">
        <v>3160</v>
      </c>
      <c r="B1011" s="1" t="s">
        <v>4225</v>
      </c>
      <c r="D1011" s="1" t="s">
        <v>5600</v>
      </c>
    </row>
    <row r="1012" spans="1:4" x14ac:dyDescent="0.25">
      <c r="A1012" s="1" t="s">
        <v>3161</v>
      </c>
      <c r="B1012" s="1" t="s">
        <v>4226</v>
      </c>
      <c r="D1012" s="1" t="s">
        <v>5096</v>
      </c>
    </row>
    <row r="1013" spans="1:4" x14ac:dyDescent="0.25">
      <c r="A1013" s="1" t="s">
        <v>3162</v>
      </c>
      <c r="B1013" s="1" t="s">
        <v>4227</v>
      </c>
      <c r="D1013" s="1" t="s">
        <v>5601</v>
      </c>
    </row>
    <row r="1014" spans="1:4" x14ac:dyDescent="0.25">
      <c r="A1014" s="1" t="s">
        <v>3163</v>
      </c>
      <c r="B1014" s="1" t="s">
        <v>4228</v>
      </c>
      <c r="D1014" s="1" t="s">
        <v>5096</v>
      </c>
    </row>
    <row r="1015" spans="1:4" x14ac:dyDescent="0.25">
      <c r="A1015" s="1" t="s">
        <v>3164</v>
      </c>
      <c r="B1015" s="1" t="s">
        <v>4229</v>
      </c>
      <c r="D1015" s="1" t="s">
        <v>5602</v>
      </c>
    </row>
    <row r="1016" spans="1:4" x14ac:dyDescent="0.25">
      <c r="A1016" s="1" t="s">
        <v>3165</v>
      </c>
      <c r="B1016" s="1" t="s">
        <v>4230</v>
      </c>
      <c r="D1016" s="1" t="s">
        <v>5096</v>
      </c>
    </row>
    <row r="1017" spans="1:4" x14ac:dyDescent="0.25">
      <c r="A1017" s="1" t="s">
        <v>3166</v>
      </c>
      <c r="B1017" s="1" t="s">
        <v>4231</v>
      </c>
      <c r="D1017" s="1" t="s">
        <v>5603</v>
      </c>
    </row>
    <row r="1018" spans="1:4" x14ac:dyDescent="0.25">
      <c r="A1018" s="1" t="s">
        <v>3167</v>
      </c>
      <c r="B1018" s="1" t="s">
        <v>4232</v>
      </c>
      <c r="D1018" s="1" t="s">
        <v>5096</v>
      </c>
    </row>
    <row r="1019" spans="1:4" x14ac:dyDescent="0.25">
      <c r="A1019" s="1" t="s">
        <v>3168</v>
      </c>
      <c r="B1019" s="1" t="s">
        <v>4233</v>
      </c>
      <c r="D1019" s="1" t="s">
        <v>5604</v>
      </c>
    </row>
    <row r="1020" spans="1:4" x14ac:dyDescent="0.25">
      <c r="A1020" s="1" t="s">
        <v>3169</v>
      </c>
      <c r="B1020" s="1" t="s">
        <v>4234</v>
      </c>
      <c r="D1020" s="1" t="s">
        <v>5096</v>
      </c>
    </row>
    <row r="1021" spans="1:4" x14ac:dyDescent="0.25">
      <c r="A1021" s="1" t="s">
        <v>3170</v>
      </c>
      <c r="B1021" s="1" t="s">
        <v>4235</v>
      </c>
      <c r="D1021" s="1" t="s">
        <v>5605</v>
      </c>
    </row>
    <row r="1022" spans="1:4" x14ac:dyDescent="0.25">
      <c r="A1022" s="1" t="s">
        <v>3171</v>
      </c>
      <c r="B1022" s="1" t="s">
        <v>4236</v>
      </c>
      <c r="D1022" s="1" t="s">
        <v>5096</v>
      </c>
    </row>
    <row r="1023" spans="1:4" x14ac:dyDescent="0.25">
      <c r="A1023" s="1" t="s">
        <v>3172</v>
      </c>
      <c r="B1023" s="1" t="s">
        <v>4237</v>
      </c>
      <c r="D1023" s="1" t="s">
        <v>5606</v>
      </c>
    </row>
    <row r="1024" spans="1:4" x14ac:dyDescent="0.25">
      <c r="A1024" s="1" t="s">
        <v>3173</v>
      </c>
      <c r="B1024" s="1" t="s">
        <v>4238</v>
      </c>
      <c r="D1024" s="1" t="s">
        <v>5096</v>
      </c>
    </row>
    <row r="1025" spans="1:4" x14ac:dyDescent="0.25">
      <c r="A1025" s="1" t="s">
        <v>3174</v>
      </c>
      <c r="B1025" s="1" t="s">
        <v>4239</v>
      </c>
      <c r="D1025" s="1" t="s">
        <v>5607</v>
      </c>
    </row>
    <row r="1026" spans="1:4" x14ac:dyDescent="0.25">
      <c r="A1026" s="1" t="s">
        <v>3175</v>
      </c>
      <c r="B1026" s="1" t="s">
        <v>4240</v>
      </c>
      <c r="D1026" s="1" t="s">
        <v>5096</v>
      </c>
    </row>
    <row r="1027" spans="1:4" x14ac:dyDescent="0.25">
      <c r="A1027" s="1" t="s">
        <v>3176</v>
      </c>
      <c r="B1027" s="1" t="s">
        <v>4241</v>
      </c>
      <c r="D1027" s="1" t="s">
        <v>5608</v>
      </c>
    </row>
    <row r="1028" spans="1:4" x14ac:dyDescent="0.25">
      <c r="A1028" s="1" t="s">
        <v>3177</v>
      </c>
      <c r="B1028" s="1" t="s">
        <v>4242</v>
      </c>
      <c r="D1028" s="1" t="s">
        <v>5096</v>
      </c>
    </row>
    <row r="1029" spans="1:4" x14ac:dyDescent="0.25">
      <c r="A1029" s="1" t="s">
        <v>3178</v>
      </c>
      <c r="B1029" s="1" t="s">
        <v>4243</v>
      </c>
      <c r="D1029" s="1" t="s">
        <v>5609</v>
      </c>
    </row>
    <row r="1030" spans="1:4" x14ac:dyDescent="0.25">
      <c r="A1030" s="1" t="s">
        <v>3179</v>
      </c>
      <c r="B1030" s="1" t="s">
        <v>4244</v>
      </c>
      <c r="D1030" s="1" t="s">
        <v>5096</v>
      </c>
    </row>
    <row r="1031" spans="1:4" x14ac:dyDescent="0.25">
      <c r="A1031" s="1" t="s">
        <v>3180</v>
      </c>
      <c r="B1031" s="1" t="s">
        <v>4245</v>
      </c>
      <c r="D1031" s="1" t="s">
        <v>5610</v>
      </c>
    </row>
    <row r="1032" spans="1:4" x14ac:dyDescent="0.25">
      <c r="A1032" s="1" t="s">
        <v>3181</v>
      </c>
      <c r="B1032" s="1" t="s">
        <v>4246</v>
      </c>
      <c r="D1032" s="1" t="s">
        <v>5096</v>
      </c>
    </row>
    <row r="1033" spans="1:4" x14ac:dyDescent="0.25">
      <c r="A1033" s="1" t="s">
        <v>3182</v>
      </c>
      <c r="B1033" s="1" t="s">
        <v>4247</v>
      </c>
      <c r="D1033" s="1" t="s">
        <v>5611</v>
      </c>
    </row>
    <row r="1034" spans="1:4" x14ac:dyDescent="0.25">
      <c r="A1034" s="1" t="s">
        <v>3183</v>
      </c>
      <c r="B1034" s="1" t="s">
        <v>4248</v>
      </c>
      <c r="D1034" s="1" t="s">
        <v>5096</v>
      </c>
    </row>
    <row r="1035" spans="1:4" x14ac:dyDescent="0.25">
      <c r="A1035" s="1" t="s">
        <v>3184</v>
      </c>
      <c r="B1035" s="1" t="s">
        <v>4249</v>
      </c>
      <c r="D1035" s="1" t="s">
        <v>5612</v>
      </c>
    </row>
    <row r="1036" spans="1:4" x14ac:dyDescent="0.25">
      <c r="A1036" s="1" t="s">
        <v>3185</v>
      </c>
      <c r="B1036" s="1" t="s">
        <v>4250</v>
      </c>
      <c r="D1036" s="1" t="s">
        <v>5096</v>
      </c>
    </row>
    <row r="1037" spans="1:4" x14ac:dyDescent="0.25">
      <c r="A1037" s="1" t="s">
        <v>3186</v>
      </c>
      <c r="B1037" s="1" t="s">
        <v>4251</v>
      </c>
      <c r="D1037" s="1" t="s">
        <v>5613</v>
      </c>
    </row>
    <row r="1038" spans="1:4" x14ac:dyDescent="0.25">
      <c r="A1038" s="1" t="s">
        <v>3187</v>
      </c>
      <c r="B1038" s="1" t="s">
        <v>4252</v>
      </c>
      <c r="D1038" s="1" t="s">
        <v>5096</v>
      </c>
    </row>
    <row r="1039" spans="1:4" x14ac:dyDescent="0.25">
      <c r="A1039" s="1" t="s">
        <v>3188</v>
      </c>
      <c r="B1039" s="1" t="s">
        <v>4253</v>
      </c>
      <c r="D1039" s="1" t="s">
        <v>5614</v>
      </c>
    </row>
    <row r="1040" spans="1:4" x14ac:dyDescent="0.25">
      <c r="A1040" s="1" t="s">
        <v>3189</v>
      </c>
      <c r="B1040" s="1" t="s">
        <v>4254</v>
      </c>
      <c r="D1040" s="1" t="s">
        <v>5096</v>
      </c>
    </row>
    <row r="1041" spans="1:4" x14ac:dyDescent="0.25">
      <c r="A1041" s="1" t="s">
        <v>3190</v>
      </c>
      <c r="B1041" s="1" t="s">
        <v>4255</v>
      </c>
      <c r="D1041" s="1" t="s">
        <v>5615</v>
      </c>
    </row>
    <row r="1042" spans="1:4" x14ac:dyDescent="0.25">
      <c r="A1042" s="1" t="s">
        <v>3191</v>
      </c>
      <c r="B1042" s="1" t="s">
        <v>4256</v>
      </c>
      <c r="D1042" s="1" t="s">
        <v>5096</v>
      </c>
    </row>
    <row r="1043" spans="1:4" x14ac:dyDescent="0.25">
      <c r="A1043" s="1" t="s">
        <v>3192</v>
      </c>
      <c r="B1043" s="1" t="s">
        <v>4257</v>
      </c>
      <c r="D1043" s="1" t="s">
        <v>5616</v>
      </c>
    </row>
    <row r="1044" spans="1:4" x14ac:dyDescent="0.25">
      <c r="A1044" s="1" t="s">
        <v>3193</v>
      </c>
      <c r="B1044" s="1" t="s">
        <v>4258</v>
      </c>
      <c r="D1044" s="1" t="s">
        <v>5096</v>
      </c>
    </row>
    <row r="1045" spans="1:4" x14ac:dyDescent="0.25">
      <c r="A1045" s="1" t="s">
        <v>3194</v>
      </c>
      <c r="B1045" s="1" t="s">
        <v>4259</v>
      </c>
      <c r="D1045" s="1" t="s">
        <v>5617</v>
      </c>
    </row>
    <row r="1046" spans="1:4" x14ac:dyDescent="0.25">
      <c r="A1046" s="1" t="s">
        <v>3195</v>
      </c>
      <c r="B1046" s="1" t="s">
        <v>4260</v>
      </c>
      <c r="D1046" s="1" t="s">
        <v>5096</v>
      </c>
    </row>
    <row r="1047" spans="1:4" x14ac:dyDescent="0.25">
      <c r="A1047" s="1" t="s">
        <v>3196</v>
      </c>
      <c r="B1047" s="1" t="s">
        <v>4261</v>
      </c>
      <c r="D1047" s="1" t="s">
        <v>5618</v>
      </c>
    </row>
    <row r="1048" spans="1:4" x14ac:dyDescent="0.25">
      <c r="A1048" s="1" t="s">
        <v>3197</v>
      </c>
      <c r="B1048" s="1" t="s">
        <v>4262</v>
      </c>
      <c r="D1048" s="1" t="s">
        <v>5096</v>
      </c>
    </row>
    <row r="1049" spans="1:4" x14ac:dyDescent="0.25">
      <c r="A1049" s="1" t="s">
        <v>3198</v>
      </c>
      <c r="B1049" s="1" t="s">
        <v>4263</v>
      </c>
      <c r="D1049" s="1" t="s">
        <v>5619</v>
      </c>
    </row>
    <row r="1050" spans="1:4" x14ac:dyDescent="0.25">
      <c r="A1050" s="1" t="s">
        <v>3199</v>
      </c>
      <c r="B1050" s="1" t="s">
        <v>4264</v>
      </c>
      <c r="D1050" s="1" t="s">
        <v>5096</v>
      </c>
    </row>
    <row r="1051" spans="1:4" x14ac:dyDescent="0.25">
      <c r="A1051" s="1" t="s">
        <v>3200</v>
      </c>
      <c r="B1051" s="1" t="s">
        <v>4265</v>
      </c>
      <c r="D1051" s="1" t="s">
        <v>5620</v>
      </c>
    </row>
    <row r="1052" spans="1:4" x14ac:dyDescent="0.25">
      <c r="A1052" s="1" t="s">
        <v>3201</v>
      </c>
      <c r="B1052" s="1" t="s">
        <v>4266</v>
      </c>
      <c r="D1052" s="1" t="s">
        <v>5096</v>
      </c>
    </row>
    <row r="1053" spans="1:4" x14ac:dyDescent="0.25">
      <c r="A1053" s="1" t="s">
        <v>3202</v>
      </c>
      <c r="B1053" s="1" t="s">
        <v>4267</v>
      </c>
      <c r="D1053" s="1" t="s">
        <v>5621</v>
      </c>
    </row>
    <row r="1054" spans="1:4" x14ac:dyDescent="0.25">
      <c r="A1054" s="1" t="s">
        <v>3203</v>
      </c>
      <c r="B1054" s="1" t="s">
        <v>4268</v>
      </c>
      <c r="D1054" s="1" t="s">
        <v>5096</v>
      </c>
    </row>
    <row r="1055" spans="1:4" x14ac:dyDescent="0.25">
      <c r="A1055" s="1" t="s">
        <v>3204</v>
      </c>
      <c r="B1055" s="1" t="s">
        <v>4269</v>
      </c>
      <c r="D1055" s="1" t="s">
        <v>5622</v>
      </c>
    </row>
    <row r="1056" spans="1:4" x14ac:dyDescent="0.25">
      <c r="A1056" s="1" t="s">
        <v>3205</v>
      </c>
      <c r="B1056" s="1" t="s">
        <v>4270</v>
      </c>
      <c r="D1056" s="1" t="s">
        <v>5096</v>
      </c>
    </row>
    <row r="1057" spans="1:4" x14ac:dyDescent="0.25">
      <c r="A1057" s="1" t="s">
        <v>3206</v>
      </c>
      <c r="B1057" s="1" t="s">
        <v>4271</v>
      </c>
      <c r="D1057" s="1" t="s">
        <v>5623</v>
      </c>
    </row>
    <row r="1058" spans="1:4" x14ac:dyDescent="0.25">
      <c r="A1058" s="1" t="s">
        <v>3207</v>
      </c>
      <c r="B1058" s="1" t="s">
        <v>4272</v>
      </c>
      <c r="D1058" s="1" t="s">
        <v>5096</v>
      </c>
    </row>
    <row r="1059" spans="1:4" x14ac:dyDescent="0.25">
      <c r="A1059" s="1" t="s">
        <v>3208</v>
      </c>
      <c r="B1059" s="1" t="s">
        <v>4273</v>
      </c>
      <c r="D1059" s="1" t="s">
        <v>5624</v>
      </c>
    </row>
    <row r="1060" spans="1:4" x14ac:dyDescent="0.25">
      <c r="A1060" s="1" t="s">
        <v>3209</v>
      </c>
      <c r="B1060" s="1" t="s">
        <v>4274</v>
      </c>
      <c r="D1060" s="1" t="s">
        <v>5096</v>
      </c>
    </row>
    <row r="1061" spans="1:4" x14ac:dyDescent="0.25">
      <c r="A1061" s="1" t="s">
        <v>3210</v>
      </c>
      <c r="B1061" s="1" t="s">
        <v>4275</v>
      </c>
      <c r="D1061" s="1" t="s">
        <v>5625</v>
      </c>
    </row>
    <row r="1062" spans="1:4" x14ac:dyDescent="0.25">
      <c r="A1062" s="1" t="s">
        <v>3211</v>
      </c>
      <c r="B1062" s="1" t="s">
        <v>4276</v>
      </c>
      <c r="D1062" s="1" t="s">
        <v>5096</v>
      </c>
    </row>
    <row r="1063" spans="1:4" x14ac:dyDescent="0.25">
      <c r="A1063" s="1" t="s">
        <v>3212</v>
      </c>
      <c r="B1063" s="1" t="s">
        <v>4277</v>
      </c>
      <c r="D1063" s="1" t="s">
        <v>5626</v>
      </c>
    </row>
    <row r="1064" spans="1:4" x14ac:dyDescent="0.25">
      <c r="A1064" s="1" t="s">
        <v>3213</v>
      </c>
      <c r="B1064" s="1" t="s">
        <v>4278</v>
      </c>
      <c r="D1064" s="1" t="s">
        <v>5096</v>
      </c>
    </row>
    <row r="1065" spans="1:4" x14ac:dyDescent="0.25">
      <c r="A1065" s="1" t="s">
        <v>3214</v>
      </c>
      <c r="B1065" s="1" t="s">
        <v>4279</v>
      </c>
      <c r="D1065" s="1" t="s">
        <v>5627</v>
      </c>
    </row>
    <row r="1066" spans="1:4" x14ac:dyDescent="0.25">
      <c r="B1066" s="1" t="s">
        <v>4280</v>
      </c>
      <c r="D1066" s="1" t="s">
        <v>5096</v>
      </c>
    </row>
    <row r="1067" spans="1:4" x14ac:dyDescent="0.25">
      <c r="B1067" s="1" t="s">
        <v>4281</v>
      </c>
      <c r="D1067" s="1" t="s">
        <v>5628</v>
      </c>
    </row>
    <row r="1068" spans="1:4" x14ac:dyDescent="0.25">
      <c r="B1068" s="1" t="s">
        <v>4282</v>
      </c>
      <c r="D1068" s="1" t="s">
        <v>5096</v>
      </c>
    </row>
    <row r="1069" spans="1:4" x14ac:dyDescent="0.25">
      <c r="B1069" s="1" t="s">
        <v>4283</v>
      </c>
      <c r="D1069" s="1" t="s">
        <v>5629</v>
      </c>
    </row>
    <row r="1070" spans="1:4" x14ac:dyDescent="0.25">
      <c r="B1070" s="1" t="s">
        <v>4284</v>
      </c>
      <c r="D1070" s="1" t="s">
        <v>5096</v>
      </c>
    </row>
    <row r="1071" spans="1:4" x14ac:dyDescent="0.25">
      <c r="B1071" s="1" t="s">
        <v>4285</v>
      </c>
      <c r="D1071" s="1" t="s">
        <v>5630</v>
      </c>
    </row>
    <row r="1072" spans="1:4" x14ac:dyDescent="0.25">
      <c r="B1072" s="1" t="s">
        <v>4286</v>
      </c>
      <c r="D1072" s="1" t="s">
        <v>5096</v>
      </c>
    </row>
    <row r="1073" spans="2:4" x14ac:dyDescent="0.25">
      <c r="B1073" s="1" t="s">
        <v>4287</v>
      </c>
      <c r="D1073" s="1" t="s">
        <v>5631</v>
      </c>
    </row>
    <row r="1074" spans="2:4" x14ac:dyDescent="0.25">
      <c r="B1074" s="1" t="s">
        <v>4288</v>
      </c>
      <c r="D1074" s="1" t="s">
        <v>5096</v>
      </c>
    </row>
    <row r="1075" spans="2:4" x14ac:dyDescent="0.25">
      <c r="B1075" s="1" t="s">
        <v>4289</v>
      </c>
      <c r="D1075" s="1" t="s">
        <v>5632</v>
      </c>
    </row>
    <row r="1076" spans="2:4" x14ac:dyDescent="0.25">
      <c r="B1076" s="1" t="s">
        <v>4290</v>
      </c>
      <c r="D1076" s="1" t="s">
        <v>5096</v>
      </c>
    </row>
    <row r="1077" spans="2:4" x14ac:dyDescent="0.25">
      <c r="B1077" s="1" t="s">
        <v>4291</v>
      </c>
      <c r="D1077" s="1" t="s">
        <v>5633</v>
      </c>
    </row>
    <row r="1078" spans="2:4" x14ac:dyDescent="0.25">
      <c r="B1078" s="1" t="s">
        <v>4292</v>
      </c>
      <c r="D1078" s="1" t="s">
        <v>5096</v>
      </c>
    </row>
    <row r="1079" spans="2:4" x14ac:dyDescent="0.25">
      <c r="B1079" s="1" t="s">
        <v>4293</v>
      </c>
      <c r="D1079" s="1" t="s">
        <v>5634</v>
      </c>
    </row>
    <row r="1080" spans="2:4" x14ac:dyDescent="0.25">
      <c r="B1080" s="1" t="s">
        <v>4294</v>
      </c>
      <c r="D1080" s="1" t="s">
        <v>5096</v>
      </c>
    </row>
    <row r="1081" spans="2:4" x14ac:dyDescent="0.25">
      <c r="B1081" s="1" t="s">
        <v>4295</v>
      </c>
      <c r="D1081" s="1" t="s">
        <v>5635</v>
      </c>
    </row>
    <row r="1082" spans="2:4" x14ac:dyDescent="0.25">
      <c r="B1082" s="1" t="s">
        <v>4296</v>
      </c>
      <c r="D1082" s="1" t="s">
        <v>5096</v>
      </c>
    </row>
    <row r="1083" spans="2:4" x14ac:dyDescent="0.25">
      <c r="B1083" s="1" t="s">
        <v>4297</v>
      </c>
      <c r="D1083" s="1" t="s">
        <v>5636</v>
      </c>
    </row>
    <row r="1084" spans="2:4" x14ac:dyDescent="0.25">
      <c r="B1084" s="1" t="s">
        <v>4298</v>
      </c>
      <c r="D1084" s="1" t="s">
        <v>5096</v>
      </c>
    </row>
    <row r="1085" spans="2:4" x14ac:dyDescent="0.25">
      <c r="B1085" s="1" t="s">
        <v>4299</v>
      </c>
      <c r="D1085" s="1" t="s">
        <v>5637</v>
      </c>
    </row>
    <row r="1086" spans="2:4" x14ac:dyDescent="0.25">
      <c r="B1086" s="1" t="s">
        <v>4300</v>
      </c>
      <c r="D1086" s="1" t="s">
        <v>5096</v>
      </c>
    </row>
    <row r="1087" spans="2:4" x14ac:dyDescent="0.25">
      <c r="B1087" s="1" t="s">
        <v>4301</v>
      </c>
      <c r="D1087" s="1" t="s">
        <v>5638</v>
      </c>
    </row>
    <row r="1088" spans="2:4" x14ac:dyDescent="0.25">
      <c r="B1088" s="1" t="s">
        <v>4302</v>
      </c>
      <c r="D1088" s="1" t="s">
        <v>5096</v>
      </c>
    </row>
    <row r="1089" spans="2:4" x14ac:dyDescent="0.25">
      <c r="B1089" s="1" t="s">
        <v>4303</v>
      </c>
      <c r="D1089" s="1" t="s">
        <v>5639</v>
      </c>
    </row>
    <row r="1090" spans="2:4" x14ac:dyDescent="0.25">
      <c r="B1090" s="1" t="s">
        <v>4304</v>
      </c>
      <c r="D1090" s="1" t="s">
        <v>5096</v>
      </c>
    </row>
    <row r="1091" spans="2:4" x14ac:dyDescent="0.25">
      <c r="B1091" s="1" t="s">
        <v>4305</v>
      </c>
      <c r="D1091" s="1" t="s">
        <v>5640</v>
      </c>
    </row>
    <row r="1092" spans="2:4" x14ac:dyDescent="0.25">
      <c r="B1092" s="1" t="s">
        <v>4306</v>
      </c>
      <c r="D1092" s="1" t="s">
        <v>5096</v>
      </c>
    </row>
    <row r="1093" spans="2:4" x14ac:dyDescent="0.25">
      <c r="B1093" s="1" t="s">
        <v>4307</v>
      </c>
      <c r="D1093" s="1" t="s">
        <v>5641</v>
      </c>
    </row>
    <row r="1094" spans="2:4" x14ac:dyDescent="0.25">
      <c r="B1094" s="1" t="s">
        <v>4308</v>
      </c>
      <c r="D1094" s="1" t="s">
        <v>5096</v>
      </c>
    </row>
    <row r="1095" spans="2:4" x14ac:dyDescent="0.25">
      <c r="B1095" s="1" t="s">
        <v>4309</v>
      </c>
      <c r="D1095" s="1" t="s">
        <v>5642</v>
      </c>
    </row>
    <row r="1096" spans="2:4" x14ac:dyDescent="0.25">
      <c r="B1096" s="1" t="s">
        <v>4310</v>
      </c>
      <c r="D1096" s="1" t="s">
        <v>5096</v>
      </c>
    </row>
    <row r="1097" spans="2:4" x14ac:dyDescent="0.25">
      <c r="B1097" s="1" t="s">
        <v>4311</v>
      </c>
      <c r="D1097" s="1" t="s">
        <v>5643</v>
      </c>
    </row>
    <row r="1098" spans="2:4" x14ac:dyDescent="0.25">
      <c r="B1098" s="1" t="s">
        <v>4312</v>
      </c>
      <c r="D1098" s="1" t="s">
        <v>5096</v>
      </c>
    </row>
    <row r="1099" spans="2:4" x14ac:dyDescent="0.25">
      <c r="B1099" s="1" t="s">
        <v>4313</v>
      </c>
      <c r="D1099" s="1" t="s">
        <v>5644</v>
      </c>
    </row>
    <row r="1100" spans="2:4" x14ac:dyDescent="0.25">
      <c r="B1100" s="1" t="s">
        <v>4314</v>
      </c>
      <c r="D1100" s="1" t="s">
        <v>5096</v>
      </c>
    </row>
    <row r="1101" spans="2:4" x14ac:dyDescent="0.25">
      <c r="B1101" s="1" t="s">
        <v>4315</v>
      </c>
      <c r="D1101" s="1" t="s">
        <v>5645</v>
      </c>
    </row>
    <row r="1102" spans="2:4" x14ac:dyDescent="0.25">
      <c r="B1102" s="1" t="s">
        <v>4316</v>
      </c>
      <c r="D1102" s="1" t="s">
        <v>5096</v>
      </c>
    </row>
    <row r="1103" spans="2:4" x14ac:dyDescent="0.25">
      <c r="B1103" s="1" t="s">
        <v>4317</v>
      </c>
      <c r="D1103" s="1" t="s">
        <v>5646</v>
      </c>
    </row>
    <row r="1104" spans="2:4" x14ac:dyDescent="0.25">
      <c r="B1104" s="1" t="s">
        <v>4318</v>
      </c>
      <c r="D1104" s="1" t="s">
        <v>5096</v>
      </c>
    </row>
    <row r="1105" spans="2:4" x14ac:dyDescent="0.25">
      <c r="B1105" s="1" t="s">
        <v>4319</v>
      </c>
      <c r="D1105" s="1" t="s">
        <v>5647</v>
      </c>
    </row>
    <row r="1106" spans="2:4" x14ac:dyDescent="0.25">
      <c r="B1106" s="1" t="s">
        <v>4320</v>
      </c>
      <c r="D1106" s="1" t="s">
        <v>5096</v>
      </c>
    </row>
    <row r="1107" spans="2:4" x14ac:dyDescent="0.25">
      <c r="B1107" s="1" t="s">
        <v>4321</v>
      </c>
      <c r="D1107" s="1" t="s">
        <v>5648</v>
      </c>
    </row>
    <row r="1108" spans="2:4" x14ac:dyDescent="0.25">
      <c r="B1108" s="1" t="s">
        <v>4322</v>
      </c>
      <c r="D1108" s="1" t="s">
        <v>5096</v>
      </c>
    </row>
    <row r="1109" spans="2:4" x14ac:dyDescent="0.25">
      <c r="B1109" s="1" t="s">
        <v>4323</v>
      </c>
      <c r="D1109" s="1" t="s">
        <v>5649</v>
      </c>
    </row>
    <row r="1110" spans="2:4" x14ac:dyDescent="0.25">
      <c r="B1110" s="1" t="s">
        <v>4324</v>
      </c>
      <c r="D1110" s="1" t="s">
        <v>5096</v>
      </c>
    </row>
    <row r="1111" spans="2:4" x14ac:dyDescent="0.25">
      <c r="B1111" s="1" t="s">
        <v>4325</v>
      </c>
      <c r="D1111" s="1" t="s">
        <v>5650</v>
      </c>
    </row>
    <row r="1112" spans="2:4" x14ac:dyDescent="0.25">
      <c r="B1112" s="1" t="s">
        <v>4326</v>
      </c>
      <c r="D1112" s="1" t="s">
        <v>5096</v>
      </c>
    </row>
    <row r="1113" spans="2:4" x14ac:dyDescent="0.25">
      <c r="B1113" s="1" t="s">
        <v>4327</v>
      </c>
      <c r="D1113" s="1" t="s">
        <v>5651</v>
      </c>
    </row>
    <row r="1114" spans="2:4" x14ac:dyDescent="0.25">
      <c r="B1114" s="1" t="s">
        <v>4328</v>
      </c>
      <c r="D1114" s="1" t="s">
        <v>5096</v>
      </c>
    </row>
    <row r="1115" spans="2:4" x14ac:dyDescent="0.25">
      <c r="B1115" s="1" t="s">
        <v>4329</v>
      </c>
      <c r="D1115" s="1" t="s">
        <v>5652</v>
      </c>
    </row>
    <row r="1116" spans="2:4" x14ac:dyDescent="0.25">
      <c r="B1116" s="1" t="s">
        <v>4330</v>
      </c>
      <c r="D1116" s="1" t="s">
        <v>5096</v>
      </c>
    </row>
    <row r="1117" spans="2:4" x14ac:dyDescent="0.25">
      <c r="B1117" s="1" t="s">
        <v>4331</v>
      </c>
      <c r="D1117" s="1" t="s">
        <v>5653</v>
      </c>
    </row>
    <row r="1118" spans="2:4" x14ac:dyDescent="0.25">
      <c r="B1118" s="1" t="s">
        <v>4332</v>
      </c>
      <c r="D1118" s="1" t="s">
        <v>5096</v>
      </c>
    </row>
    <row r="1119" spans="2:4" x14ac:dyDescent="0.25">
      <c r="B1119" s="1" t="s">
        <v>4333</v>
      </c>
      <c r="D1119" s="1" t="s">
        <v>5654</v>
      </c>
    </row>
    <row r="1120" spans="2:4" x14ac:dyDescent="0.25">
      <c r="B1120" s="1" t="s">
        <v>4334</v>
      </c>
      <c r="D1120" s="1" t="s">
        <v>5096</v>
      </c>
    </row>
    <row r="1121" spans="2:4" x14ac:dyDescent="0.25">
      <c r="B1121" s="1" t="s">
        <v>4335</v>
      </c>
      <c r="D1121" s="1" t="s">
        <v>5655</v>
      </c>
    </row>
    <row r="1122" spans="2:4" x14ac:dyDescent="0.25">
      <c r="B1122" s="1" t="s">
        <v>4336</v>
      </c>
    </row>
    <row r="1123" spans="2:4" x14ac:dyDescent="0.25">
      <c r="B1123" s="1" t="s">
        <v>4337</v>
      </c>
    </row>
    <row r="1124" spans="2:4" x14ac:dyDescent="0.25">
      <c r="B1124" s="1" t="s">
        <v>4338</v>
      </c>
    </row>
    <row r="1125" spans="2:4" x14ac:dyDescent="0.25">
      <c r="B1125" s="1" t="s">
        <v>4339</v>
      </c>
    </row>
    <row r="1126" spans="2:4" x14ac:dyDescent="0.25">
      <c r="B1126" s="1" t="s">
        <v>4340</v>
      </c>
    </row>
    <row r="1127" spans="2:4" x14ac:dyDescent="0.25">
      <c r="B1127" s="1" t="s">
        <v>4341</v>
      </c>
    </row>
    <row r="1128" spans="2:4" x14ac:dyDescent="0.25">
      <c r="B1128" s="1" t="s">
        <v>4342</v>
      </c>
    </row>
    <row r="1129" spans="2:4" x14ac:dyDescent="0.25">
      <c r="B1129" s="1" t="s">
        <v>4343</v>
      </c>
    </row>
    <row r="1130" spans="2:4" x14ac:dyDescent="0.25">
      <c r="B1130" s="1" t="s">
        <v>4344</v>
      </c>
    </row>
    <row r="1131" spans="2:4" x14ac:dyDescent="0.25">
      <c r="B1131" s="1" t="s">
        <v>4345</v>
      </c>
    </row>
    <row r="1132" spans="2:4" x14ac:dyDescent="0.25">
      <c r="B1132" s="1" t="s">
        <v>4346</v>
      </c>
    </row>
    <row r="1133" spans="2:4" x14ac:dyDescent="0.25">
      <c r="B1133" s="1" t="s">
        <v>4347</v>
      </c>
    </row>
    <row r="1134" spans="2:4" x14ac:dyDescent="0.25">
      <c r="B1134" s="1" t="s">
        <v>4348</v>
      </c>
    </row>
    <row r="1135" spans="2:4" x14ac:dyDescent="0.25">
      <c r="B1135" s="1" t="s">
        <v>4349</v>
      </c>
    </row>
    <row r="1136" spans="2:4" x14ac:dyDescent="0.25">
      <c r="B1136" s="1" t="s">
        <v>4350</v>
      </c>
    </row>
    <row r="1137" spans="2:2" x14ac:dyDescent="0.25">
      <c r="B1137" s="1" t="s">
        <v>4351</v>
      </c>
    </row>
    <row r="1138" spans="2:2" x14ac:dyDescent="0.25">
      <c r="B1138" s="1" t="s">
        <v>4352</v>
      </c>
    </row>
    <row r="1139" spans="2:2" x14ac:dyDescent="0.25">
      <c r="B1139" s="1" t="s">
        <v>4353</v>
      </c>
    </row>
    <row r="1140" spans="2:2" x14ac:dyDescent="0.25">
      <c r="B1140" s="1" t="s">
        <v>4354</v>
      </c>
    </row>
    <row r="1141" spans="2:2" x14ac:dyDescent="0.25">
      <c r="B1141" s="1" t="s">
        <v>4355</v>
      </c>
    </row>
    <row r="1142" spans="2:2" x14ac:dyDescent="0.25">
      <c r="B1142" s="1" t="s">
        <v>4356</v>
      </c>
    </row>
    <row r="1143" spans="2:2" x14ac:dyDescent="0.25">
      <c r="B1143" s="1" t="s">
        <v>4357</v>
      </c>
    </row>
    <row r="1144" spans="2:2" x14ac:dyDescent="0.25">
      <c r="B1144" s="1" t="s">
        <v>4358</v>
      </c>
    </row>
    <row r="1145" spans="2:2" x14ac:dyDescent="0.25">
      <c r="B1145" s="1" t="s">
        <v>4359</v>
      </c>
    </row>
    <row r="1146" spans="2:2" x14ac:dyDescent="0.25">
      <c r="B1146" s="1" t="s">
        <v>4360</v>
      </c>
    </row>
    <row r="1147" spans="2:2" x14ac:dyDescent="0.25">
      <c r="B1147" s="1" t="s">
        <v>4361</v>
      </c>
    </row>
    <row r="1148" spans="2:2" x14ac:dyDescent="0.25">
      <c r="B1148" s="1" t="s">
        <v>4362</v>
      </c>
    </row>
    <row r="1149" spans="2:2" x14ac:dyDescent="0.25">
      <c r="B1149" s="1" t="s">
        <v>4363</v>
      </c>
    </row>
    <row r="1150" spans="2:2" x14ac:dyDescent="0.25">
      <c r="B1150" s="1" t="s">
        <v>4364</v>
      </c>
    </row>
    <row r="1151" spans="2:2" x14ac:dyDescent="0.25">
      <c r="B1151" s="1" t="s">
        <v>4365</v>
      </c>
    </row>
    <row r="1152" spans="2:2" x14ac:dyDescent="0.25">
      <c r="B1152" s="1" t="s">
        <v>4366</v>
      </c>
    </row>
    <row r="1153" spans="2:2" x14ac:dyDescent="0.25">
      <c r="B1153" s="1" t="s">
        <v>4367</v>
      </c>
    </row>
    <row r="1154" spans="2:2" x14ac:dyDescent="0.25">
      <c r="B1154" s="1" t="s">
        <v>4368</v>
      </c>
    </row>
    <row r="1155" spans="2:2" x14ac:dyDescent="0.25">
      <c r="B1155" s="1" t="s">
        <v>4369</v>
      </c>
    </row>
    <row r="1156" spans="2:2" x14ac:dyDescent="0.25">
      <c r="B1156" s="1" t="s">
        <v>4370</v>
      </c>
    </row>
    <row r="1157" spans="2:2" x14ac:dyDescent="0.25">
      <c r="B1157" s="1" t="s">
        <v>4371</v>
      </c>
    </row>
    <row r="1158" spans="2:2" x14ac:dyDescent="0.25">
      <c r="B1158" s="1" t="s">
        <v>4372</v>
      </c>
    </row>
    <row r="1159" spans="2:2" x14ac:dyDescent="0.25">
      <c r="B1159" s="1" t="s">
        <v>4373</v>
      </c>
    </row>
    <row r="1160" spans="2:2" x14ac:dyDescent="0.25">
      <c r="B1160" s="1" t="s">
        <v>4374</v>
      </c>
    </row>
    <row r="1161" spans="2:2" x14ac:dyDescent="0.25">
      <c r="B1161" s="1" t="s">
        <v>4375</v>
      </c>
    </row>
    <row r="1162" spans="2:2" x14ac:dyDescent="0.25">
      <c r="B1162" s="1" t="s">
        <v>4376</v>
      </c>
    </row>
    <row r="1163" spans="2:2" x14ac:dyDescent="0.25">
      <c r="B1163" s="1" t="s">
        <v>4377</v>
      </c>
    </row>
    <row r="1164" spans="2:2" x14ac:dyDescent="0.25">
      <c r="B1164" s="1" t="s">
        <v>4378</v>
      </c>
    </row>
    <row r="1165" spans="2:2" x14ac:dyDescent="0.25">
      <c r="B1165" s="1" t="s">
        <v>4379</v>
      </c>
    </row>
    <row r="1166" spans="2:2" x14ac:dyDescent="0.25">
      <c r="B1166" s="1" t="s">
        <v>4380</v>
      </c>
    </row>
    <row r="1167" spans="2:2" x14ac:dyDescent="0.25">
      <c r="B1167" s="1" t="s">
        <v>4381</v>
      </c>
    </row>
    <row r="1168" spans="2:2" x14ac:dyDescent="0.25">
      <c r="B1168" s="1" t="s">
        <v>4382</v>
      </c>
    </row>
    <row r="1169" spans="2:2" x14ac:dyDescent="0.25">
      <c r="B1169" s="1" t="s">
        <v>4383</v>
      </c>
    </row>
    <row r="1170" spans="2:2" x14ac:dyDescent="0.25">
      <c r="B1170" s="1" t="s">
        <v>4384</v>
      </c>
    </row>
    <row r="1171" spans="2:2" x14ac:dyDescent="0.25">
      <c r="B1171" s="1" t="s">
        <v>4385</v>
      </c>
    </row>
    <row r="1172" spans="2:2" x14ac:dyDescent="0.25">
      <c r="B1172" s="1" t="s">
        <v>4386</v>
      </c>
    </row>
    <row r="1173" spans="2:2" x14ac:dyDescent="0.25">
      <c r="B1173" s="1" t="s">
        <v>4387</v>
      </c>
    </row>
    <row r="1174" spans="2:2" x14ac:dyDescent="0.25">
      <c r="B1174" s="1" t="s">
        <v>4388</v>
      </c>
    </row>
    <row r="1175" spans="2:2" x14ac:dyDescent="0.25">
      <c r="B1175" s="1" t="s">
        <v>4389</v>
      </c>
    </row>
    <row r="1176" spans="2:2" x14ac:dyDescent="0.25">
      <c r="B1176" s="1" t="s">
        <v>4390</v>
      </c>
    </row>
    <row r="1177" spans="2:2" x14ac:dyDescent="0.25">
      <c r="B1177" s="1" t="s">
        <v>4391</v>
      </c>
    </row>
    <row r="1178" spans="2:2" x14ac:dyDescent="0.25">
      <c r="B1178" s="1" t="s">
        <v>4392</v>
      </c>
    </row>
    <row r="1179" spans="2:2" x14ac:dyDescent="0.25">
      <c r="B1179" s="1" t="s">
        <v>4393</v>
      </c>
    </row>
    <row r="1180" spans="2:2" x14ac:dyDescent="0.25">
      <c r="B1180" s="1" t="s">
        <v>4394</v>
      </c>
    </row>
    <row r="1181" spans="2:2" x14ac:dyDescent="0.25">
      <c r="B1181" s="1" t="s">
        <v>4395</v>
      </c>
    </row>
    <row r="1182" spans="2:2" x14ac:dyDescent="0.25">
      <c r="B1182" s="1" t="s">
        <v>4396</v>
      </c>
    </row>
    <row r="1183" spans="2:2" x14ac:dyDescent="0.25">
      <c r="B1183" s="1" t="s">
        <v>4397</v>
      </c>
    </row>
    <row r="1184" spans="2:2" x14ac:dyDescent="0.25">
      <c r="B1184" s="1" t="s">
        <v>4398</v>
      </c>
    </row>
    <row r="1185" spans="2:2" x14ac:dyDescent="0.25">
      <c r="B1185" s="1" t="s">
        <v>4399</v>
      </c>
    </row>
    <row r="1186" spans="2:2" x14ac:dyDescent="0.25">
      <c r="B1186" s="1" t="s">
        <v>4400</v>
      </c>
    </row>
    <row r="1187" spans="2:2" x14ac:dyDescent="0.25">
      <c r="B1187" s="1" t="s">
        <v>4401</v>
      </c>
    </row>
    <row r="1188" spans="2:2" x14ac:dyDescent="0.25">
      <c r="B1188" s="1" t="s">
        <v>4402</v>
      </c>
    </row>
    <row r="1189" spans="2:2" x14ac:dyDescent="0.25">
      <c r="B1189" s="1" t="s">
        <v>4403</v>
      </c>
    </row>
    <row r="1190" spans="2:2" x14ac:dyDescent="0.25">
      <c r="B1190" s="1" t="s">
        <v>4404</v>
      </c>
    </row>
    <row r="1191" spans="2:2" x14ac:dyDescent="0.25">
      <c r="B1191" s="1" t="s">
        <v>4405</v>
      </c>
    </row>
    <row r="1192" spans="2:2" x14ac:dyDescent="0.25">
      <c r="B1192" s="1" t="s">
        <v>4406</v>
      </c>
    </row>
    <row r="1193" spans="2:2" x14ac:dyDescent="0.25">
      <c r="B1193" s="1" t="s">
        <v>4407</v>
      </c>
    </row>
    <row r="1194" spans="2:2" x14ac:dyDescent="0.25">
      <c r="B1194" s="1" t="s">
        <v>4408</v>
      </c>
    </row>
    <row r="1195" spans="2:2" x14ac:dyDescent="0.25">
      <c r="B1195" s="1" t="s">
        <v>4409</v>
      </c>
    </row>
    <row r="1196" spans="2:2" x14ac:dyDescent="0.25">
      <c r="B1196" s="1" t="s">
        <v>4410</v>
      </c>
    </row>
    <row r="1197" spans="2:2" x14ac:dyDescent="0.25">
      <c r="B1197" s="1" t="s">
        <v>4411</v>
      </c>
    </row>
    <row r="1198" spans="2:2" x14ac:dyDescent="0.25">
      <c r="B1198" s="1" t="s">
        <v>4412</v>
      </c>
    </row>
    <row r="1199" spans="2:2" x14ac:dyDescent="0.25">
      <c r="B1199" s="1" t="s">
        <v>4413</v>
      </c>
    </row>
    <row r="1200" spans="2:2" x14ac:dyDescent="0.25">
      <c r="B1200" s="1" t="s">
        <v>4414</v>
      </c>
    </row>
    <row r="1201" spans="2:2" x14ac:dyDescent="0.25">
      <c r="B1201" s="1" t="s">
        <v>4415</v>
      </c>
    </row>
    <row r="1202" spans="2:2" x14ac:dyDescent="0.25">
      <c r="B1202" s="1" t="s">
        <v>4416</v>
      </c>
    </row>
    <row r="1203" spans="2:2" x14ac:dyDescent="0.25">
      <c r="B1203" s="1" t="s">
        <v>4417</v>
      </c>
    </row>
    <row r="1204" spans="2:2" x14ac:dyDescent="0.25">
      <c r="B1204" s="1" t="s">
        <v>4418</v>
      </c>
    </row>
    <row r="1205" spans="2:2" x14ac:dyDescent="0.25">
      <c r="B1205" s="1" t="s">
        <v>4419</v>
      </c>
    </row>
    <row r="1206" spans="2:2" x14ac:dyDescent="0.25">
      <c r="B1206" s="1" t="s">
        <v>4420</v>
      </c>
    </row>
    <row r="1207" spans="2:2" x14ac:dyDescent="0.25">
      <c r="B1207" s="1" t="s">
        <v>4421</v>
      </c>
    </row>
    <row r="1208" spans="2:2" x14ac:dyDescent="0.25">
      <c r="B1208" s="1" t="s">
        <v>4422</v>
      </c>
    </row>
    <row r="1209" spans="2:2" x14ac:dyDescent="0.25">
      <c r="B1209" s="1" t="s">
        <v>4423</v>
      </c>
    </row>
    <row r="1210" spans="2:2" x14ac:dyDescent="0.25">
      <c r="B1210" s="1" t="s">
        <v>4424</v>
      </c>
    </row>
    <row r="1211" spans="2:2" x14ac:dyDescent="0.25">
      <c r="B1211" s="1" t="s">
        <v>4425</v>
      </c>
    </row>
    <row r="1212" spans="2:2" x14ac:dyDescent="0.25">
      <c r="B1212" s="1" t="s">
        <v>4426</v>
      </c>
    </row>
    <row r="1213" spans="2:2" x14ac:dyDescent="0.25">
      <c r="B1213" s="1" t="s">
        <v>4427</v>
      </c>
    </row>
    <row r="1214" spans="2:2" x14ac:dyDescent="0.25">
      <c r="B1214" s="1" t="s">
        <v>4428</v>
      </c>
    </row>
    <row r="1215" spans="2:2" x14ac:dyDescent="0.25">
      <c r="B1215" s="1" t="s">
        <v>4429</v>
      </c>
    </row>
    <row r="1216" spans="2:2" x14ac:dyDescent="0.25">
      <c r="B1216" s="1" t="s">
        <v>4430</v>
      </c>
    </row>
    <row r="1217" spans="2:2" x14ac:dyDescent="0.25">
      <c r="B1217" s="1" t="s">
        <v>4431</v>
      </c>
    </row>
    <row r="1218" spans="2:2" x14ac:dyDescent="0.25">
      <c r="B1218" s="1" t="s">
        <v>4432</v>
      </c>
    </row>
    <row r="1219" spans="2:2" x14ac:dyDescent="0.25">
      <c r="B1219" s="1" t="s">
        <v>4433</v>
      </c>
    </row>
    <row r="1220" spans="2:2" x14ac:dyDescent="0.25">
      <c r="B1220" s="1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M1222"/>
  <sheetViews>
    <sheetView topLeftCell="BV1" zoomScale="55" zoomScaleNormal="55" workbookViewId="0">
      <selection activeCell="CO15" sqref="CO15"/>
    </sheetView>
  </sheetViews>
  <sheetFormatPr defaultRowHeight="15" x14ac:dyDescent="0.25"/>
  <cols>
    <col min="2" max="2" width="34.85546875" bestFit="1" customWidth="1"/>
    <col min="3" max="3" width="19.28515625" bestFit="1" customWidth="1"/>
    <col min="4" max="4" width="10.85546875" bestFit="1" customWidth="1"/>
    <col min="5" max="6" width="10" bestFit="1" customWidth="1"/>
    <col min="7" max="7" width="42.5703125" bestFit="1" customWidth="1"/>
    <col min="8" max="8" width="32.5703125" bestFit="1" customWidth="1"/>
    <col min="9" max="9" width="26.42578125" bestFit="1" customWidth="1"/>
    <col min="10" max="25" width="10" bestFit="1" customWidth="1"/>
    <col min="26" max="26" width="19.140625" bestFit="1" customWidth="1"/>
    <col min="27" max="27" width="10" bestFit="1" customWidth="1"/>
    <col min="28" max="28" width="15.42578125" bestFit="1" customWidth="1"/>
    <col min="29" max="30" width="12" bestFit="1" customWidth="1"/>
    <col min="31" max="32" width="10" bestFit="1" customWidth="1"/>
    <col min="33" max="33" width="11.140625" bestFit="1" customWidth="1"/>
    <col min="36" max="36" width="17.85546875" style="1" bestFit="1" customWidth="1"/>
    <col min="37" max="39" width="6.85546875" bestFit="1" customWidth="1"/>
    <col min="40" max="40" width="8.140625" bestFit="1" customWidth="1"/>
    <col min="41" max="42" width="9.42578125" bestFit="1" customWidth="1"/>
    <col min="43" max="43" width="10.85546875" bestFit="1" customWidth="1"/>
    <col min="44" max="44" width="9.42578125" bestFit="1" customWidth="1"/>
    <col min="45" max="45" width="6.5703125" bestFit="1" customWidth="1"/>
    <col min="46" max="47" width="8.140625" bestFit="1" customWidth="1"/>
    <col min="48" max="48" width="9.42578125" bestFit="1" customWidth="1"/>
    <col min="49" max="50" width="6.85546875" bestFit="1" customWidth="1"/>
    <col min="51" max="51" width="35.42578125" bestFit="1" customWidth="1"/>
    <col min="52" max="52" width="12.85546875" bestFit="1" customWidth="1"/>
    <col min="54" max="54" width="43.5703125" style="1" bestFit="1" customWidth="1"/>
    <col min="55" max="56" width="11.85546875" bestFit="1" customWidth="1"/>
    <col min="57" max="57" width="12.5703125" bestFit="1" customWidth="1"/>
    <col min="58" max="58" width="22" style="5" bestFit="1" customWidth="1"/>
    <col min="59" max="60" width="11.85546875" bestFit="1" customWidth="1"/>
    <col min="61" max="61" width="12.140625" bestFit="1" customWidth="1"/>
    <col min="62" max="62" width="27.140625" bestFit="1" customWidth="1"/>
    <col min="63" max="63" width="22" style="5" bestFit="1" customWidth="1"/>
    <col min="64" max="64" width="26.42578125" style="5" bestFit="1" customWidth="1"/>
    <col min="65" max="65" width="31" style="5" bestFit="1" customWidth="1"/>
    <col min="66" max="66" width="12.85546875" bestFit="1" customWidth="1"/>
    <col min="68" max="68" width="30" bestFit="1" customWidth="1"/>
    <col min="69" max="69" width="17" bestFit="1" customWidth="1"/>
    <col min="70" max="70" width="11.85546875" bestFit="1" customWidth="1"/>
    <col min="71" max="71" width="23.28515625" bestFit="1" customWidth="1"/>
    <col min="72" max="72" width="15.42578125" bestFit="1" customWidth="1"/>
    <col min="73" max="73" width="11.85546875" bestFit="1" customWidth="1"/>
    <col min="74" max="74" width="12.85546875" bestFit="1" customWidth="1"/>
    <col min="76" max="76" width="11.85546875" bestFit="1" customWidth="1"/>
    <col min="77" max="77" width="9.42578125" bestFit="1" customWidth="1"/>
    <col min="79" max="79" width="10" bestFit="1" customWidth="1"/>
    <col min="81" max="81" width="10" bestFit="1" customWidth="1"/>
    <col min="83" max="83" width="10" bestFit="1" customWidth="1"/>
    <col min="85" max="85" width="38.7109375" bestFit="1" customWidth="1"/>
    <col min="86" max="86" width="21.42578125" bestFit="1" customWidth="1"/>
    <col min="88" max="88" width="38.7109375" bestFit="1" customWidth="1"/>
    <col min="89" max="89" width="21.42578125" bestFit="1" customWidth="1"/>
    <col min="91" max="91" width="22.28515625" bestFit="1" customWidth="1"/>
  </cols>
  <sheetData>
    <row r="1" spans="2:91" x14ac:dyDescent="0.25">
      <c r="B1" s="36" t="s">
        <v>2263</v>
      </c>
      <c r="AJ1" s="1" t="s">
        <v>4451</v>
      </c>
      <c r="AL1" t="s">
        <v>4452</v>
      </c>
      <c r="AN1" t="s">
        <v>4453</v>
      </c>
      <c r="AO1" t="s">
        <v>4454</v>
      </c>
      <c r="AP1" t="s">
        <v>4455</v>
      </c>
      <c r="AR1" t="s">
        <v>4456</v>
      </c>
      <c r="AV1" t="s">
        <v>4457</v>
      </c>
      <c r="BB1" s="89" t="s">
        <v>4486</v>
      </c>
      <c r="BC1" s="89"/>
      <c r="BD1" s="89" t="s">
        <v>4487</v>
      </c>
      <c r="BE1" s="89" t="s">
        <v>4488</v>
      </c>
      <c r="BF1" s="89" t="s">
        <v>4489</v>
      </c>
      <c r="BG1" s="89" t="s">
        <v>4490</v>
      </c>
      <c r="BH1" s="89"/>
      <c r="BI1" s="89" t="s">
        <v>4491</v>
      </c>
      <c r="BJ1" s="89" t="s">
        <v>4491</v>
      </c>
      <c r="BK1" s="89" t="s">
        <v>4492</v>
      </c>
      <c r="BL1" s="89" t="s">
        <v>4493</v>
      </c>
      <c r="BM1" s="89" t="s">
        <v>4494</v>
      </c>
      <c r="BP1" s="89" t="s">
        <v>4495</v>
      </c>
      <c r="BQ1" t="s">
        <v>4496</v>
      </c>
      <c r="BR1" t="s">
        <v>4488</v>
      </c>
      <c r="BS1" t="s">
        <v>4497</v>
      </c>
      <c r="BT1" t="s">
        <v>4498</v>
      </c>
      <c r="BU1" t="s">
        <v>4499</v>
      </c>
      <c r="BX1" s="89"/>
    </row>
    <row r="2" spans="2:91" ht="228" x14ac:dyDescent="0.25">
      <c r="B2" s="36" t="s">
        <v>22</v>
      </c>
      <c r="C2" s="37" t="s">
        <v>660</v>
      </c>
      <c r="D2" s="37" t="s">
        <v>1</v>
      </c>
      <c r="E2" s="37" t="s">
        <v>661</v>
      </c>
      <c r="F2" s="37" t="s">
        <v>662</v>
      </c>
      <c r="G2" s="38" t="s">
        <v>663</v>
      </c>
      <c r="H2" s="38" t="s">
        <v>664</v>
      </c>
      <c r="I2" s="39" t="s">
        <v>665</v>
      </c>
      <c r="J2" s="40" t="s">
        <v>666</v>
      </c>
      <c r="K2" s="41" t="s">
        <v>667</v>
      </c>
      <c r="L2" s="41" t="s">
        <v>668</v>
      </c>
      <c r="M2" s="42" t="s">
        <v>669</v>
      </c>
      <c r="N2" s="43" t="s">
        <v>670</v>
      </c>
      <c r="O2" s="43" t="s">
        <v>671</v>
      </c>
      <c r="P2" s="43" t="s">
        <v>672</v>
      </c>
      <c r="Q2" s="43" t="s">
        <v>673</v>
      </c>
      <c r="R2" s="43" t="s">
        <v>674</v>
      </c>
      <c r="S2" s="43" t="s">
        <v>675</v>
      </c>
      <c r="T2" s="44" t="s">
        <v>676</v>
      </c>
      <c r="U2" s="43" t="s">
        <v>677</v>
      </c>
      <c r="V2" s="43" t="s">
        <v>678</v>
      </c>
      <c r="W2" s="43" t="s">
        <v>679</v>
      </c>
      <c r="X2" s="43" t="s">
        <v>680</v>
      </c>
      <c r="Y2" s="38" t="s">
        <v>681</v>
      </c>
      <c r="Z2" s="45" t="s">
        <v>682</v>
      </c>
      <c r="AA2" s="38" t="s">
        <v>683</v>
      </c>
      <c r="AB2" s="45" t="s">
        <v>684</v>
      </c>
      <c r="AC2" s="38" t="s">
        <v>685</v>
      </c>
      <c r="AD2" s="38" t="s">
        <v>686</v>
      </c>
      <c r="AE2" s="38" t="s">
        <v>687</v>
      </c>
      <c r="AF2" s="38" t="s">
        <v>688</v>
      </c>
      <c r="AG2" t="s">
        <v>2264</v>
      </c>
      <c r="AJ2" s="69" t="s">
        <v>4458</v>
      </c>
      <c r="AK2" s="3" t="s">
        <v>4459</v>
      </c>
      <c r="AL2" s="3" t="s">
        <v>4460</v>
      </c>
      <c r="AM2" s="3" t="s">
        <v>4461</v>
      </c>
      <c r="AN2" s="3" t="s">
        <v>4462</v>
      </c>
      <c r="AO2" s="3" t="s">
        <v>4463</v>
      </c>
      <c r="AP2" s="68" t="s">
        <v>4464</v>
      </c>
      <c r="AQ2" s="68" t="s">
        <v>4465</v>
      </c>
      <c r="AR2" s="3" t="s">
        <v>4466</v>
      </c>
      <c r="AS2" s="3" t="s">
        <v>4467</v>
      </c>
      <c r="AT2" s="3" t="s">
        <v>4468</v>
      </c>
      <c r="AU2" s="3" t="s">
        <v>4469</v>
      </c>
      <c r="AV2" s="3" t="s">
        <v>4470</v>
      </c>
      <c r="AW2" s="3" t="s">
        <v>4471</v>
      </c>
      <c r="AX2" s="3" t="s">
        <v>4472</v>
      </c>
      <c r="AY2" s="3" t="s">
        <v>4473</v>
      </c>
      <c r="AZ2" s="70"/>
      <c r="BA2" s="3"/>
      <c r="BB2" s="90" t="s">
        <v>4500</v>
      </c>
      <c r="BC2" s="2" t="s">
        <v>660</v>
      </c>
      <c r="BD2" s="2" t="s">
        <v>4501</v>
      </c>
      <c r="BE2" s="2" t="s">
        <v>4502</v>
      </c>
      <c r="BF2" s="2" t="s">
        <v>4503</v>
      </c>
      <c r="BG2" s="2" t="s">
        <v>4504</v>
      </c>
      <c r="BH2" s="2" t="s">
        <v>4505</v>
      </c>
      <c r="BI2" s="2" t="s">
        <v>4506</v>
      </c>
      <c r="BJ2" s="2" t="s">
        <v>4507</v>
      </c>
      <c r="BK2" s="2" t="s">
        <v>4508</v>
      </c>
      <c r="BL2" s="2" t="s">
        <v>4509</v>
      </c>
      <c r="BM2" s="2" t="s">
        <v>4510</v>
      </c>
      <c r="BN2" s="3"/>
      <c r="BO2" s="3"/>
      <c r="BP2" s="91" t="s">
        <v>4511</v>
      </c>
      <c r="BV2" s="3"/>
      <c r="BX2" s="2" t="s">
        <v>4512</v>
      </c>
      <c r="BY2" s="3" t="s">
        <v>4513</v>
      </c>
      <c r="BZ2" s="3"/>
      <c r="CA2" s="3" t="s">
        <v>2266</v>
      </c>
      <c r="CB2" s="3"/>
      <c r="CC2" s="3" t="s">
        <v>2267</v>
      </c>
      <c r="CD2" s="3"/>
      <c r="CE2" s="50" t="s">
        <v>2268</v>
      </c>
      <c r="CG2" t="s">
        <v>5749</v>
      </c>
      <c r="CJ2" t="s">
        <v>5748</v>
      </c>
      <c r="CM2" t="s">
        <v>4437</v>
      </c>
    </row>
    <row r="3" spans="2:91" ht="15.75" thickBot="1" x14ac:dyDescent="0.3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  <c r="V3" s="46">
        <v>21</v>
      </c>
      <c r="W3" s="46">
        <v>22</v>
      </c>
      <c r="X3" s="46">
        <v>23</v>
      </c>
      <c r="Y3" s="46">
        <v>24</v>
      </c>
      <c r="Z3" s="46">
        <v>25</v>
      </c>
      <c r="AA3" s="46">
        <v>26</v>
      </c>
      <c r="AB3" s="46">
        <v>27</v>
      </c>
      <c r="AC3" s="46">
        <v>28</v>
      </c>
      <c r="AD3" s="46">
        <v>29</v>
      </c>
      <c r="AE3" s="46">
        <v>30</v>
      </c>
      <c r="AF3" s="46">
        <v>31</v>
      </c>
      <c r="AG3" s="46">
        <v>32</v>
      </c>
      <c r="AJ3" s="71" t="s">
        <v>4474</v>
      </c>
      <c r="AK3" s="36">
        <v>2</v>
      </c>
      <c r="AL3" s="36">
        <v>3</v>
      </c>
      <c r="AM3" s="36">
        <v>4</v>
      </c>
      <c r="AN3" s="36">
        <v>5</v>
      </c>
      <c r="AO3" s="36">
        <v>6</v>
      </c>
      <c r="AP3" s="36">
        <v>7</v>
      </c>
      <c r="AQ3" s="36">
        <v>8</v>
      </c>
      <c r="AR3" s="36">
        <v>9</v>
      </c>
      <c r="AS3" s="36">
        <v>10</v>
      </c>
      <c r="AT3" s="36">
        <v>11</v>
      </c>
      <c r="AU3" s="36">
        <v>12</v>
      </c>
      <c r="AV3" s="36">
        <v>13</v>
      </c>
      <c r="AW3" s="36">
        <v>14</v>
      </c>
      <c r="AX3" s="36">
        <v>15</v>
      </c>
      <c r="AY3" s="36">
        <v>16</v>
      </c>
      <c r="AZ3" s="36">
        <v>17</v>
      </c>
      <c r="BB3" s="36" t="s">
        <v>4474</v>
      </c>
      <c r="BC3" s="36" t="s">
        <v>4514</v>
      </c>
      <c r="BD3" s="36" t="s">
        <v>4515</v>
      </c>
      <c r="BE3" s="36" t="s">
        <v>4516</v>
      </c>
      <c r="BF3" s="36" t="s">
        <v>4517</v>
      </c>
      <c r="BG3" s="36" t="s">
        <v>4518</v>
      </c>
      <c r="BH3" s="36" t="s">
        <v>4519</v>
      </c>
      <c r="BI3" s="36" t="s">
        <v>4520</v>
      </c>
      <c r="BJ3" s="36" t="s">
        <v>4521</v>
      </c>
      <c r="BK3" s="36" t="s">
        <v>4522</v>
      </c>
      <c r="BL3" s="36" t="s">
        <v>4523</v>
      </c>
      <c r="BM3" s="36" t="s">
        <v>4524</v>
      </c>
      <c r="BN3" s="36" t="s">
        <v>4525</v>
      </c>
      <c r="BP3" s="92">
        <v>1</v>
      </c>
      <c r="BQ3" s="92">
        <v>2</v>
      </c>
      <c r="BR3" s="92">
        <v>3</v>
      </c>
      <c r="BS3" s="92">
        <v>4</v>
      </c>
      <c r="BT3" s="92">
        <v>5</v>
      </c>
      <c r="BU3" s="92">
        <v>6</v>
      </c>
      <c r="BV3" s="92">
        <v>7</v>
      </c>
      <c r="BX3" s="24">
        <v>0.5</v>
      </c>
      <c r="CA3" s="15">
        <v>150</v>
      </c>
      <c r="CC3" s="10">
        <v>0.5</v>
      </c>
      <c r="CE3" s="9" t="s">
        <v>693</v>
      </c>
      <c r="CG3" s="62" t="s">
        <v>2272</v>
      </c>
      <c r="CH3" t="s">
        <v>2273</v>
      </c>
      <c r="CJ3" s="62" t="s">
        <v>5750</v>
      </c>
      <c r="CK3" t="s">
        <v>2273</v>
      </c>
      <c r="CM3" s="63" t="s">
        <v>3217</v>
      </c>
    </row>
    <row r="4" spans="2:91" ht="15.75" thickTop="1" x14ac:dyDescent="0.25">
      <c r="B4" s="47" t="str">
        <f>CONCATENATE("WNeck Flange ",M4,"-NPS",J4," ",Y4)</f>
        <v>WNeck Flange 150-NPS0.5 SCH-10</v>
      </c>
      <c r="C4" s="29" t="s">
        <v>23</v>
      </c>
      <c r="D4" s="29" t="s">
        <v>696</v>
      </c>
      <c r="E4" s="29">
        <v>12632256</v>
      </c>
      <c r="F4" s="30" t="s">
        <v>689</v>
      </c>
      <c r="G4" s="29" t="s">
        <v>1</v>
      </c>
      <c r="H4" s="29" t="s">
        <v>697</v>
      </c>
      <c r="I4" s="31" t="s">
        <v>690</v>
      </c>
      <c r="J4" s="32">
        <v>0.5</v>
      </c>
      <c r="K4" s="33" t="s">
        <v>691</v>
      </c>
      <c r="L4" s="33" t="s">
        <v>692</v>
      </c>
      <c r="M4" s="34">
        <v>150</v>
      </c>
      <c r="N4" s="33">
        <v>3.5</v>
      </c>
      <c r="O4" s="33">
        <v>6.25E-2</v>
      </c>
      <c r="P4" s="33">
        <v>0.37999999999999995</v>
      </c>
      <c r="Q4" s="33">
        <v>1.19</v>
      </c>
      <c r="R4" s="33">
        <v>0.84</v>
      </c>
      <c r="S4" s="29">
        <v>1.81</v>
      </c>
      <c r="T4" s="35">
        <v>0.67400000000000004</v>
      </c>
      <c r="U4" s="33">
        <v>2.38</v>
      </c>
      <c r="V4" s="33">
        <v>0.62</v>
      </c>
      <c r="W4" s="33">
        <v>4</v>
      </c>
      <c r="X4" s="33">
        <v>45</v>
      </c>
      <c r="Y4" s="29" t="s">
        <v>693</v>
      </c>
      <c r="Z4" s="29" t="s">
        <v>694</v>
      </c>
      <c r="AA4" s="29" t="s">
        <v>695</v>
      </c>
      <c r="AB4" s="29" t="s">
        <v>698</v>
      </c>
      <c r="AC4" s="29">
        <v>4.766666666666667E-2</v>
      </c>
      <c r="AD4" s="29">
        <v>0.95333333333333348</v>
      </c>
      <c r="AE4" s="29">
        <v>2.0499999999999963E-2</v>
      </c>
      <c r="AF4" s="29">
        <v>90</v>
      </c>
      <c r="AG4" s="23" t="s">
        <v>2264</v>
      </c>
      <c r="AJ4" s="72" t="str">
        <f t="shared" ref="AJ4:AJ67" si="0">CONCATENATE(AK4,"-NPS",AM4)</f>
        <v>150-NPS0.5</v>
      </c>
      <c r="AK4" s="73">
        <v>150</v>
      </c>
      <c r="AL4" s="74">
        <f t="shared" ref="AL4:AL45" si="1">AM4</f>
        <v>0.5</v>
      </c>
      <c r="AM4" s="73">
        <v>0.5</v>
      </c>
      <c r="AN4" s="75">
        <v>3.5</v>
      </c>
      <c r="AO4" s="75">
        <v>0.4375</v>
      </c>
      <c r="AP4" s="75">
        <v>1.375</v>
      </c>
      <c r="AQ4" s="74">
        <f t="shared" ref="AQ4:AQ45" si="2">(AR4-AL4)/2</f>
        <v>0.375</v>
      </c>
      <c r="AR4" s="76">
        <v>1.25</v>
      </c>
      <c r="AS4" s="76">
        <v>4</v>
      </c>
      <c r="AT4" s="76">
        <v>0.625</v>
      </c>
      <c r="AU4" s="76">
        <v>0.5</v>
      </c>
      <c r="AV4" s="76">
        <v>2.375</v>
      </c>
      <c r="AW4" s="76" t="s">
        <v>4475</v>
      </c>
      <c r="AX4" s="74">
        <f t="shared" ref="AX4:AX25" si="3">360/AS4</f>
        <v>90</v>
      </c>
      <c r="AY4" s="77" t="str">
        <f t="shared" ref="AY4:AY67" si="4">CONCATENATE("LONG FLANGE, ",AM4,"-",AK4,"RFLWN")</f>
        <v>LONG FLANGE, 0.5-150RFLWN</v>
      </c>
      <c r="AZ4" s="23" t="s">
        <v>4476</v>
      </c>
      <c r="BB4" s="93" t="s">
        <v>4526</v>
      </c>
      <c r="BC4" s="94"/>
      <c r="BD4" s="94"/>
      <c r="BE4" s="95">
        <v>0.5</v>
      </c>
      <c r="BF4" s="96">
        <v>13</v>
      </c>
      <c r="BG4" s="95">
        <v>0.5</v>
      </c>
      <c r="BH4" s="97">
        <f>BG4</f>
        <v>0.5</v>
      </c>
      <c r="BI4" s="98" t="s">
        <v>4527</v>
      </c>
      <c r="BJ4" s="99" t="str">
        <f>"AXC Materials:"&amp;BI4</f>
        <v>AXC Materials:SA-193-B7</v>
      </c>
      <c r="BK4" s="94" t="s">
        <v>4528</v>
      </c>
      <c r="BL4" s="100">
        <f t="shared" ref="BL4:BL67" si="5">VLOOKUP(BE4,Thread_Data,2,FALSE)</f>
        <v>0.40839999999999999</v>
      </c>
      <c r="BM4" s="100" t="str">
        <f>CONCATENATE(TEXT(BE4,"# #/##"),"-",BF4," MACHINE THREAD")</f>
        <v>1/2-13 MACHINE THREAD</v>
      </c>
      <c r="BN4" s="101" t="s">
        <v>4476</v>
      </c>
      <c r="BP4" s="102">
        <v>0.25</v>
      </c>
      <c r="BQ4" s="103">
        <v>20</v>
      </c>
      <c r="BR4" s="103">
        <v>0.25</v>
      </c>
      <c r="BS4" s="103">
        <v>0.5</v>
      </c>
      <c r="BT4" s="103">
        <v>1.6E-2</v>
      </c>
      <c r="BU4" s="103">
        <v>0.25</v>
      </c>
      <c r="BV4" s="101" t="s">
        <v>4476</v>
      </c>
      <c r="BX4" s="24">
        <v>0.5625</v>
      </c>
      <c r="BY4">
        <f>BX4-BX3</f>
        <v>6.25E-2</v>
      </c>
      <c r="CA4" s="15">
        <v>300</v>
      </c>
      <c r="CC4" s="19">
        <v>0.75</v>
      </c>
      <c r="CE4" s="9" t="s">
        <v>866</v>
      </c>
      <c r="CG4" s="62" t="s">
        <v>2274</v>
      </c>
      <c r="CH4" t="s">
        <v>2275</v>
      </c>
      <c r="CJ4" s="62" t="s">
        <v>2272</v>
      </c>
      <c r="CK4" t="s">
        <v>2273</v>
      </c>
      <c r="CM4" s="63" t="s">
        <v>659</v>
      </c>
    </row>
    <row r="5" spans="2:91" x14ac:dyDescent="0.25">
      <c r="B5" s="48" t="str">
        <f t="shared" ref="B5:B68" si="6">CONCATENATE("WNeck Flange ",M5,"-NPS",J5," ",Y5)</f>
        <v>WNeck Flange 150-NPS0.5 SCH-160</v>
      </c>
      <c r="C5" s="9" t="s">
        <v>23</v>
      </c>
      <c r="D5" s="9" t="s">
        <v>696</v>
      </c>
      <c r="E5" s="9">
        <v>12632256</v>
      </c>
      <c r="F5" s="22" t="s">
        <v>689</v>
      </c>
      <c r="G5" s="9" t="s">
        <v>24</v>
      </c>
      <c r="H5" s="9" t="s">
        <v>699</v>
      </c>
      <c r="I5" s="16" t="s">
        <v>690</v>
      </c>
      <c r="J5" s="10">
        <v>0.5</v>
      </c>
      <c r="K5" s="11" t="s">
        <v>691</v>
      </c>
      <c r="L5" s="11" t="s">
        <v>692</v>
      </c>
      <c r="M5" s="15">
        <v>150</v>
      </c>
      <c r="N5" s="11">
        <v>3.5</v>
      </c>
      <c r="O5" s="11">
        <v>6.25E-2</v>
      </c>
      <c r="P5" s="11">
        <v>0.37999999999999995</v>
      </c>
      <c r="Q5" s="11">
        <v>1.19</v>
      </c>
      <c r="R5" s="11">
        <v>0.84</v>
      </c>
      <c r="S5" s="9">
        <v>1.81</v>
      </c>
      <c r="T5" s="14">
        <v>0.46400000000000002</v>
      </c>
      <c r="U5" s="11">
        <v>2.38</v>
      </c>
      <c r="V5" s="11">
        <v>0.62</v>
      </c>
      <c r="W5" s="11">
        <v>4</v>
      </c>
      <c r="X5" s="11">
        <v>45</v>
      </c>
      <c r="Y5" s="9" t="s">
        <v>700</v>
      </c>
      <c r="Z5" s="9" t="s">
        <v>694</v>
      </c>
      <c r="AA5" s="9" t="s">
        <v>695</v>
      </c>
      <c r="AB5" s="9" t="s">
        <v>698</v>
      </c>
      <c r="AC5" s="9">
        <v>4.766666666666667E-2</v>
      </c>
      <c r="AD5" s="9">
        <v>0.95333333333333348</v>
      </c>
      <c r="AE5" s="9">
        <v>0.12549999999999997</v>
      </c>
      <c r="AF5" s="9">
        <v>90</v>
      </c>
      <c r="AG5" s="25" t="s">
        <v>2264</v>
      </c>
      <c r="AJ5" s="78" t="str">
        <f t="shared" si="0"/>
        <v>150-NPS0.75</v>
      </c>
      <c r="AK5" s="79">
        <v>150</v>
      </c>
      <c r="AL5" s="80">
        <f t="shared" si="1"/>
        <v>0.75</v>
      </c>
      <c r="AM5" s="79">
        <v>0.75</v>
      </c>
      <c r="AN5" s="81">
        <v>3.875</v>
      </c>
      <c r="AO5" s="81">
        <v>0.5</v>
      </c>
      <c r="AP5" s="81">
        <v>1.6875</v>
      </c>
      <c r="AQ5" s="80">
        <f t="shared" si="2"/>
        <v>0.625</v>
      </c>
      <c r="AR5" s="82">
        <v>2</v>
      </c>
      <c r="AS5" s="82">
        <v>4</v>
      </c>
      <c r="AT5" s="82">
        <v>0.625</v>
      </c>
      <c r="AU5" s="82">
        <v>0.5</v>
      </c>
      <c r="AV5" s="82">
        <v>2.75</v>
      </c>
      <c r="AW5" s="82" t="s">
        <v>4475</v>
      </c>
      <c r="AX5" s="80">
        <f t="shared" si="3"/>
        <v>90</v>
      </c>
      <c r="AY5" s="83" t="str">
        <f t="shared" si="4"/>
        <v>LONG FLANGE, 0.75-150RFLWN</v>
      </c>
      <c r="AZ5" s="25" t="s">
        <v>4476</v>
      </c>
      <c r="BB5" s="104" t="s">
        <v>4529</v>
      </c>
      <c r="BC5" s="105">
        <f>$BA$4</f>
        <v>0</v>
      </c>
      <c r="BD5" s="1"/>
      <c r="BE5">
        <v>0.5</v>
      </c>
      <c r="BF5" s="5">
        <v>13</v>
      </c>
      <c r="BG5">
        <v>0.5</v>
      </c>
      <c r="BH5" s="106">
        <f t="shared" ref="BH5:BH68" si="7">BG5</f>
        <v>0.5</v>
      </c>
      <c r="BI5" s="107">
        <f>$BH$4</f>
        <v>0.5</v>
      </c>
      <c r="BJ5" s="108" t="str">
        <f>$BI$4</f>
        <v>SA-193-B7</v>
      </c>
      <c r="BK5" s="109" t="str">
        <f>CONCATENATE("STUD BOLT, ",TEXT(BE5,"# #/##"),"-",BF5)</f>
        <v>STUD BOLT, 1/2-13</v>
      </c>
      <c r="BL5" s="6">
        <f t="shared" si="5"/>
        <v>0.40839999999999999</v>
      </c>
      <c r="BM5" s="6" t="str">
        <f>CONCATENATE(TEXT(BE5,"# #/##"),"-",BF5," MACHINE THREAD")</f>
        <v>1/2-13 MACHINE THREAD</v>
      </c>
      <c r="BN5" s="110" t="s">
        <v>4476</v>
      </c>
      <c r="BP5" s="111">
        <v>0.3125</v>
      </c>
      <c r="BQ5">
        <v>18</v>
      </c>
      <c r="BR5">
        <v>0.3125</v>
      </c>
      <c r="BS5">
        <v>0.56200000000000006</v>
      </c>
      <c r="BT5">
        <v>1.6E-2</v>
      </c>
      <c r="BU5">
        <v>0.314</v>
      </c>
      <c r="BV5" s="110" t="s">
        <v>4476</v>
      </c>
      <c r="BX5" s="24">
        <v>0.625</v>
      </c>
      <c r="BY5">
        <f t="shared" ref="BY5:BY51" si="8">BX5-BX4</f>
        <v>6.25E-2</v>
      </c>
      <c r="CA5" s="15">
        <v>400</v>
      </c>
      <c r="CC5" s="19">
        <v>1</v>
      </c>
      <c r="CE5" s="9" t="s">
        <v>868</v>
      </c>
      <c r="CG5" s="62" t="s">
        <v>2276</v>
      </c>
      <c r="CH5" t="s">
        <v>2277</v>
      </c>
      <c r="CJ5" s="62" t="s">
        <v>2276</v>
      </c>
      <c r="CK5" t="s">
        <v>2277</v>
      </c>
    </row>
    <row r="6" spans="2:91" x14ac:dyDescent="0.25">
      <c r="B6" s="48" t="str">
        <f t="shared" si="6"/>
        <v>WNeck Flange 150-NPS0.5 SCH-40</v>
      </c>
      <c r="C6" s="9" t="s">
        <v>23</v>
      </c>
      <c r="D6" s="9" t="s">
        <v>696</v>
      </c>
      <c r="E6" s="9">
        <v>12632256</v>
      </c>
      <c r="F6" s="22" t="s">
        <v>689</v>
      </c>
      <c r="G6" s="9" t="s">
        <v>25</v>
      </c>
      <c r="H6" s="9" t="s">
        <v>701</v>
      </c>
      <c r="I6" s="16" t="s">
        <v>690</v>
      </c>
      <c r="J6" s="10">
        <v>0.5</v>
      </c>
      <c r="K6" s="11" t="s">
        <v>691</v>
      </c>
      <c r="L6" s="11" t="s">
        <v>692</v>
      </c>
      <c r="M6" s="15">
        <v>150</v>
      </c>
      <c r="N6" s="11">
        <v>3.5</v>
      </c>
      <c r="O6" s="11">
        <v>6.25E-2</v>
      </c>
      <c r="P6" s="11">
        <v>0.37999999999999995</v>
      </c>
      <c r="Q6" s="11">
        <v>1.19</v>
      </c>
      <c r="R6" s="11">
        <v>0.84</v>
      </c>
      <c r="S6" s="9">
        <v>1.81</v>
      </c>
      <c r="T6" s="14">
        <v>0.622</v>
      </c>
      <c r="U6" s="11">
        <v>2.38</v>
      </c>
      <c r="V6" s="11">
        <v>0.62</v>
      </c>
      <c r="W6" s="11">
        <v>4</v>
      </c>
      <c r="X6" s="11">
        <v>45</v>
      </c>
      <c r="Y6" s="9" t="s">
        <v>702</v>
      </c>
      <c r="Z6" s="9" t="s">
        <v>694</v>
      </c>
      <c r="AA6" s="9" t="s">
        <v>695</v>
      </c>
      <c r="AB6" s="9" t="s">
        <v>698</v>
      </c>
      <c r="AC6" s="9">
        <v>4.766666666666667E-2</v>
      </c>
      <c r="AD6" s="9">
        <v>0.95333333333333348</v>
      </c>
      <c r="AE6" s="9">
        <v>4.6499999999999986E-2</v>
      </c>
      <c r="AF6" s="9">
        <v>90</v>
      </c>
      <c r="AG6" s="25" t="s">
        <v>2264</v>
      </c>
      <c r="AJ6" s="48" t="str">
        <f t="shared" si="0"/>
        <v>150-NPS1</v>
      </c>
      <c r="AK6" s="79">
        <v>150</v>
      </c>
      <c r="AL6" s="80">
        <f t="shared" si="1"/>
        <v>1</v>
      </c>
      <c r="AM6" s="79">
        <v>1</v>
      </c>
      <c r="AN6" s="81">
        <v>4.25</v>
      </c>
      <c r="AO6" s="81">
        <v>0.5625</v>
      </c>
      <c r="AP6" s="81">
        <v>2</v>
      </c>
      <c r="AQ6" s="80">
        <f t="shared" si="2"/>
        <v>0.5</v>
      </c>
      <c r="AR6" s="82">
        <v>2</v>
      </c>
      <c r="AS6" s="82">
        <v>4</v>
      </c>
      <c r="AT6" s="82">
        <v>0.625</v>
      </c>
      <c r="AU6" s="82">
        <v>0.5</v>
      </c>
      <c r="AV6" s="82">
        <v>3.125</v>
      </c>
      <c r="AW6" s="82">
        <v>8</v>
      </c>
      <c r="AX6" s="80">
        <f t="shared" si="3"/>
        <v>90</v>
      </c>
      <c r="AY6" s="83" t="str">
        <f t="shared" si="4"/>
        <v>LONG FLANGE, 1-150RFLWN</v>
      </c>
      <c r="AZ6" s="25" t="s">
        <v>4476</v>
      </c>
      <c r="BB6" s="104" t="s">
        <v>4530</v>
      </c>
      <c r="BC6" s="105">
        <f t="shared" ref="BC6:BC69" si="9">$BA$4</f>
        <v>0</v>
      </c>
      <c r="BD6" s="1"/>
      <c r="BE6">
        <v>0.5</v>
      </c>
      <c r="BF6" s="5">
        <v>13</v>
      </c>
      <c r="BG6">
        <v>0.5625</v>
      </c>
      <c r="BH6" s="106">
        <f t="shared" si="7"/>
        <v>0.5625</v>
      </c>
      <c r="BI6" s="107">
        <f t="shared" ref="BI6:BI69" si="10">$BH$4</f>
        <v>0.5</v>
      </c>
      <c r="BJ6" s="108" t="str">
        <f t="shared" ref="BJ6:BJ69" si="11">$BI$4</f>
        <v>SA-193-B7</v>
      </c>
      <c r="BK6" s="109" t="str">
        <f t="shared" ref="BK6:BK69" si="12">CONCATENATE("STUD BOLT, ",TEXT(BE6,"# #/##"),"-",BF6)</f>
        <v>STUD BOLT, 1/2-13</v>
      </c>
      <c r="BL6" s="6">
        <f t="shared" si="5"/>
        <v>0.40839999999999999</v>
      </c>
      <c r="BM6" s="6" t="str">
        <f t="shared" ref="BM6:BM69" si="13">CONCATENATE(TEXT(BE6,"# #/##"),"-",BF6," MACHINE THREAD")</f>
        <v>1/2-13 MACHINE THREAD</v>
      </c>
      <c r="BN6" s="110" t="s">
        <v>4476</v>
      </c>
      <c r="BP6" s="111">
        <v>0.375</v>
      </c>
      <c r="BQ6">
        <v>16</v>
      </c>
      <c r="BR6">
        <v>0.375</v>
      </c>
      <c r="BS6">
        <v>0.68799999999999994</v>
      </c>
      <c r="BT6">
        <v>1.6E-2</v>
      </c>
      <c r="BU6">
        <v>0.377</v>
      </c>
      <c r="BV6" s="110" t="s">
        <v>4476</v>
      </c>
      <c r="BX6" s="24">
        <v>0.75</v>
      </c>
      <c r="BY6">
        <f t="shared" si="8"/>
        <v>0.125</v>
      </c>
      <c r="CA6" s="15">
        <v>600</v>
      </c>
      <c r="CC6" s="19">
        <v>1.25</v>
      </c>
      <c r="CE6" s="9" t="s">
        <v>702</v>
      </c>
      <c r="CG6" s="62" t="s">
        <v>2278</v>
      </c>
      <c r="CH6" t="s">
        <v>2277</v>
      </c>
      <c r="CJ6" s="62" t="s">
        <v>2280</v>
      </c>
      <c r="CK6" t="s">
        <v>2277</v>
      </c>
    </row>
    <row r="7" spans="2:91" x14ac:dyDescent="0.25">
      <c r="B7" s="48" t="str">
        <f t="shared" si="6"/>
        <v>WNeck Flange 150-NPS0.5 SCH-80</v>
      </c>
      <c r="C7" s="9" t="s">
        <v>23</v>
      </c>
      <c r="D7" s="9" t="s">
        <v>696</v>
      </c>
      <c r="E7" s="9">
        <v>12632256</v>
      </c>
      <c r="F7" s="22" t="s">
        <v>689</v>
      </c>
      <c r="G7" s="9" t="s">
        <v>26</v>
      </c>
      <c r="H7" s="9" t="s">
        <v>703</v>
      </c>
      <c r="I7" s="16" t="s">
        <v>690</v>
      </c>
      <c r="J7" s="10">
        <v>0.5</v>
      </c>
      <c r="K7" s="11" t="s">
        <v>691</v>
      </c>
      <c r="L7" s="11" t="s">
        <v>692</v>
      </c>
      <c r="M7" s="15">
        <v>150</v>
      </c>
      <c r="N7" s="11">
        <v>3.5</v>
      </c>
      <c r="O7" s="11">
        <v>6.25E-2</v>
      </c>
      <c r="P7" s="11">
        <v>0.37999999999999995</v>
      </c>
      <c r="Q7" s="11">
        <v>1.19</v>
      </c>
      <c r="R7" s="11">
        <v>0.84</v>
      </c>
      <c r="S7" s="9">
        <v>1.81</v>
      </c>
      <c r="T7" s="14">
        <v>0.54600000000000004</v>
      </c>
      <c r="U7" s="11">
        <v>2.38</v>
      </c>
      <c r="V7" s="11">
        <v>0.62</v>
      </c>
      <c r="W7" s="11">
        <v>4</v>
      </c>
      <c r="X7" s="11">
        <v>45</v>
      </c>
      <c r="Y7" s="9" t="s">
        <v>704</v>
      </c>
      <c r="Z7" s="9" t="s">
        <v>694</v>
      </c>
      <c r="AA7" s="9" t="s">
        <v>695</v>
      </c>
      <c r="AB7" s="9" t="s">
        <v>698</v>
      </c>
      <c r="AC7" s="9">
        <v>4.766666666666667E-2</v>
      </c>
      <c r="AD7" s="9">
        <v>0.95333333333333348</v>
      </c>
      <c r="AE7" s="9">
        <v>8.4499999999999964E-2</v>
      </c>
      <c r="AF7" s="9">
        <v>90</v>
      </c>
      <c r="AG7" s="25" t="s">
        <v>2264</v>
      </c>
      <c r="AJ7" s="48" t="str">
        <f t="shared" si="0"/>
        <v>150-NPS1.25</v>
      </c>
      <c r="AK7" s="79">
        <v>150</v>
      </c>
      <c r="AL7" s="80">
        <f t="shared" si="1"/>
        <v>1.25</v>
      </c>
      <c r="AM7" s="79">
        <v>1.25</v>
      </c>
      <c r="AN7" s="81">
        <v>4.625</v>
      </c>
      <c r="AO7" s="81">
        <v>0.625</v>
      </c>
      <c r="AP7" s="81">
        <v>2.5</v>
      </c>
      <c r="AQ7" s="80">
        <f t="shared" si="2"/>
        <v>0.5625</v>
      </c>
      <c r="AR7" s="82">
        <v>2.375</v>
      </c>
      <c r="AS7" s="82">
        <v>4</v>
      </c>
      <c r="AT7" s="82">
        <v>0.625</v>
      </c>
      <c r="AU7" s="82">
        <v>0.5</v>
      </c>
      <c r="AV7" s="82">
        <v>3.5</v>
      </c>
      <c r="AW7" s="82">
        <v>10</v>
      </c>
      <c r="AX7" s="80">
        <f t="shared" si="3"/>
        <v>90</v>
      </c>
      <c r="AY7" s="83" t="str">
        <f t="shared" si="4"/>
        <v>LONG FLANGE, 1.25-150RFLWN</v>
      </c>
      <c r="AZ7" s="25" t="s">
        <v>4476</v>
      </c>
      <c r="BB7" s="104" t="s">
        <v>4531</v>
      </c>
      <c r="BC7" s="105">
        <f t="shared" si="9"/>
        <v>0</v>
      </c>
      <c r="BD7" s="1"/>
      <c r="BE7">
        <v>0.5</v>
      </c>
      <c r="BF7" s="5">
        <v>13</v>
      </c>
      <c r="BG7">
        <v>0.625</v>
      </c>
      <c r="BH7" s="106">
        <f t="shared" si="7"/>
        <v>0.625</v>
      </c>
      <c r="BI7" s="107">
        <f t="shared" si="10"/>
        <v>0.5</v>
      </c>
      <c r="BJ7" s="108" t="str">
        <f t="shared" si="11"/>
        <v>SA-193-B7</v>
      </c>
      <c r="BK7" s="109" t="str">
        <f t="shared" si="12"/>
        <v>STUD BOLT, 1/2-13</v>
      </c>
      <c r="BL7" s="6">
        <f t="shared" si="5"/>
        <v>0.40839999999999999</v>
      </c>
      <c r="BM7" s="6" t="str">
        <f t="shared" si="13"/>
        <v>1/2-13 MACHINE THREAD</v>
      </c>
      <c r="BN7" s="110" t="s">
        <v>4476</v>
      </c>
      <c r="BP7" s="111">
        <v>0.4375</v>
      </c>
      <c r="BQ7">
        <v>14</v>
      </c>
      <c r="BR7">
        <v>0.4375</v>
      </c>
      <c r="BS7">
        <v>0.75</v>
      </c>
      <c r="BT7">
        <v>1.6E-2</v>
      </c>
      <c r="BU7">
        <v>0.441</v>
      </c>
      <c r="BV7" s="110" t="s">
        <v>4476</v>
      </c>
      <c r="BX7" s="24">
        <v>0.875</v>
      </c>
      <c r="BY7">
        <f t="shared" si="8"/>
        <v>0.125</v>
      </c>
      <c r="CA7" s="15">
        <v>900</v>
      </c>
      <c r="CC7" s="19">
        <v>1.5</v>
      </c>
      <c r="CE7" s="9" t="s">
        <v>872</v>
      </c>
      <c r="CG7" s="62" t="s">
        <v>2279</v>
      </c>
      <c r="CH7" t="s">
        <v>2277</v>
      </c>
      <c r="CJ7" s="62" t="s">
        <v>659</v>
      </c>
    </row>
    <row r="8" spans="2:91" x14ac:dyDescent="0.25">
      <c r="B8" s="48" t="str">
        <f t="shared" si="6"/>
        <v>WNeck Flange 150-NPS0.5 SCH-STD</v>
      </c>
      <c r="C8" s="9" t="s">
        <v>23</v>
      </c>
      <c r="D8" s="9" t="s">
        <v>696</v>
      </c>
      <c r="E8" s="9">
        <v>12632256</v>
      </c>
      <c r="F8" s="22" t="s">
        <v>689</v>
      </c>
      <c r="G8" s="9" t="s">
        <v>27</v>
      </c>
      <c r="H8" s="9" t="s">
        <v>705</v>
      </c>
      <c r="I8" s="16" t="s">
        <v>690</v>
      </c>
      <c r="J8" s="10">
        <v>0.5</v>
      </c>
      <c r="K8" s="11" t="s">
        <v>691</v>
      </c>
      <c r="L8" s="11" t="s">
        <v>692</v>
      </c>
      <c r="M8" s="15">
        <v>150</v>
      </c>
      <c r="N8" s="11">
        <v>3.5</v>
      </c>
      <c r="O8" s="11">
        <v>6.25E-2</v>
      </c>
      <c r="P8" s="11">
        <v>0.37999999999999995</v>
      </c>
      <c r="Q8" s="11">
        <v>1.19</v>
      </c>
      <c r="R8" s="11">
        <v>0.84</v>
      </c>
      <c r="S8" s="9">
        <v>1.81</v>
      </c>
      <c r="T8" s="14">
        <v>0.622</v>
      </c>
      <c r="U8" s="11">
        <v>2.38</v>
      </c>
      <c r="V8" s="11">
        <v>0.62</v>
      </c>
      <c r="W8" s="11">
        <v>4</v>
      </c>
      <c r="X8" s="11">
        <v>45</v>
      </c>
      <c r="Y8" s="9" t="s">
        <v>706</v>
      </c>
      <c r="Z8" s="9" t="s">
        <v>694</v>
      </c>
      <c r="AA8" s="9" t="s">
        <v>695</v>
      </c>
      <c r="AB8" s="9" t="s">
        <v>698</v>
      </c>
      <c r="AC8" s="9">
        <v>4.766666666666667E-2</v>
      </c>
      <c r="AD8" s="9">
        <v>0.95333333333333348</v>
      </c>
      <c r="AE8" s="9">
        <v>4.6499999999999986E-2</v>
      </c>
      <c r="AF8" s="9">
        <v>90</v>
      </c>
      <c r="AG8" s="25" t="s">
        <v>2264</v>
      </c>
      <c r="AJ8" s="48" t="str">
        <f t="shared" si="0"/>
        <v>150-NPS1.5</v>
      </c>
      <c r="AK8" s="79">
        <v>150</v>
      </c>
      <c r="AL8" s="80">
        <f t="shared" si="1"/>
        <v>1.5</v>
      </c>
      <c r="AM8" s="79">
        <v>1.5</v>
      </c>
      <c r="AN8" s="81">
        <v>5</v>
      </c>
      <c r="AO8" s="81">
        <v>0.6875</v>
      </c>
      <c r="AP8" s="81">
        <v>2.875</v>
      </c>
      <c r="AQ8" s="80">
        <f t="shared" si="2"/>
        <v>0.5625</v>
      </c>
      <c r="AR8" s="82">
        <v>2.625</v>
      </c>
      <c r="AS8" s="82">
        <v>4</v>
      </c>
      <c r="AT8" s="82">
        <v>0.625</v>
      </c>
      <c r="AU8" s="82">
        <v>0.5</v>
      </c>
      <c r="AV8" s="24">
        <v>3.875</v>
      </c>
      <c r="AW8" s="82">
        <v>12</v>
      </c>
      <c r="AX8" s="80">
        <f t="shared" si="3"/>
        <v>90</v>
      </c>
      <c r="AY8" s="83" t="str">
        <f t="shared" si="4"/>
        <v>LONG FLANGE, 1.5-150RFLWN</v>
      </c>
      <c r="AZ8" s="25" t="s">
        <v>4476</v>
      </c>
      <c r="BB8" s="104" t="s">
        <v>4532</v>
      </c>
      <c r="BC8" s="105">
        <f t="shared" si="9"/>
        <v>0</v>
      </c>
      <c r="BD8" s="1"/>
      <c r="BE8">
        <v>0.5</v>
      </c>
      <c r="BF8" s="5">
        <v>13</v>
      </c>
      <c r="BG8">
        <v>0.75</v>
      </c>
      <c r="BH8" s="106">
        <f t="shared" si="7"/>
        <v>0.75</v>
      </c>
      <c r="BI8" s="107">
        <f t="shared" si="10"/>
        <v>0.5</v>
      </c>
      <c r="BJ8" s="108" t="str">
        <f t="shared" si="11"/>
        <v>SA-193-B7</v>
      </c>
      <c r="BK8" s="109" t="str">
        <f t="shared" si="12"/>
        <v>STUD BOLT, 1/2-13</v>
      </c>
      <c r="BL8" s="6">
        <f t="shared" si="5"/>
        <v>0.40839999999999999</v>
      </c>
      <c r="BM8" s="6" t="str">
        <f t="shared" si="13"/>
        <v>1/2-13 MACHINE THREAD</v>
      </c>
      <c r="BN8" s="110" t="s">
        <v>4476</v>
      </c>
      <c r="BP8" s="111">
        <v>0.5</v>
      </c>
      <c r="BQ8">
        <v>13</v>
      </c>
      <c r="BR8">
        <v>0.5</v>
      </c>
      <c r="BS8">
        <v>0.875</v>
      </c>
      <c r="BT8">
        <v>1.6E-2</v>
      </c>
      <c r="BU8">
        <v>0.504</v>
      </c>
      <c r="BV8" s="110" t="s">
        <v>4476</v>
      </c>
      <c r="BX8" s="24">
        <v>1</v>
      </c>
      <c r="BY8">
        <f t="shared" si="8"/>
        <v>0.125</v>
      </c>
      <c r="CA8" s="15">
        <v>1500</v>
      </c>
      <c r="CC8" s="19">
        <v>2</v>
      </c>
      <c r="CE8" s="9" t="s">
        <v>704</v>
      </c>
      <c r="CG8" s="62" t="s">
        <v>2280</v>
      </c>
      <c r="CH8" t="s">
        <v>2277</v>
      </c>
    </row>
    <row r="9" spans="2:91" x14ac:dyDescent="0.25">
      <c r="B9" s="48" t="str">
        <f t="shared" si="6"/>
        <v>WNeck Flange 150-NPS0.5 SCH-XH</v>
      </c>
      <c r="C9" s="9" t="s">
        <v>23</v>
      </c>
      <c r="D9" s="9" t="s">
        <v>696</v>
      </c>
      <c r="E9" s="9">
        <v>12632256</v>
      </c>
      <c r="F9" s="22" t="s">
        <v>689</v>
      </c>
      <c r="G9" s="9" t="s">
        <v>1</v>
      </c>
      <c r="H9" s="9" t="s">
        <v>707</v>
      </c>
      <c r="I9" s="16" t="s">
        <v>690</v>
      </c>
      <c r="J9" s="10">
        <v>0.5</v>
      </c>
      <c r="K9" s="11" t="s">
        <v>691</v>
      </c>
      <c r="L9" s="11" t="s">
        <v>692</v>
      </c>
      <c r="M9" s="15">
        <v>150</v>
      </c>
      <c r="N9" s="11">
        <v>3.5</v>
      </c>
      <c r="O9" s="11">
        <v>6.25E-2</v>
      </c>
      <c r="P9" s="11">
        <v>0.37999999999999995</v>
      </c>
      <c r="Q9" s="11">
        <v>1.19</v>
      </c>
      <c r="R9" s="11">
        <v>0.84</v>
      </c>
      <c r="S9" s="9">
        <v>1.81</v>
      </c>
      <c r="T9" s="14">
        <v>0.54600000000000004</v>
      </c>
      <c r="U9" s="11">
        <v>2.38</v>
      </c>
      <c r="V9" s="11">
        <v>0.62</v>
      </c>
      <c r="W9" s="11">
        <v>4</v>
      </c>
      <c r="X9" s="11">
        <v>45</v>
      </c>
      <c r="Y9" s="9" t="s">
        <v>708</v>
      </c>
      <c r="Z9" s="9" t="s">
        <v>694</v>
      </c>
      <c r="AA9" s="9" t="s">
        <v>695</v>
      </c>
      <c r="AB9" s="9" t="s">
        <v>698</v>
      </c>
      <c r="AC9" s="9">
        <v>4.766666666666667E-2</v>
      </c>
      <c r="AD9" s="9">
        <v>0.95333333333333348</v>
      </c>
      <c r="AE9" s="9">
        <v>8.4499999999999964E-2</v>
      </c>
      <c r="AF9" s="9">
        <v>90</v>
      </c>
      <c r="AG9" s="25" t="s">
        <v>2264</v>
      </c>
      <c r="AJ9" s="48" t="str">
        <f t="shared" si="0"/>
        <v>150-NPS2</v>
      </c>
      <c r="AK9" s="79">
        <v>150</v>
      </c>
      <c r="AL9" s="80">
        <f t="shared" si="1"/>
        <v>2</v>
      </c>
      <c r="AM9" s="79">
        <v>2</v>
      </c>
      <c r="AN9" s="81">
        <v>6</v>
      </c>
      <c r="AO9" s="81">
        <v>0.75</v>
      </c>
      <c r="AP9" s="81">
        <v>3.625</v>
      </c>
      <c r="AQ9" s="80">
        <f t="shared" si="2"/>
        <v>0.625</v>
      </c>
      <c r="AR9" s="82">
        <v>3.25</v>
      </c>
      <c r="AS9" s="82">
        <v>4</v>
      </c>
      <c r="AT9" s="82">
        <v>0.75</v>
      </c>
      <c r="AU9" s="82">
        <v>0.625</v>
      </c>
      <c r="AV9" s="82">
        <v>4.75</v>
      </c>
      <c r="AW9" s="82">
        <v>16</v>
      </c>
      <c r="AX9" s="80">
        <f t="shared" si="3"/>
        <v>90</v>
      </c>
      <c r="AY9" s="83" t="str">
        <f t="shared" si="4"/>
        <v>LONG FLANGE, 2-150RFLWN</v>
      </c>
      <c r="AZ9" s="25" t="s">
        <v>4476</v>
      </c>
      <c r="BB9" s="104" t="s">
        <v>4533</v>
      </c>
      <c r="BC9" s="105">
        <f t="shared" si="9"/>
        <v>0</v>
      </c>
      <c r="BD9" s="1"/>
      <c r="BE9">
        <v>0.5</v>
      </c>
      <c r="BF9" s="5">
        <v>13</v>
      </c>
      <c r="BG9">
        <v>0.875</v>
      </c>
      <c r="BH9" s="106">
        <f t="shared" si="7"/>
        <v>0.875</v>
      </c>
      <c r="BI9" s="107">
        <f t="shared" si="10"/>
        <v>0.5</v>
      </c>
      <c r="BJ9" s="108" t="str">
        <f t="shared" si="11"/>
        <v>SA-193-B7</v>
      </c>
      <c r="BK9" s="109" t="str">
        <f t="shared" si="12"/>
        <v>STUD BOLT, 1/2-13</v>
      </c>
      <c r="BL9" s="6">
        <f t="shared" si="5"/>
        <v>0.40839999999999999</v>
      </c>
      <c r="BM9" s="6" t="str">
        <f t="shared" si="13"/>
        <v>1/2-13 MACHINE THREAD</v>
      </c>
      <c r="BN9" s="110" t="s">
        <v>4476</v>
      </c>
      <c r="BP9" s="111">
        <v>0.5625</v>
      </c>
      <c r="BQ9">
        <v>12</v>
      </c>
      <c r="BR9">
        <v>0.5625</v>
      </c>
      <c r="BS9">
        <v>0.93799999999999994</v>
      </c>
      <c r="BT9">
        <v>1.6E-2</v>
      </c>
      <c r="BU9">
        <v>0.56799999999999995</v>
      </c>
      <c r="BV9" s="110" t="s">
        <v>4476</v>
      </c>
      <c r="BX9" s="24">
        <v>1.125</v>
      </c>
      <c r="BY9">
        <f t="shared" si="8"/>
        <v>0.125</v>
      </c>
      <c r="CA9" s="15">
        <v>2500</v>
      </c>
      <c r="CC9" s="19">
        <v>2.5</v>
      </c>
      <c r="CE9" s="9" t="s">
        <v>706</v>
      </c>
      <c r="CG9" s="62" t="s">
        <v>2281</v>
      </c>
      <c r="CH9" t="s">
        <v>2273</v>
      </c>
    </row>
    <row r="10" spans="2:91" x14ac:dyDescent="0.25">
      <c r="B10" s="48" t="str">
        <f t="shared" si="6"/>
        <v>WNeck Flange 150-NPS0.5 SCH-XXH</v>
      </c>
      <c r="C10" s="9" t="s">
        <v>23</v>
      </c>
      <c r="D10" s="9" t="s">
        <v>696</v>
      </c>
      <c r="E10" s="9">
        <v>12632256</v>
      </c>
      <c r="F10" s="22" t="s">
        <v>689</v>
      </c>
      <c r="G10" s="9" t="s">
        <v>28</v>
      </c>
      <c r="H10" s="9" t="s">
        <v>709</v>
      </c>
      <c r="I10" s="16" t="s">
        <v>690</v>
      </c>
      <c r="J10" s="10">
        <v>0.5</v>
      </c>
      <c r="K10" s="11" t="s">
        <v>691</v>
      </c>
      <c r="L10" s="11" t="s">
        <v>692</v>
      </c>
      <c r="M10" s="15">
        <v>150</v>
      </c>
      <c r="N10" s="11">
        <v>3.5</v>
      </c>
      <c r="O10" s="11">
        <v>6.25E-2</v>
      </c>
      <c r="P10" s="11">
        <v>0.37999999999999995</v>
      </c>
      <c r="Q10" s="11">
        <v>1.19</v>
      </c>
      <c r="R10" s="11">
        <v>0.84</v>
      </c>
      <c r="S10" s="9">
        <v>1.81</v>
      </c>
      <c r="T10" s="14">
        <v>0.252</v>
      </c>
      <c r="U10" s="11">
        <v>2.38</v>
      </c>
      <c r="V10" s="11">
        <v>0.62</v>
      </c>
      <c r="W10" s="11">
        <v>4</v>
      </c>
      <c r="X10" s="11">
        <v>45</v>
      </c>
      <c r="Y10" s="9" t="s">
        <v>710</v>
      </c>
      <c r="Z10" s="9" t="s">
        <v>694</v>
      </c>
      <c r="AA10" s="9" t="s">
        <v>695</v>
      </c>
      <c r="AB10" s="9" t="s">
        <v>698</v>
      </c>
      <c r="AC10" s="9">
        <v>4.766666666666667E-2</v>
      </c>
      <c r="AD10" s="9">
        <v>0.95333333333333348</v>
      </c>
      <c r="AE10" s="9">
        <v>0.23149999999999998</v>
      </c>
      <c r="AF10" s="9">
        <v>90</v>
      </c>
      <c r="AG10" s="25" t="s">
        <v>2264</v>
      </c>
      <c r="AJ10" s="48" t="str">
        <f t="shared" si="0"/>
        <v>150-NPS2.5</v>
      </c>
      <c r="AK10" s="79">
        <v>150</v>
      </c>
      <c r="AL10" s="80">
        <f t="shared" si="1"/>
        <v>2.5</v>
      </c>
      <c r="AM10" s="79">
        <v>2.5</v>
      </c>
      <c r="AN10" s="81">
        <v>7</v>
      </c>
      <c r="AO10" s="81">
        <v>0.875</v>
      </c>
      <c r="AP10" s="81">
        <v>4.125</v>
      </c>
      <c r="AQ10" s="80">
        <f t="shared" si="2"/>
        <v>0.625</v>
      </c>
      <c r="AR10" s="82">
        <v>3.75</v>
      </c>
      <c r="AS10" s="82">
        <v>4</v>
      </c>
      <c r="AT10" s="82">
        <v>0.75</v>
      </c>
      <c r="AU10" s="82">
        <v>0.625</v>
      </c>
      <c r="AV10" s="82">
        <v>5.5</v>
      </c>
      <c r="AW10" s="82">
        <v>21</v>
      </c>
      <c r="AX10" s="80">
        <f t="shared" si="3"/>
        <v>90</v>
      </c>
      <c r="AY10" s="83" t="str">
        <f t="shared" si="4"/>
        <v>LONG FLANGE, 2.5-150RFLWN</v>
      </c>
      <c r="AZ10" s="25" t="s">
        <v>4476</v>
      </c>
      <c r="BB10" s="104" t="s">
        <v>4534</v>
      </c>
      <c r="BC10" s="105">
        <f t="shared" si="9"/>
        <v>0</v>
      </c>
      <c r="BD10" s="1"/>
      <c r="BE10">
        <v>0.5</v>
      </c>
      <c r="BF10" s="5">
        <v>13</v>
      </c>
      <c r="BG10">
        <v>1</v>
      </c>
      <c r="BH10" s="106">
        <f t="shared" si="7"/>
        <v>1</v>
      </c>
      <c r="BI10" s="107">
        <f t="shared" si="10"/>
        <v>0.5</v>
      </c>
      <c r="BJ10" s="108" t="str">
        <f t="shared" si="11"/>
        <v>SA-193-B7</v>
      </c>
      <c r="BK10" s="109" t="str">
        <f t="shared" si="12"/>
        <v>STUD BOLT, 1/2-13</v>
      </c>
      <c r="BL10" s="6">
        <f t="shared" si="5"/>
        <v>0.40839999999999999</v>
      </c>
      <c r="BM10" s="6" t="str">
        <f t="shared" si="13"/>
        <v>1/2-13 MACHINE THREAD</v>
      </c>
      <c r="BN10" s="110" t="s">
        <v>4476</v>
      </c>
      <c r="BP10" s="111">
        <v>0.625</v>
      </c>
      <c r="BQ10">
        <v>11</v>
      </c>
      <c r="BR10">
        <v>0.625</v>
      </c>
      <c r="BS10">
        <v>1.0620000000000001</v>
      </c>
      <c r="BT10">
        <v>1.6E-2</v>
      </c>
      <c r="BU10">
        <v>0.63100000000000001</v>
      </c>
      <c r="BV10" s="110" t="s">
        <v>4476</v>
      </c>
      <c r="BX10" s="24">
        <v>1.25</v>
      </c>
      <c r="BY10">
        <f t="shared" si="8"/>
        <v>0.125</v>
      </c>
      <c r="CA10" s="24" t="s">
        <v>659</v>
      </c>
      <c r="CC10" s="19">
        <v>3</v>
      </c>
      <c r="CE10" s="9" t="s">
        <v>708</v>
      </c>
      <c r="CG10" s="62" t="s">
        <v>659</v>
      </c>
    </row>
    <row r="11" spans="2:91" x14ac:dyDescent="0.25">
      <c r="B11" s="48" t="str">
        <f t="shared" si="6"/>
        <v>WNeck Flange 150-NPS0.75 SCH-10</v>
      </c>
      <c r="C11" s="9" t="s">
        <v>23</v>
      </c>
      <c r="D11" s="9" t="s">
        <v>711</v>
      </c>
      <c r="E11" s="9">
        <v>6447714</v>
      </c>
      <c r="F11" s="22" t="s">
        <v>689</v>
      </c>
      <c r="G11" s="9" t="s">
        <v>1</v>
      </c>
      <c r="H11" s="9" t="s">
        <v>712</v>
      </c>
      <c r="I11" s="18" t="s">
        <v>713</v>
      </c>
      <c r="J11" s="19">
        <v>0.75</v>
      </c>
      <c r="K11" s="20" t="s">
        <v>714</v>
      </c>
      <c r="L11" s="20" t="s">
        <v>692</v>
      </c>
      <c r="M11" s="21">
        <v>150</v>
      </c>
      <c r="N11" s="20">
        <v>3.8800000000000003</v>
      </c>
      <c r="O11" s="20">
        <v>6.25E-2</v>
      </c>
      <c r="P11" s="20">
        <v>0.44</v>
      </c>
      <c r="Q11" s="20">
        <v>1.5000000000000002</v>
      </c>
      <c r="R11" s="20">
        <v>1.05</v>
      </c>
      <c r="S11" s="17">
        <v>2</v>
      </c>
      <c r="T11" s="9">
        <v>0.88400000000000001</v>
      </c>
      <c r="U11" s="20">
        <v>2.75</v>
      </c>
      <c r="V11" s="20">
        <v>0.62</v>
      </c>
      <c r="W11" s="20">
        <v>4</v>
      </c>
      <c r="X11" s="20">
        <v>45</v>
      </c>
      <c r="Y11" s="9" t="s">
        <v>693</v>
      </c>
      <c r="Z11" s="9" t="s">
        <v>694</v>
      </c>
      <c r="AA11" s="9" t="s">
        <v>695</v>
      </c>
      <c r="AB11" s="9" t="s">
        <v>698</v>
      </c>
      <c r="AC11" s="9">
        <v>5.2000000000000005E-2</v>
      </c>
      <c r="AD11" s="9">
        <v>1.04</v>
      </c>
      <c r="AE11" s="9">
        <v>2.0500000000000018E-2</v>
      </c>
      <c r="AF11" s="9">
        <v>90</v>
      </c>
      <c r="AG11" s="25" t="s">
        <v>2264</v>
      </c>
      <c r="AJ11" s="48" t="str">
        <f t="shared" si="0"/>
        <v>150-NPS3</v>
      </c>
      <c r="AK11" s="79">
        <v>150</v>
      </c>
      <c r="AL11" s="80">
        <f t="shared" si="1"/>
        <v>3</v>
      </c>
      <c r="AM11" s="79">
        <v>3</v>
      </c>
      <c r="AN11" s="81">
        <v>7.5</v>
      </c>
      <c r="AO11" s="79">
        <v>0.9375</v>
      </c>
      <c r="AP11" s="81">
        <v>5</v>
      </c>
      <c r="AQ11" s="80">
        <f t="shared" si="2"/>
        <v>0.625</v>
      </c>
      <c r="AR11" s="82">
        <v>4.25</v>
      </c>
      <c r="AS11" s="82">
        <v>4</v>
      </c>
      <c r="AT11" s="82">
        <v>0.75</v>
      </c>
      <c r="AU11" s="82">
        <v>0.625</v>
      </c>
      <c r="AV11" s="82">
        <v>6</v>
      </c>
      <c r="AW11" s="82">
        <v>24</v>
      </c>
      <c r="AX11" s="80">
        <f t="shared" si="3"/>
        <v>90</v>
      </c>
      <c r="AY11" s="83" t="str">
        <f t="shared" si="4"/>
        <v>LONG FLANGE, 3-150RFLWN</v>
      </c>
      <c r="AZ11" s="25" t="s">
        <v>4476</v>
      </c>
      <c r="BB11" s="104" t="s">
        <v>4535</v>
      </c>
      <c r="BC11" s="105">
        <f t="shared" si="9"/>
        <v>0</v>
      </c>
      <c r="BD11" s="1"/>
      <c r="BE11">
        <v>0.5</v>
      </c>
      <c r="BF11" s="5">
        <v>13</v>
      </c>
      <c r="BG11">
        <v>1.125</v>
      </c>
      <c r="BH11" s="106">
        <f t="shared" si="7"/>
        <v>1.125</v>
      </c>
      <c r="BI11" s="107">
        <f t="shared" si="10"/>
        <v>0.5</v>
      </c>
      <c r="BJ11" s="108" t="str">
        <f t="shared" si="11"/>
        <v>SA-193-B7</v>
      </c>
      <c r="BK11" s="109" t="str">
        <f t="shared" si="12"/>
        <v>STUD BOLT, 1/2-13</v>
      </c>
      <c r="BL11" s="6">
        <f t="shared" si="5"/>
        <v>0.40839999999999999</v>
      </c>
      <c r="BM11" s="6" t="str">
        <f t="shared" si="13"/>
        <v>1/2-13 MACHINE THREAD</v>
      </c>
      <c r="BN11" s="110" t="s">
        <v>4476</v>
      </c>
      <c r="BP11" s="111">
        <v>0.75</v>
      </c>
      <c r="BQ11">
        <v>10</v>
      </c>
      <c r="BR11">
        <v>0.75</v>
      </c>
      <c r="BS11">
        <v>1.25</v>
      </c>
      <c r="BT11">
        <v>1.6E-2</v>
      </c>
      <c r="BU11">
        <v>0.75800000000000001</v>
      </c>
      <c r="BV11" s="110" t="s">
        <v>4476</v>
      </c>
      <c r="BX11" s="24">
        <v>1.375</v>
      </c>
      <c r="BY11">
        <f t="shared" si="8"/>
        <v>0.125</v>
      </c>
      <c r="CC11" s="19">
        <v>3.5</v>
      </c>
      <c r="CE11" s="9" t="s">
        <v>710</v>
      </c>
    </row>
    <row r="12" spans="2:91" x14ac:dyDescent="0.25">
      <c r="B12" s="48" t="str">
        <f t="shared" si="6"/>
        <v>WNeck Flange 150-NPS0.75 SCH-160</v>
      </c>
      <c r="C12" s="9" t="s">
        <v>23</v>
      </c>
      <c r="D12" s="9" t="s">
        <v>711</v>
      </c>
      <c r="E12" s="9">
        <v>6447714</v>
      </c>
      <c r="F12" s="9" t="s">
        <v>715</v>
      </c>
      <c r="G12" s="9" t="s">
        <v>29</v>
      </c>
      <c r="H12" s="9" t="s">
        <v>716</v>
      </c>
      <c r="I12" s="18" t="s">
        <v>713</v>
      </c>
      <c r="J12" s="19">
        <v>0.75</v>
      </c>
      <c r="K12" s="20" t="s">
        <v>714</v>
      </c>
      <c r="L12" s="20" t="s">
        <v>692</v>
      </c>
      <c r="M12" s="21">
        <v>150</v>
      </c>
      <c r="N12" s="20">
        <v>3.8800000000000003</v>
      </c>
      <c r="O12" s="20">
        <v>6.25E-2</v>
      </c>
      <c r="P12" s="20">
        <v>0.44</v>
      </c>
      <c r="Q12" s="20">
        <v>1.5000000000000002</v>
      </c>
      <c r="R12" s="20">
        <v>1.05</v>
      </c>
      <c r="S12" s="17">
        <v>2</v>
      </c>
      <c r="T12" s="9">
        <v>0.61199999999999999</v>
      </c>
      <c r="U12" s="20">
        <v>2.75</v>
      </c>
      <c r="V12" s="20">
        <v>0.62</v>
      </c>
      <c r="W12" s="20">
        <v>4</v>
      </c>
      <c r="X12" s="20">
        <v>45</v>
      </c>
      <c r="Y12" s="9" t="s">
        <v>700</v>
      </c>
      <c r="Z12" s="9" t="s">
        <v>694</v>
      </c>
      <c r="AA12" s="9" t="s">
        <v>695</v>
      </c>
      <c r="AB12" s="9" t="s">
        <v>698</v>
      </c>
      <c r="AC12" s="9">
        <v>5.2000000000000005E-2</v>
      </c>
      <c r="AD12" s="9">
        <v>1.04</v>
      </c>
      <c r="AE12" s="9">
        <v>0.15650000000000003</v>
      </c>
      <c r="AF12" s="9">
        <v>90</v>
      </c>
      <c r="AG12" s="25" t="s">
        <v>2264</v>
      </c>
      <c r="AJ12" s="48" t="str">
        <f t="shared" si="0"/>
        <v>150-NPS3.5</v>
      </c>
      <c r="AK12" s="79">
        <v>150</v>
      </c>
      <c r="AL12" s="80">
        <f t="shared" si="1"/>
        <v>3.5</v>
      </c>
      <c r="AM12" s="79">
        <v>3.5</v>
      </c>
      <c r="AN12" s="81">
        <v>8.5</v>
      </c>
      <c r="AO12" s="81">
        <v>0.9375</v>
      </c>
      <c r="AP12" s="81">
        <v>5.5</v>
      </c>
      <c r="AQ12" s="80">
        <f t="shared" si="2"/>
        <v>0.6875</v>
      </c>
      <c r="AR12" s="82">
        <v>4.875</v>
      </c>
      <c r="AS12" s="82">
        <v>8</v>
      </c>
      <c r="AT12" s="82">
        <v>0.75</v>
      </c>
      <c r="AU12" s="82">
        <v>0.625</v>
      </c>
      <c r="AV12" s="82">
        <v>7</v>
      </c>
      <c r="AW12" s="82">
        <v>31</v>
      </c>
      <c r="AX12" s="80">
        <f t="shared" si="3"/>
        <v>45</v>
      </c>
      <c r="AY12" s="83" t="str">
        <f t="shared" si="4"/>
        <v>LONG FLANGE, 3.5-150RFLWN</v>
      </c>
      <c r="AZ12" s="25" t="s">
        <v>4476</v>
      </c>
      <c r="BB12" s="104" t="s">
        <v>4536</v>
      </c>
      <c r="BC12" s="105">
        <f t="shared" si="9"/>
        <v>0</v>
      </c>
      <c r="BD12" s="1"/>
      <c r="BE12">
        <v>0.5</v>
      </c>
      <c r="BF12" s="5">
        <v>13</v>
      </c>
      <c r="BG12">
        <v>1.25</v>
      </c>
      <c r="BH12" s="106">
        <f t="shared" si="7"/>
        <v>1.25</v>
      </c>
      <c r="BI12" s="107">
        <f t="shared" si="10"/>
        <v>0.5</v>
      </c>
      <c r="BJ12" s="108" t="str">
        <f t="shared" si="11"/>
        <v>SA-193-B7</v>
      </c>
      <c r="BK12" s="109" t="str">
        <f t="shared" si="12"/>
        <v>STUD BOLT, 1/2-13</v>
      </c>
      <c r="BL12" s="6">
        <f t="shared" si="5"/>
        <v>0.40839999999999999</v>
      </c>
      <c r="BM12" s="6" t="str">
        <f t="shared" si="13"/>
        <v>1/2-13 MACHINE THREAD</v>
      </c>
      <c r="BN12" s="110" t="s">
        <v>4476</v>
      </c>
      <c r="BP12" s="111">
        <v>0.875</v>
      </c>
      <c r="BQ12">
        <v>9</v>
      </c>
      <c r="BR12">
        <v>0.875</v>
      </c>
      <c r="BS12">
        <v>1.4379999999999999</v>
      </c>
      <c r="BT12">
        <v>1.6E-2</v>
      </c>
      <c r="BU12">
        <v>0.88500000000000001</v>
      </c>
      <c r="BV12" s="110" t="s">
        <v>4476</v>
      </c>
      <c r="BX12" s="24">
        <v>1.5</v>
      </c>
      <c r="BY12">
        <f t="shared" si="8"/>
        <v>0.125</v>
      </c>
      <c r="CC12" s="19">
        <v>4</v>
      </c>
      <c r="CE12" s="9" t="s">
        <v>816</v>
      </c>
    </row>
    <row r="13" spans="2:91" x14ac:dyDescent="0.25">
      <c r="B13" s="48" t="str">
        <f t="shared" si="6"/>
        <v>WNeck Flange 150-NPS0.75 SCH-40</v>
      </c>
      <c r="C13" s="9" t="s">
        <v>23</v>
      </c>
      <c r="D13" s="9" t="s">
        <v>711</v>
      </c>
      <c r="E13" s="9">
        <v>6447714</v>
      </c>
      <c r="F13" s="22" t="s">
        <v>689</v>
      </c>
      <c r="G13" s="9" t="s">
        <v>30</v>
      </c>
      <c r="H13" s="9" t="s">
        <v>717</v>
      </c>
      <c r="I13" s="18" t="s">
        <v>713</v>
      </c>
      <c r="J13" s="19">
        <v>0.75</v>
      </c>
      <c r="K13" s="20" t="s">
        <v>714</v>
      </c>
      <c r="L13" s="20" t="s">
        <v>692</v>
      </c>
      <c r="M13" s="21">
        <v>150</v>
      </c>
      <c r="N13" s="20">
        <v>3.8800000000000003</v>
      </c>
      <c r="O13" s="20">
        <v>6.25E-2</v>
      </c>
      <c r="P13" s="20">
        <v>0.44</v>
      </c>
      <c r="Q13" s="20">
        <v>1.5000000000000002</v>
      </c>
      <c r="R13" s="20">
        <v>1.05</v>
      </c>
      <c r="S13" s="17">
        <v>2</v>
      </c>
      <c r="T13" s="9">
        <v>0.82399999999999995</v>
      </c>
      <c r="U13" s="20">
        <v>2.75</v>
      </c>
      <c r="V13" s="20">
        <v>0.62</v>
      </c>
      <c r="W13" s="20">
        <v>4</v>
      </c>
      <c r="X13" s="20">
        <v>45</v>
      </c>
      <c r="Y13" s="9" t="s">
        <v>702</v>
      </c>
      <c r="Z13" s="9" t="s">
        <v>694</v>
      </c>
      <c r="AA13" s="9" t="s">
        <v>695</v>
      </c>
      <c r="AB13" s="9" t="s">
        <v>698</v>
      </c>
      <c r="AC13" s="9">
        <v>5.2000000000000005E-2</v>
      </c>
      <c r="AD13" s="9">
        <v>1.04</v>
      </c>
      <c r="AE13" s="9">
        <v>5.0500000000000045E-2</v>
      </c>
      <c r="AF13" s="9">
        <v>90</v>
      </c>
      <c r="AG13" s="25" t="s">
        <v>2264</v>
      </c>
      <c r="AJ13" s="48" t="str">
        <f t="shared" si="0"/>
        <v>150-NPS4</v>
      </c>
      <c r="AK13" s="79">
        <v>150</v>
      </c>
      <c r="AL13" s="80">
        <f t="shared" si="1"/>
        <v>4</v>
      </c>
      <c r="AM13" s="79">
        <v>4</v>
      </c>
      <c r="AN13" s="81">
        <v>9</v>
      </c>
      <c r="AO13" s="81">
        <v>0.9375</v>
      </c>
      <c r="AP13" s="81">
        <v>6.1875</v>
      </c>
      <c r="AQ13" s="80">
        <f t="shared" si="2"/>
        <v>0.75</v>
      </c>
      <c r="AR13" s="82">
        <v>5.5</v>
      </c>
      <c r="AS13" s="82">
        <v>8</v>
      </c>
      <c r="AT13" s="82">
        <v>0.75</v>
      </c>
      <c r="AU13" s="82">
        <v>0.625</v>
      </c>
      <c r="AV13" s="82">
        <v>7.5</v>
      </c>
      <c r="AW13" s="82">
        <v>47</v>
      </c>
      <c r="AX13" s="80">
        <f t="shared" si="3"/>
        <v>45</v>
      </c>
      <c r="AY13" s="83" t="str">
        <f t="shared" si="4"/>
        <v>LONG FLANGE, 4-150RFLWN</v>
      </c>
      <c r="AZ13" s="25" t="s">
        <v>4476</v>
      </c>
      <c r="BB13" s="104" t="s">
        <v>4537</v>
      </c>
      <c r="BC13" s="105">
        <f t="shared" si="9"/>
        <v>0</v>
      </c>
      <c r="BD13" s="1"/>
      <c r="BE13">
        <v>0.5</v>
      </c>
      <c r="BF13" s="5">
        <v>13</v>
      </c>
      <c r="BG13">
        <v>1.375</v>
      </c>
      <c r="BH13" s="106">
        <f t="shared" si="7"/>
        <v>1.375</v>
      </c>
      <c r="BI13" s="107">
        <f t="shared" si="10"/>
        <v>0.5</v>
      </c>
      <c r="BJ13" s="108" t="str">
        <f t="shared" si="11"/>
        <v>SA-193-B7</v>
      </c>
      <c r="BK13" s="109" t="str">
        <f t="shared" si="12"/>
        <v>STUD BOLT, 1/2-13</v>
      </c>
      <c r="BL13" s="6">
        <f t="shared" si="5"/>
        <v>0.40839999999999999</v>
      </c>
      <c r="BM13" s="6" t="str">
        <f t="shared" si="13"/>
        <v>1/2-13 MACHINE THREAD</v>
      </c>
      <c r="BN13" s="110" t="s">
        <v>4476</v>
      </c>
      <c r="BP13" s="111">
        <v>1</v>
      </c>
      <c r="BQ13">
        <v>8</v>
      </c>
      <c r="BR13">
        <v>1</v>
      </c>
      <c r="BS13">
        <v>1.625</v>
      </c>
      <c r="BT13">
        <v>1.6E-2</v>
      </c>
      <c r="BU13">
        <v>1.012</v>
      </c>
      <c r="BV13" s="110" t="s">
        <v>4476</v>
      </c>
      <c r="BX13" s="24">
        <v>1.625</v>
      </c>
      <c r="BY13">
        <f t="shared" si="8"/>
        <v>0.125</v>
      </c>
      <c r="CC13" s="19">
        <v>5</v>
      </c>
      <c r="CE13" s="9" t="s">
        <v>859</v>
      </c>
    </row>
    <row r="14" spans="2:91" x14ac:dyDescent="0.25">
      <c r="B14" s="48" t="str">
        <f t="shared" si="6"/>
        <v>WNeck Flange 150-NPS0.75 SCH-80</v>
      </c>
      <c r="C14" s="9" t="s">
        <v>23</v>
      </c>
      <c r="D14" s="9" t="s">
        <v>711</v>
      </c>
      <c r="E14" s="9">
        <v>6447714</v>
      </c>
      <c r="F14" s="22" t="s">
        <v>718</v>
      </c>
      <c r="G14" s="9" t="s">
        <v>31</v>
      </c>
      <c r="H14" s="9" t="s">
        <v>719</v>
      </c>
      <c r="I14" s="18" t="s">
        <v>713</v>
      </c>
      <c r="J14" s="19">
        <v>0.75</v>
      </c>
      <c r="K14" s="20" t="s">
        <v>714</v>
      </c>
      <c r="L14" s="20" t="s">
        <v>692</v>
      </c>
      <c r="M14" s="21">
        <v>150</v>
      </c>
      <c r="N14" s="20">
        <v>3.8800000000000003</v>
      </c>
      <c r="O14" s="20">
        <v>6.25E-2</v>
      </c>
      <c r="P14" s="20">
        <v>0.44</v>
      </c>
      <c r="Q14" s="20">
        <v>1.5000000000000002</v>
      </c>
      <c r="R14" s="20">
        <v>1.05</v>
      </c>
      <c r="S14" s="17">
        <v>2</v>
      </c>
      <c r="T14" s="9">
        <v>0.74199999999999999</v>
      </c>
      <c r="U14" s="20">
        <v>2.75</v>
      </c>
      <c r="V14" s="20">
        <v>0.62</v>
      </c>
      <c r="W14" s="20">
        <v>4</v>
      </c>
      <c r="X14" s="20">
        <v>45</v>
      </c>
      <c r="Y14" s="9" t="s">
        <v>704</v>
      </c>
      <c r="Z14" s="9" t="s">
        <v>694</v>
      </c>
      <c r="AA14" s="9" t="s">
        <v>695</v>
      </c>
      <c r="AB14" s="9" t="s">
        <v>698</v>
      </c>
      <c r="AC14" s="9">
        <v>5.2000000000000005E-2</v>
      </c>
      <c r="AD14" s="9">
        <v>1.04</v>
      </c>
      <c r="AE14" s="9">
        <v>9.1500000000000026E-2</v>
      </c>
      <c r="AF14" s="9">
        <v>90</v>
      </c>
      <c r="AG14" s="25" t="s">
        <v>2264</v>
      </c>
      <c r="AJ14" s="48" t="str">
        <f t="shared" si="0"/>
        <v>150-NPS5</v>
      </c>
      <c r="AK14" s="79">
        <v>150</v>
      </c>
      <c r="AL14" s="80">
        <f t="shared" si="1"/>
        <v>5</v>
      </c>
      <c r="AM14" s="79">
        <v>5</v>
      </c>
      <c r="AN14" s="81">
        <v>10</v>
      </c>
      <c r="AO14" s="81">
        <v>0.9375</v>
      </c>
      <c r="AP14" s="81">
        <v>7.3125</v>
      </c>
      <c r="AQ14" s="80">
        <f t="shared" si="2"/>
        <v>0.75</v>
      </c>
      <c r="AR14" s="82">
        <v>6.5</v>
      </c>
      <c r="AS14" s="82">
        <v>8</v>
      </c>
      <c r="AT14" s="82">
        <v>0.875</v>
      </c>
      <c r="AU14" s="82">
        <v>0.75</v>
      </c>
      <c r="AV14" s="82">
        <v>8.5</v>
      </c>
      <c r="AW14" s="82">
        <v>57</v>
      </c>
      <c r="AX14" s="80">
        <f t="shared" si="3"/>
        <v>45</v>
      </c>
      <c r="AY14" s="83" t="str">
        <f t="shared" si="4"/>
        <v>LONG FLANGE, 5-150RFLWN</v>
      </c>
      <c r="AZ14" s="25" t="s">
        <v>4476</v>
      </c>
      <c r="BB14" s="104" t="s">
        <v>4538</v>
      </c>
      <c r="BC14" s="105">
        <f t="shared" si="9"/>
        <v>0</v>
      </c>
      <c r="BD14" s="1"/>
      <c r="BE14">
        <v>0.5</v>
      </c>
      <c r="BF14" s="5">
        <v>13</v>
      </c>
      <c r="BG14">
        <v>1.5</v>
      </c>
      <c r="BH14" s="106">
        <f t="shared" si="7"/>
        <v>1.5</v>
      </c>
      <c r="BI14" s="107">
        <f t="shared" si="10"/>
        <v>0.5</v>
      </c>
      <c r="BJ14" s="108" t="str">
        <f t="shared" si="11"/>
        <v>SA-193-B7</v>
      </c>
      <c r="BK14" s="109" t="str">
        <f t="shared" si="12"/>
        <v>STUD BOLT, 1/2-13</v>
      </c>
      <c r="BL14" s="6">
        <f t="shared" si="5"/>
        <v>0.40839999999999999</v>
      </c>
      <c r="BM14" s="6" t="str">
        <f t="shared" si="13"/>
        <v>1/2-13 MACHINE THREAD</v>
      </c>
      <c r="BN14" s="110" t="s">
        <v>4476</v>
      </c>
      <c r="BP14" s="111">
        <v>1.125</v>
      </c>
      <c r="BQ14">
        <v>7</v>
      </c>
      <c r="BR14">
        <v>1.125</v>
      </c>
      <c r="BS14">
        <v>1.8120000000000001</v>
      </c>
      <c r="BT14">
        <v>1.6E-2</v>
      </c>
      <c r="BU14">
        <v>1.139</v>
      </c>
      <c r="BV14" s="110" t="s">
        <v>4476</v>
      </c>
      <c r="BX14" s="24">
        <v>1.75</v>
      </c>
      <c r="BY14">
        <f t="shared" si="8"/>
        <v>0.125</v>
      </c>
      <c r="CC14" s="19">
        <v>6</v>
      </c>
      <c r="CE14" s="9" t="s">
        <v>862</v>
      </c>
    </row>
    <row r="15" spans="2:91" x14ac:dyDescent="0.25">
      <c r="B15" s="48" t="str">
        <f t="shared" si="6"/>
        <v>WNeck Flange 150-NPS0.75 SCH-STD</v>
      </c>
      <c r="C15" s="9" t="s">
        <v>23</v>
      </c>
      <c r="D15" s="9" t="s">
        <v>711</v>
      </c>
      <c r="E15" s="9">
        <v>6447714</v>
      </c>
      <c r="F15" s="22" t="s">
        <v>689</v>
      </c>
      <c r="G15" s="9" t="s">
        <v>1</v>
      </c>
      <c r="H15" s="9" t="s">
        <v>720</v>
      </c>
      <c r="I15" s="18" t="s">
        <v>713</v>
      </c>
      <c r="J15" s="19">
        <v>0.75</v>
      </c>
      <c r="K15" s="20" t="s">
        <v>714</v>
      </c>
      <c r="L15" s="20" t="s">
        <v>692</v>
      </c>
      <c r="M15" s="21">
        <v>150</v>
      </c>
      <c r="N15" s="20">
        <v>3.8800000000000003</v>
      </c>
      <c r="O15" s="20">
        <v>6.25E-2</v>
      </c>
      <c r="P15" s="20">
        <v>0.44</v>
      </c>
      <c r="Q15" s="20">
        <v>1.5000000000000002</v>
      </c>
      <c r="R15" s="20">
        <v>1.05</v>
      </c>
      <c r="S15" s="17">
        <v>2</v>
      </c>
      <c r="T15" s="9">
        <v>0.82399999999999995</v>
      </c>
      <c r="U15" s="20">
        <v>2.75</v>
      </c>
      <c r="V15" s="20">
        <v>0.62</v>
      </c>
      <c r="W15" s="20">
        <v>4</v>
      </c>
      <c r="X15" s="20">
        <v>45</v>
      </c>
      <c r="Y15" s="9" t="s">
        <v>706</v>
      </c>
      <c r="Z15" s="9" t="s">
        <v>694</v>
      </c>
      <c r="AA15" s="9" t="s">
        <v>695</v>
      </c>
      <c r="AB15" s="9" t="s">
        <v>698</v>
      </c>
      <c r="AC15" s="9">
        <v>5.2000000000000005E-2</v>
      </c>
      <c r="AD15" s="9">
        <v>1.04</v>
      </c>
      <c r="AE15" s="9">
        <v>5.0500000000000045E-2</v>
      </c>
      <c r="AF15" s="9">
        <v>90</v>
      </c>
      <c r="AG15" s="25" t="s">
        <v>2264</v>
      </c>
      <c r="AJ15" s="48" t="str">
        <f t="shared" si="0"/>
        <v>150-NPS6</v>
      </c>
      <c r="AK15" s="79">
        <v>150</v>
      </c>
      <c r="AL15" s="80">
        <f t="shared" si="1"/>
        <v>6</v>
      </c>
      <c r="AM15" s="79">
        <v>6</v>
      </c>
      <c r="AN15" s="81">
        <v>11</v>
      </c>
      <c r="AO15" s="81">
        <v>1</v>
      </c>
      <c r="AP15" s="81">
        <v>8.5</v>
      </c>
      <c r="AQ15" s="80">
        <f t="shared" si="2"/>
        <v>0.875</v>
      </c>
      <c r="AR15" s="82">
        <v>7.75</v>
      </c>
      <c r="AS15" s="82">
        <v>8</v>
      </c>
      <c r="AT15" s="82">
        <v>0.875</v>
      </c>
      <c r="AU15" s="82">
        <v>0.75</v>
      </c>
      <c r="AV15" s="82">
        <v>9.5</v>
      </c>
      <c r="AW15" s="82">
        <v>77</v>
      </c>
      <c r="AX15" s="80">
        <f t="shared" si="3"/>
        <v>45</v>
      </c>
      <c r="AY15" s="83" t="str">
        <f t="shared" si="4"/>
        <v>LONG FLANGE, 6-150RFLWN</v>
      </c>
      <c r="AZ15" s="25" t="s">
        <v>4476</v>
      </c>
      <c r="BB15" s="104" t="s">
        <v>4539</v>
      </c>
      <c r="BC15" s="105">
        <f t="shared" si="9"/>
        <v>0</v>
      </c>
      <c r="BD15" s="1"/>
      <c r="BE15">
        <v>0.5</v>
      </c>
      <c r="BF15" s="5">
        <v>13</v>
      </c>
      <c r="BG15">
        <v>1.625</v>
      </c>
      <c r="BH15" s="106">
        <f t="shared" si="7"/>
        <v>1.625</v>
      </c>
      <c r="BI15" s="107">
        <f t="shared" si="10"/>
        <v>0.5</v>
      </c>
      <c r="BJ15" s="108" t="str">
        <f t="shared" si="11"/>
        <v>SA-193-B7</v>
      </c>
      <c r="BK15" s="109" t="str">
        <f t="shared" si="12"/>
        <v>STUD BOLT, 1/2-13</v>
      </c>
      <c r="BL15" s="6">
        <f t="shared" si="5"/>
        <v>0.40839999999999999</v>
      </c>
      <c r="BM15" s="6" t="str">
        <f t="shared" si="13"/>
        <v>1/2-13 MACHINE THREAD</v>
      </c>
      <c r="BN15" s="110" t="s">
        <v>4476</v>
      </c>
      <c r="BP15" s="111">
        <v>1.25</v>
      </c>
      <c r="BQ15">
        <v>7</v>
      </c>
      <c r="BR15">
        <v>1.25</v>
      </c>
      <c r="BS15">
        <v>2</v>
      </c>
      <c r="BT15">
        <v>1.6E-2</v>
      </c>
      <c r="BU15">
        <v>1.2509999999999999</v>
      </c>
      <c r="BV15" s="110" t="s">
        <v>4476</v>
      </c>
      <c r="BX15" s="24">
        <v>1.875</v>
      </c>
      <c r="BY15">
        <f t="shared" si="8"/>
        <v>0.125</v>
      </c>
      <c r="CC15" s="19">
        <v>8</v>
      </c>
      <c r="CE15" s="9" t="s">
        <v>700</v>
      </c>
    </row>
    <row r="16" spans="2:91" x14ac:dyDescent="0.25">
      <c r="B16" s="48" t="str">
        <f t="shared" si="6"/>
        <v>WNeck Flange 150-NPS0.75 SCH-XH</v>
      </c>
      <c r="C16" s="9" t="s">
        <v>23</v>
      </c>
      <c r="D16" s="9" t="s">
        <v>711</v>
      </c>
      <c r="E16" s="9">
        <v>6447714</v>
      </c>
      <c r="F16" s="22" t="s">
        <v>689</v>
      </c>
      <c r="G16" s="9" t="s">
        <v>1</v>
      </c>
      <c r="H16" s="9" t="s">
        <v>721</v>
      </c>
      <c r="I16" s="18" t="s">
        <v>713</v>
      </c>
      <c r="J16" s="19">
        <v>0.75</v>
      </c>
      <c r="K16" s="20" t="s">
        <v>714</v>
      </c>
      <c r="L16" s="20" t="s">
        <v>692</v>
      </c>
      <c r="M16" s="21">
        <v>150</v>
      </c>
      <c r="N16" s="20">
        <v>3.8800000000000003</v>
      </c>
      <c r="O16" s="20">
        <v>6.25E-2</v>
      </c>
      <c r="P16" s="20">
        <v>0.44</v>
      </c>
      <c r="Q16" s="20">
        <v>1.5000000000000002</v>
      </c>
      <c r="R16" s="20">
        <v>1.05</v>
      </c>
      <c r="S16" s="17">
        <v>2</v>
      </c>
      <c r="T16" s="9">
        <v>0.74199999999999999</v>
      </c>
      <c r="U16" s="20">
        <v>2.75</v>
      </c>
      <c r="V16" s="20">
        <v>0.62</v>
      </c>
      <c r="W16" s="20">
        <v>4</v>
      </c>
      <c r="X16" s="20">
        <v>45</v>
      </c>
      <c r="Y16" s="9" t="s">
        <v>708</v>
      </c>
      <c r="Z16" s="9" t="s">
        <v>694</v>
      </c>
      <c r="AA16" s="9" t="s">
        <v>695</v>
      </c>
      <c r="AB16" s="9" t="s">
        <v>698</v>
      </c>
      <c r="AC16" s="9">
        <v>5.2000000000000005E-2</v>
      </c>
      <c r="AD16" s="9">
        <v>1.04</v>
      </c>
      <c r="AE16" s="9">
        <v>9.1500000000000026E-2</v>
      </c>
      <c r="AF16" s="9">
        <v>90</v>
      </c>
      <c r="AG16" s="25" t="s">
        <v>2264</v>
      </c>
      <c r="AJ16" s="48" t="str">
        <f t="shared" si="0"/>
        <v>150-NPS8</v>
      </c>
      <c r="AK16" s="79">
        <v>150</v>
      </c>
      <c r="AL16" s="80">
        <f t="shared" si="1"/>
        <v>8</v>
      </c>
      <c r="AM16" s="79">
        <v>8</v>
      </c>
      <c r="AN16" s="81">
        <v>13.5</v>
      </c>
      <c r="AO16" s="81">
        <v>1.125</v>
      </c>
      <c r="AP16" s="81">
        <v>10.625</v>
      </c>
      <c r="AQ16" s="80">
        <f t="shared" si="2"/>
        <v>0.875</v>
      </c>
      <c r="AR16" s="82">
        <v>9.75</v>
      </c>
      <c r="AS16" s="82">
        <v>8</v>
      </c>
      <c r="AT16" s="82">
        <v>0.875</v>
      </c>
      <c r="AU16" s="82">
        <v>0.75</v>
      </c>
      <c r="AV16" s="82">
        <v>11.75</v>
      </c>
      <c r="AW16" s="82">
        <v>103</v>
      </c>
      <c r="AX16" s="80">
        <f t="shared" si="3"/>
        <v>45</v>
      </c>
      <c r="AY16" s="83" t="str">
        <f t="shared" si="4"/>
        <v>LONG FLANGE, 8-150RFLWN</v>
      </c>
      <c r="AZ16" s="25" t="s">
        <v>4476</v>
      </c>
      <c r="BB16" s="104" t="s">
        <v>4540</v>
      </c>
      <c r="BC16" s="105">
        <f t="shared" si="9"/>
        <v>0</v>
      </c>
      <c r="BD16" s="1"/>
      <c r="BE16">
        <v>0.5</v>
      </c>
      <c r="BF16" s="5">
        <v>13</v>
      </c>
      <c r="BG16">
        <v>1.75</v>
      </c>
      <c r="BH16" s="106">
        <f t="shared" si="7"/>
        <v>1.75</v>
      </c>
      <c r="BI16" s="107">
        <f t="shared" si="10"/>
        <v>0.5</v>
      </c>
      <c r="BJ16" s="108" t="str">
        <f t="shared" si="11"/>
        <v>SA-193-B7</v>
      </c>
      <c r="BK16" s="109" t="str">
        <f t="shared" si="12"/>
        <v>STUD BOLT, 1/2-13</v>
      </c>
      <c r="BL16" s="6">
        <f t="shared" si="5"/>
        <v>0.40839999999999999</v>
      </c>
      <c r="BM16" s="6" t="str">
        <f t="shared" si="13"/>
        <v>1/2-13 MACHINE THREAD</v>
      </c>
      <c r="BN16" s="110" t="s">
        <v>4476</v>
      </c>
      <c r="BP16" s="111">
        <v>1.375</v>
      </c>
      <c r="BQ16">
        <v>6</v>
      </c>
      <c r="BR16">
        <v>1.375</v>
      </c>
      <c r="BS16">
        <v>2.1880000000000002</v>
      </c>
      <c r="BT16">
        <v>1.6E-2</v>
      </c>
      <c r="BU16">
        <v>1.3779999999999999</v>
      </c>
      <c r="BV16" s="110" t="s">
        <v>4476</v>
      </c>
      <c r="BX16" s="24">
        <v>2</v>
      </c>
      <c r="BY16">
        <f t="shared" si="8"/>
        <v>0.125</v>
      </c>
      <c r="CC16" s="19">
        <v>10</v>
      </c>
      <c r="CE16" s="24" t="s">
        <v>659</v>
      </c>
    </row>
    <row r="17" spans="2:81" x14ac:dyDescent="0.25">
      <c r="B17" s="48" t="str">
        <f t="shared" si="6"/>
        <v>WNeck Flange 150-NPS0.75 SCH-XXH</v>
      </c>
      <c r="C17" s="9" t="s">
        <v>23</v>
      </c>
      <c r="D17" s="9" t="s">
        <v>711</v>
      </c>
      <c r="E17" s="9">
        <v>6447714</v>
      </c>
      <c r="F17" s="9" t="s">
        <v>722</v>
      </c>
      <c r="G17" s="9" t="s">
        <v>32</v>
      </c>
      <c r="H17" s="9" t="s">
        <v>723</v>
      </c>
      <c r="I17" s="18" t="s">
        <v>713</v>
      </c>
      <c r="J17" s="19">
        <v>0.75</v>
      </c>
      <c r="K17" s="20" t="s">
        <v>714</v>
      </c>
      <c r="L17" s="20" t="s">
        <v>692</v>
      </c>
      <c r="M17" s="21">
        <v>150</v>
      </c>
      <c r="N17" s="20">
        <v>3.8800000000000003</v>
      </c>
      <c r="O17" s="20">
        <v>6.25E-2</v>
      </c>
      <c r="P17" s="20">
        <v>0.44</v>
      </c>
      <c r="Q17" s="20">
        <v>1.5000000000000002</v>
      </c>
      <c r="R17" s="20">
        <v>1.05</v>
      </c>
      <c r="S17" s="17">
        <v>2</v>
      </c>
      <c r="T17" s="9">
        <v>0.434</v>
      </c>
      <c r="U17" s="20">
        <v>2.75</v>
      </c>
      <c r="V17" s="20">
        <v>0.62</v>
      </c>
      <c r="W17" s="20">
        <v>4</v>
      </c>
      <c r="X17" s="20">
        <v>45</v>
      </c>
      <c r="Y17" s="9" t="s">
        <v>710</v>
      </c>
      <c r="Z17" s="9" t="s">
        <v>694</v>
      </c>
      <c r="AA17" s="9" t="s">
        <v>695</v>
      </c>
      <c r="AB17" s="9" t="s">
        <v>698</v>
      </c>
      <c r="AC17" s="9">
        <v>5.2000000000000005E-2</v>
      </c>
      <c r="AD17" s="9">
        <v>1.04</v>
      </c>
      <c r="AE17" s="9">
        <v>0.24550000000000005</v>
      </c>
      <c r="AF17" s="9">
        <v>90</v>
      </c>
      <c r="AG17" s="25" t="s">
        <v>2264</v>
      </c>
      <c r="AJ17" s="48" t="str">
        <f t="shared" si="0"/>
        <v>150-NPS10</v>
      </c>
      <c r="AK17" s="79">
        <v>150</v>
      </c>
      <c r="AL17" s="80">
        <f t="shared" si="1"/>
        <v>10</v>
      </c>
      <c r="AM17" s="79">
        <v>10</v>
      </c>
      <c r="AN17" s="81">
        <v>16</v>
      </c>
      <c r="AO17" s="81">
        <v>1.1875</v>
      </c>
      <c r="AP17" s="81">
        <v>12.75</v>
      </c>
      <c r="AQ17" s="80">
        <f t="shared" si="2"/>
        <v>1</v>
      </c>
      <c r="AR17" s="82">
        <v>12</v>
      </c>
      <c r="AS17" s="82">
        <v>12</v>
      </c>
      <c r="AT17" s="82">
        <v>1</v>
      </c>
      <c r="AU17" s="82">
        <v>0.875</v>
      </c>
      <c r="AV17" s="82">
        <v>14.25</v>
      </c>
      <c r="AW17" s="82">
        <v>150</v>
      </c>
      <c r="AX17" s="80">
        <f t="shared" si="3"/>
        <v>30</v>
      </c>
      <c r="AY17" s="83" t="str">
        <f t="shared" si="4"/>
        <v>LONG FLANGE, 10-150RFLWN</v>
      </c>
      <c r="AZ17" s="25" t="s">
        <v>4476</v>
      </c>
      <c r="BB17" s="104" t="s">
        <v>4541</v>
      </c>
      <c r="BC17" s="105">
        <f t="shared" si="9"/>
        <v>0</v>
      </c>
      <c r="BD17" s="1"/>
      <c r="BE17">
        <v>0.5</v>
      </c>
      <c r="BF17" s="5">
        <v>13</v>
      </c>
      <c r="BG17">
        <v>1.875</v>
      </c>
      <c r="BH17" s="106">
        <f t="shared" si="7"/>
        <v>1.875</v>
      </c>
      <c r="BI17" s="107">
        <f t="shared" si="10"/>
        <v>0.5</v>
      </c>
      <c r="BJ17" s="108" t="str">
        <f t="shared" si="11"/>
        <v>SA-193-B7</v>
      </c>
      <c r="BK17" s="109" t="str">
        <f t="shared" si="12"/>
        <v>STUD BOLT, 1/2-13</v>
      </c>
      <c r="BL17" s="6">
        <f t="shared" si="5"/>
        <v>0.40839999999999999</v>
      </c>
      <c r="BM17" s="6" t="str">
        <f t="shared" si="13"/>
        <v>1/2-13 MACHINE THREAD</v>
      </c>
      <c r="BN17" s="110" t="s">
        <v>4476</v>
      </c>
      <c r="BP17" s="111">
        <v>1.5</v>
      </c>
      <c r="BQ17">
        <v>6</v>
      </c>
      <c r="BR17">
        <v>1.5</v>
      </c>
      <c r="BS17">
        <v>2.375</v>
      </c>
      <c r="BT17">
        <v>1.6E-2</v>
      </c>
      <c r="BU17">
        <v>1.5049999999999999</v>
      </c>
      <c r="BV17" s="110" t="s">
        <v>4476</v>
      </c>
      <c r="BX17" s="24">
        <v>2.25</v>
      </c>
      <c r="BY17">
        <f t="shared" si="8"/>
        <v>0.25</v>
      </c>
      <c r="CC17" s="19">
        <v>12</v>
      </c>
    </row>
    <row r="18" spans="2:81" x14ac:dyDescent="0.25">
      <c r="B18" s="48" t="str">
        <f t="shared" si="6"/>
        <v>WNeck Flange 150-NPS1 SCH-10</v>
      </c>
      <c r="C18" s="9" t="s">
        <v>23</v>
      </c>
      <c r="D18" s="9" t="s">
        <v>724</v>
      </c>
      <c r="E18" s="9">
        <v>65280</v>
      </c>
      <c r="F18" s="22" t="s">
        <v>689</v>
      </c>
      <c r="G18" s="9" t="s">
        <v>1</v>
      </c>
      <c r="H18" s="9" t="s">
        <v>725</v>
      </c>
      <c r="I18" s="18" t="s">
        <v>726</v>
      </c>
      <c r="J18" s="19">
        <v>1</v>
      </c>
      <c r="K18" s="20" t="s">
        <v>727</v>
      </c>
      <c r="L18" s="20" t="s">
        <v>692</v>
      </c>
      <c r="M18" s="21">
        <v>150</v>
      </c>
      <c r="N18" s="20">
        <v>4.25</v>
      </c>
      <c r="O18" s="20">
        <v>6.25E-2</v>
      </c>
      <c r="P18" s="20">
        <v>0.5</v>
      </c>
      <c r="Q18" s="20">
        <v>1.9400000000000002</v>
      </c>
      <c r="R18" s="20">
        <v>1.32</v>
      </c>
      <c r="S18" s="17">
        <v>2.12</v>
      </c>
      <c r="T18" s="14">
        <v>1.097</v>
      </c>
      <c r="U18" s="20">
        <v>3.12</v>
      </c>
      <c r="V18" s="20">
        <v>0.62</v>
      </c>
      <c r="W18" s="20">
        <v>4</v>
      </c>
      <c r="X18" s="20">
        <v>45</v>
      </c>
      <c r="Y18" s="9" t="s">
        <v>693</v>
      </c>
      <c r="Z18" s="9" t="s">
        <v>694</v>
      </c>
      <c r="AA18" s="9" t="s">
        <v>695</v>
      </c>
      <c r="AB18" s="9" t="s">
        <v>698</v>
      </c>
      <c r="AC18" s="9">
        <v>5.4000000000000006E-2</v>
      </c>
      <c r="AD18" s="9">
        <v>1.08</v>
      </c>
      <c r="AE18" s="9">
        <v>4.9000000000000044E-2</v>
      </c>
      <c r="AF18" s="9">
        <v>90</v>
      </c>
      <c r="AG18" s="25" t="s">
        <v>2264</v>
      </c>
      <c r="AJ18" s="48" t="str">
        <f t="shared" si="0"/>
        <v>150-NPS12</v>
      </c>
      <c r="AK18" s="79">
        <v>150</v>
      </c>
      <c r="AL18" s="80">
        <f t="shared" si="1"/>
        <v>12</v>
      </c>
      <c r="AM18" s="79">
        <v>12</v>
      </c>
      <c r="AN18" s="81">
        <v>19</v>
      </c>
      <c r="AO18" s="81">
        <v>1.125</v>
      </c>
      <c r="AP18" s="81">
        <v>15</v>
      </c>
      <c r="AQ18" s="80">
        <f t="shared" si="2"/>
        <v>1.1875</v>
      </c>
      <c r="AR18" s="82">
        <v>14.375</v>
      </c>
      <c r="AS18" s="82">
        <v>12</v>
      </c>
      <c r="AT18" s="82">
        <v>1</v>
      </c>
      <c r="AU18" s="82">
        <v>0.875</v>
      </c>
      <c r="AV18" s="82">
        <v>17</v>
      </c>
      <c r="AW18" s="82">
        <v>215</v>
      </c>
      <c r="AX18" s="80">
        <f t="shared" si="3"/>
        <v>30</v>
      </c>
      <c r="AY18" s="83" t="str">
        <f t="shared" si="4"/>
        <v>LONG FLANGE, 12-150RFLWN</v>
      </c>
      <c r="AZ18" s="25" t="s">
        <v>4476</v>
      </c>
      <c r="BB18" s="104" t="s">
        <v>4542</v>
      </c>
      <c r="BC18" s="105">
        <f t="shared" si="9"/>
        <v>0</v>
      </c>
      <c r="BD18" s="1"/>
      <c r="BE18">
        <v>0.5</v>
      </c>
      <c r="BF18" s="5">
        <v>13</v>
      </c>
      <c r="BG18">
        <v>2</v>
      </c>
      <c r="BH18" s="106">
        <f t="shared" si="7"/>
        <v>2</v>
      </c>
      <c r="BI18" s="107">
        <f t="shared" si="10"/>
        <v>0.5</v>
      </c>
      <c r="BJ18" s="108" t="str">
        <f t="shared" si="11"/>
        <v>SA-193-B7</v>
      </c>
      <c r="BK18" s="109" t="str">
        <f t="shared" si="12"/>
        <v>STUD BOLT, 1/2-13</v>
      </c>
      <c r="BL18" s="6">
        <f t="shared" si="5"/>
        <v>0.40839999999999999</v>
      </c>
      <c r="BM18" s="6" t="str">
        <f t="shared" si="13"/>
        <v>1/2-13 MACHINE THREAD</v>
      </c>
      <c r="BN18" s="110" t="s">
        <v>4476</v>
      </c>
      <c r="BP18" s="111">
        <v>1.625</v>
      </c>
      <c r="BQ18">
        <v>8</v>
      </c>
      <c r="BR18">
        <v>1.625</v>
      </c>
      <c r="BS18">
        <v>2.5619999999999998</v>
      </c>
      <c r="BT18">
        <v>1.6E-2</v>
      </c>
      <c r="BU18">
        <v>1.6319999999999999</v>
      </c>
      <c r="BV18" s="110" t="s">
        <v>4476</v>
      </c>
      <c r="BX18" s="24">
        <v>2.5</v>
      </c>
      <c r="BY18">
        <f t="shared" si="8"/>
        <v>0.25</v>
      </c>
      <c r="CC18" s="19">
        <v>14</v>
      </c>
    </row>
    <row r="19" spans="2:81" x14ac:dyDescent="0.25">
      <c r="B19" s="48" t="str">
        <f t="shared" si="6"/>
        <v>WNeck Flange 150-NPS1 SCH-160</v>
      </c>
      <c r="C19" s="9" t="s">
        <v>23</v>
      </c>
      <c r="D19" s="9" t="s">
        <v>724</v>
      </c>
      <c r="E19" s="9">
        <v>65280</v>
      </c>
      <c r="F19" s="9" t="s">
        <v>728</v>
      </c>
      <c r="G19" s="9" t="s">
        <v>33</v>
      </c>
      <c r="H19" s="9" t="s">
        <v>729</v>
      </c>
      <c r="I19" s="18" t="s">
        <v>726</v>
      </c>
      <c r="J19" s="19">
        <v>1</v>
      </c>
      <c r="K19" s="20" t="s">
        <v>727</v>
      </c>
      <c r="L19" s="20" t="s">
        <v>692</v>
      </c>
      <c r="M19" s="21">
        <v>150</v>
      </c>
      <c r="N19" s="20">
        <v>4.25</v>
      </c>
      <c r="O19" s="20">
        <v>6.25E-2</v>
      </c>
      <c r="P19" s="20">
        <v>0.5</v>
      </c>
      <c r="Q19" s="20">
        <v>1.9400000000000002</v>
      </c>
      <c r="R19" s="20">
        <v>1.32</v>
      </c>
      <c r="S19" s="17">
        <v>2.12</v>
      </c>
      <c r="T19" s="14">
        <v>0.81499999999999995</v>
      </c>
      <c r="U19" s="20">
        <v>3.12</v>
      </c>
      <c r="V19" s="20">
        <v>0.62</v>
      </c>
      <c r="W19" s="20">
        <v>4</v>
      </c>
      <c r="X19" s="20">
        <v>45</v>
      </c>
      <c r="Y19" s="9" t="s">
        <v>700</v>
      </c>
      <c r="Z19" s="9" t="s">
        <v>694</v>
      </c>
      <c r="AA19" s="9" t="s">
        <v>695</v>
      </c>
      <c r="AB19" s="9" t="s">
        <v>698</v>
      </c>
      <c r="AC19" s="9">
        <v>5.4000000000000006E-2</v>
      </c>
      <c r="AD19" s="9">
        <v>1.08</v>
      </c>
      <c r="AE19" s="9">
        <v>0.19000000000000006</v>
      </c>
      <c r="AF19" s="9">
        <v>90</v>
      </c>
      <c r="AG19" s="25" t="s">
        <v>2264</v>
      </c>
      <c r="AJ19" s="48" t="str">
        <f t="shared" si="0"/>
        <v>150-NPS14</v>
      </c>
      <c r="AK19" s="79">
        <v>150</v>
      </c>
      <c r="AL19" s="80">
        <f t="shared" si="1"/>
        <v>14</v>
      </c>
      <c r="AM19" s="79">
        <v>14</v>
      </c>
      <c r="AN19" s="81">
        <v>21</v>
      </c>
      <c r="AO19" s="81">
        <v>1.375</v>
      </c>
      <c r="AP19" s="81">
        <v>16.25</v>
      </c>
      <c r="AQ19" s="80">
        <f t="shared" si="2"/>
        <v>1</v>
      </c>
      <c r="AR19" s="82">
        <v>16</v>
      </c>
      <c r="AS19" s="82">
        <v>12</v>
      </c>
      <c r="AT19" s="82">
        <v>1.125</v>
      </c>
      <c r="AU19" s="82">
        <v>1</v>
      </c>
      <c r="AV19" s="82">
        <v>18.75</v>
      </c>
      <c r="AW19" s="82">
        <v>221</v>
      </c>
      <c r="AX19" s="80">
        <f t="shared" si="3"/>
        <v>30</v>
      </c>
      <c r="AY19" s="83" t="str">
        <f t="shared" si="4"/>
        <v>LONG FLANGE, 14-150RFLWN</v>
      </c>
      <c r="AZ19" s="25" t="s">
        <v>4476</v>
      </c>
      <c r="BB19" s="104" t="s">
        <v>4543</v>
      </c>
      <c r="BC19" s="105">
        <f t="shared" si="9"/>
        <v>0</v>
      </c>
      <c r="BD19" s="1"/>
      <c r="BE19">
        <v>0.5</v>
      </c>
      <c r="BF19" s="5">
        <v>13</v>
      </c>
      <c r="BG19">
        <v>2.25</v>
      </c>
      <c r="BH19" s="106">
        <f t="shared" si="7"/>
        <v>2.25</v>
      </c>
      <c r="BI19" s="107">
        <f t="shared" si="10"/>
        <v>0.5</v>
      </c>
      <c r="BJ19" s="108" t="str">
        <f t="shared" si="11"/>
        <v>SA-193-B7</v>
      </c>
      <c r="BK19" s="109" t="str">
        <f t="shared" si="12"/>
        <v>STUD BOLT, 1/2-13</v>
      </c>
      <c r="BL19" s="6">
        <f t="shared" si="5"/>
        <v>0.40839999999999999</v>
      </c>
      <c r="BM19" s="6" t="str">
        <f t="shared" si="13"/>
        <v>1/2-13 MACHINE THREAD</v>
      </c>
      <c r="BN19" s="110" t="s">
        <v>4476</v>
      </c>
      <c r="BP19" s="111">
        <v>1.75</v>
      </c>
      <c r="BQ19">
        <v>5</v>
      </c>
      <c r="BR19">
        <v>1.75</v>
      </c>
      <c r="BS19">
        <v>2.75</v>
      </c>
      <c r="BT19">
        <v>1.6E-2</v>
      </c>
      <c r="BU19">
        <v>1.7589999999999999</v>
      </c>
      <c r="BV19" s="110" t="s">
        <v>4476</v>
      </c>
      <c r="BX19" s="24">
        <v>2.75</v>
      </c>
      <c r="BY19">
        <f t="shared" si="8"/>
        <v>0.25</v>
      </c>
      <c r="CC19" s="19">
        <v>16</v>
      </c>
    </row>
    <row r="20" spans="2:81" x14ac:dyDescent="0.25">
      <c r="B20" s="48" t="str">
        <f t="shared" si="6"/>
        <v>WNeck Flange 150-NPS1 SCH-40</v>
      </c>
      <c r="C20" s="9" t="s">
        <v>23</v>
      </c>
      <c r="D20" s="9" t="s">
        <v>724</v>
      </c>
      <c r="E20" s="9">
        <v>65280</v>
      </c>
      <c r="F20" s="22" t="s">
        <v>689</v>
      </c>
      <c r="G20" s="9" t="s">
        <v>34</v>
      </c>
      <c r="H20" s="9" t="s">
        <v>730</v>
      </c>
      <c r="I20" s="18" t="s">
        <v>726</v>
      </c>
      <c r="J20" s="19">
        <v>1</v>
      </c>
      <c r="K20" s="20" t="s">
        <v>727</v>
      </c>
      <c r="L20" s="20" t="s">
        <v>692</v>
      </c>
      <c r="M20" s="21">
        <v>150</v>
      </c>
      <c r="N20" s="20">
        <v>4.25</v>
      </c>
      <c r="O20" s="20">
        <v>6.25E-2</v>
      </c>
      <c r="P20" s="20">
        <v>0.5</v>
      </c>
      <c r="Q20" s="20">
        <v>1.9400000000000002</v>
      </c>
      <c r="R20" s="20">
        <v>1.32</v>
      </c>
      <c r="S20" s="17">
        <v>2.12</v>
      </c>
      <c r="T20" s="14">
        <v>1.0489999999999999</v>
      </c>
      <c r="U20" s="20">
        <v>3.12</v>
      </c>
      <c r="V20" s="20">
        <v>0.62</v>
      </c>
      <c r="W20" s="20">
        <v>4</v>
      </c>
      <c r="X20" s="20">
        <v>45</v>
      </c>
      <c r="Y20" s="9" t="s">
        <v>702</v>
      </c>
      <c r="Z20" s="9" t="s">
        <v>694</v>
      </c>
      <c r="AA20" s="9" t="s">
        <v>695</v>
      </c>
      <c r="AB20" s="9" t="s">
        <v>698</v>
      </c>
      <c r="AC20" s="9">
        <v>5.4000000000000006E-2</v>
      </c>
      <c r="AD20" s="9">
        <v>1.08</v>
      </c>
      <c r="AE20" s="9">
        <v>7.3000000000000065E-2</v>
      </c>
      <c r="AF20" s="9">
        <v>90</v>
      </c>
      <c r="AG20" s="25" t="s">
        <v>2264</v>
      </c>
      <c r="AJ20" s="48" t="str">
        <f t="shared" si="0"/>
        <v>150-NPS16</v>
      </c>
      <c r="AK20" s="79">
        <v>150</v>
      </c>
      <c r="AL20" s="80">
        <f t="shared" si="1"/>
        <v>16</v>
      </c>
      <c r="AM20" s="79">
        <v>16</v>
      </c>
      <c r="AN20" s="81">
        <v>23.5</v>
      </c>
      <c r="AO20" s="81">
        <v>1.4375</v>
      </c>
      <c r="AP20" s="81">
        <v>18.5</v>
      </c>
      <c r="AQ20" s="80">
        <f t="shared" si="2"/>
        <v>1</v>
      </c>
      <c r="AR20" s="82">
        <v>18</v>
      </c>
      <c r="AS20" s="82">
        <v>16</v>
      </c>
      <c r="AT20" s="82">
        <v>1.125</v>
      </c>
      <c r="AU20" s="82">
        <v>1</v>
      </c>
      <c r="AV20" s="82">
        <v>21.25</v>
      </c>
      <c r="AW20" s="82">
        <v>254</v>
      </c>
      <c r="AX20" s="80">
        <f t="shared" si="3"/>
        <v>22.5</v>
      </c>
      <c r="AY20" s="83" t="str">
        <f t="shared" si="4"/>
        <v>LONG FLANGE, 16-150RFLWN</v>
      </c>
      <c r="AZ20" s="25" t="s">
        <v>4476</v>
      </c>
      <c r="BB20" s="104" t="s">
        <v>4544</v>
      </c>
      <c r="BC20" s="105">
        <f t="shared" si="9"/>
        <v>0</v>
      </c>
      <c r="BD20" s="1"/>
      <c r="BE20">
        <v>0.5</v>
      </c>
      <c r="BF20" s="5">
        <v>13</v>
      </c>
      <c r="BG20">
        <v>2.5</v>
      </c>
      <c r="BH20" s="106">
        <f t="shared" si="7"/>
        <v>2.5</v>
      </c>
      <c r="BI20" s="107">
        <f t="shared" si="10"/>
        <v>0.5</v>
      </c>
      <c r="BJ20" s="108" t="str">
        <f t="shared" si="11"/>
        <v>SA-193-B7</v>
      </c>
      <c r="BK20" s="109" t="str">
        <f t="shared" si="12"/>
        <v>STUD BOLT, 1/2-13</v>
      </c>
      <c r="BL20" s="6">
        <f t="shared" si="5"/>
        <v>0.40839999999999999</v>
      </c>
      <c r="BM20" s="6" t="str">
        <f t="shared" si="13"/>
        <v>1/2-13 MACHINE THREAD</v>
      </c>
      <c r="BN20" s="110" t="s">
        <v>4476</v>
      </c>
      <c r="BP20" s="111">
        <v>1.875</v>
      </c>
      <c r="BQ20">
        <v>8</v>
      </c>
      <c r="BR20">
        <v>1.875</v>
      </c>
      <c r="BS20">
        <v>2.9380000000000002</v>
      </c>
      <c r="BT20">
        <v>1.6E-2</v>
      </c>
      <c r="BU20">
        <v>1.8859999999999999</v>
      </c>
      <c r="BV20" s="110" t="s">
        <v>4476</v>
      </c>
      <c r="BX20" s="24">
        <v>3</v>
      </c>
      <c r="BY20">
        <f t="shared" si="8"/>
        <v>0.25</v>
      </c>
      <c r="CC20" s="19">
        <v>18</v>
      </c>
    </row>
    <row r="21" spans="2:81" x14ac:dyDescent="0.25">
      <c r="B21" s="48" t="str">
        <f t="shared" si="6"/>
        <v>WNeck Flange 150-NPS1 SCH-80</v>
      </c>
      <c r="C21" s="9" t="s">
        <v>23</v>
      </c>
      <c r="D21" s="9" t="s">
        <v>724</v>
      </c>
      <c r="E21" s="9">
        <v>65280</v>
      </c>
      <c r="F21" s="9" t="s">
        <v>731</v>
      </c>
      <c r="G21" s="9" t="s">
        <v>35</v>
      </c>
      <c r="H21" s="9" t="s">
        <v>732</v>
      </c>
      <c r="I21" s="18" t="s">
        <v>726</v>
      </c>
      <c r="J21" s="19">
        <v>1</v>
      </c>
      <c r="K21" s="20" t="s">
        <v>727</v>
      </c>
      <c r="L21" s="20" t="s">
        <v>692</v>
      </c>
      <c r="M21" s="21">
        <v>150</v>
      </c>
      <c r="N21" s="20">
        <v>4.25</v>
      </c>
      <c r="O21" s="20">
        <v>6.25E-2</v>
      </c>
      <c r="P21" s="20">
        <v>0.5</v>
      </c>
      <c r="Q21" s="20">
        <v>1.9400000000000002</v>
      </c>
      <c r="R21" s="20">
        <v>1.32</v>
      </c>
      <c r="S21" s="17">
        <v>2.12</v>
      </c>
      <c r="T21" s="14">
        <v>0.95699999999999996</v>
      </c>
      <c r="U21" s="20">
        <v>3.12</v>
      </c>
      <c r="V21" s="20">
        <v>0.62</v>
      </c>
      <c r="W21" s="20">
        <v>4</v>
      </c>
      <c r="X21" s="20">
        <v>45</v>
      </c>
      <c r="Y21" s="9" t="s">
        <v>704</v>
      </c>
      <c r="Z21" s="9" t="s">
        <v>694</v>
      </c>
      <c r="AA21" s="9" t="s">
        <v>695</v>
      </c>
      <c r="AB21" s="9" t="s">
        <v>698</v>
      </c>
      <c r="AC21" s="9">
        <v>5.4000000000000006E-2</v>
      </c>
      <c r="AD21" s="9">
        <v>1.08</v>
      </c>
      <c r="AE21" s="9">
        <v>0.11900000000000005</v>
      </c>
      <c r="AF21" s="9">
        <v>90</v>
      </c>
      <c r="AG21" s="25" t="s">
        <v>2264</v>
      </c>
      <c r="AJ21" s="48" t="str">
        <f t="shared" si="0"/>
        <v>150-NPS18</v>
      </c>
      <c r="AK21" s="79">
        <v>150</v>
      </c>
      <c r="AL21" s="80">
        <f t="shared" si="1"/>
        <v>18</v>
      </c>
      <c r="AM21" s="79">
        <v>18</v>
      </c>
      <c r="AN21" s="81">
        <v>25</v>
      </c>
      <c r="AO21" s="81">
        <v>1.5625</v>
      </c>
      <c r="AP21" s="81">
        <v>21</v>
      </c>
      <c r="AQ21" s="80">
        <f t="shared" si="2"/>
        <v>1</v>
      </c>
      <c r="AR21" s="82">
        <v>20</v>
      </c>
      <c r="AS21" s="82">
        <v>16</v>
      </c>
      <c r="AT21" s="82">
        <v>1.25</v>
      </c>
      <c r="AU21" s="82">
        <v>1.125</v>
      </c>
      <c r="AV21" s="82">
        <v>22.75</v>
      </c>
      <c r="AW21" s="82">
        <v>278</v>
      </c>
      <c r="AX21" s="80">
        <f t="shared" si="3"/>
        <v>22.5</v>
      </c>
      <c r="AY21" s="83" t="str">
        <f t="shared" si="4"/>
        <v>LONG FLANGE, 18-150RFLWN</v>
      </c>
      <c r="AZ21" s="25" t="s">
        <v>4476</v>
      </c>
      <c r="BB21" s="104" t="s">
        <v>4545</v>
      </c>
      <c r="BC21" s="105">
        <f t="shared" si="9"/>
        <v>0</v>
      </c>
      <c r="BD21" s="1"/>
      <c r="BE21">
        <v>0.5</v>
      </c>
      <c r="BF21" s="5">
        <v>13</v>
      </c>
      <c r="BG21">
        <v>2.75</v>
      </c>
      <c r="BH21" s="106">
        <f t="shared" si="7"/>
        <v>2.75</v>
      </c>
      <c r="BI21" s="107">
        <f t="shared" si="10"/>
        <v>0.5</v>
      </c>
      <c r="BJ21" s="108" t="str">
        <f t="shared" si="11"/>
        <v>SA-193-B7</v>
      </c>
      <c r="BK21" s="109" t="str">
        <f t="shared" si="12"/>
        <v>STUD BOLT, 1/2-13</v>
      </c>
      <c r="BL21" s="6">
        <f t="shared" si="5"/>
        <v>0.40839999999999999</v>
      </c>
      <c r="BM21" s="6" t="str">
        <f t="shared" si="13"/>
        <v>1/2-13 MACHINE THREAD</v>
      </c>
      <c r="BN21" s="110" t="s">
        <v>4476</v>
      </c>
      <c r="BP21" s="111">
        <v>2</v>
      </c>
      <c r="BQ21">
        <v>4.5</v>
      </c>
      <c r="BR21">
        <v>2</v>
      </c>
      <c r="BS21">
        <v>3.125</v>
      </c>
      <c r="BT21">
        <v>1.6E-2</v>
      </c>
      <c r="BU21">
        <v>2.0129999999999999</v>
      </c>
      <c r="BV21" s="110" t="s">
        <v>4476</v>
      </c>
      <c r="BX21" s="24">
        <v>3.25</v>
      </c>
      <c r="BY21">
        <f t="shared" si="8"/>
        <v>0.25</v>
      </c>
      <c r="CC21" s="19">
        <v>20</v>
      </c>
    </row>
    <row r="22" spans="2:81" x14ac:dyDescent="0.25">
      <c r="B22" s="48" t="str">
        <f t="shared" si="6"/>
        <v>WNeck Flange 150-NPS1 SCH-STD</v>
      </c>
      <c r="C22" s="9" t="s">
        <v>23</v>
      </c>
      <c r="D22" s="9" t="s">
        <v>724</v>
      </c>
      <c r="E22" s="9">
        <v>65280</v>
      </c>
      <c r="F22" s="22" t="s">
        <v>689</v>
      </c>
      <c r="G22" s="9" t="s">
        <v>36</v>
      </c>
      <c r="H22" s="9" t="s">
        <v>733</v>
      </c>
      <c r="I22" s="18" t="s">
        <v>726</v>
      </c>
      <c r="J22" s="19">
        <v>1</v>
      </c>
      <c r="K22" s="20" t="s">
        <v>727</v>
      </c>
      <c r="L22" s="20" t="s">
        <v>692</v>
      </c>
      <c r="M22" s="21">
        <v>150</v>
      </c>
      <c r="N22" s="20">
        <v>4.25</v>
      </c>
      <c r="O22" s="20">
        <v>6.25E-2</v>
      </c>
      <c r="P22" s="20">
        <v>0.5</v>
      </c>
      <c r="Q22" s="20">
        <v>1.9400000000000002</v>
      </c>
      <c r="R22" s="20">
        <v>1.32</v>
      </c>
      <c r="S22" s="17">
        <v>2.12</v>
      </c>
      <c r="T22" s="14">
        <v>1.0489999999999999</v>
      </c>
      <c r="U22" s="20">
        <v>3.12</v>
      </c>
      <c r="V22" s="20">
        <v>0.62</v>
      </c>
      <c r="W22" s="20">
        <v>4</v>
      </c>
      <c r="X22" s="20">
        <v>45</v>
      </c>
      <c r="Y22" s="9" t="s">
        <v>706</v>
      </c>
      <c r="Z22" s="9" t="s">
        <v>694</v>
      </c>
      <c r="AA22" s="9" t="s">
        <v>695</v>
      </c>
      <c r="AB22" s="9" t="s">
        <v>698</v>
      </c>
      <c r="AC22" s="9">
        <v>5.4000000000000006E-2</v>
      </c>
      <c r="AD22" s="9">
        <v>1.08</v>
      </c>
      <c r="AE22" s="9">
        <v>7.3000000000000065E-2</v>
      </c>
      <c r="AF22" s="9">
        <v>90</v>
      </c>
      <c r="AG22" s="25" t="s">
        <v>2264</v>
      </c>
      <c r="AJ22" s="48" t="str">
        <f t="shared" si="0"/>
        <v>150-NPS20</v>
      </c>
      <c r="AK22" s="79">
        <v>150</v>
      </c>
      <c r="AL22" s="80">
        <f t="shared" si="1"/>
        <v>20</v>
      </c>
      <c r="AM22" s="79">
        <v>20</v>
      </c>
      <c r="AN22" s="81">
        <v>27.5</v>
      </c>
      <c r="AO22" s="81">
        <v>1.6875</v>
      </c>
      <c r="AP22" s="81">
        <v>23</v>
      </c>
      <c r="AQ22" s="80">
        <f t="shared" si="2"/>
        <v>1</v>
      </c>
      <c r="AR22" s="82">
        <v>22</v>
      </c>
      <c r="AS22" s="82">
        <v>20</v>
      </c>
      <c r="AT22" s="82">
        <v>1.25</v>
      </c>
      <c r="AU22" s="82">
        <v>1.125</v>
      </c>
      <c r="AV22" s="82">
        <v>25</v>
      </c>
      <c r="AW22" s="82">
        <v>324</v>
      </c>
      <c r="AX22" s="80">
        <f t="shared" si="3"/>
        <v>18</v>
      </c>
      <c r="AY22" s="83" t="str">
        <f t="shared" si="4"/>
        <v>LONG FLANGE, 20-150RFLWN</v>
      </c>
      <c r="AZ22" s="25" t="s">
        <v>4476</v>
      </c>
      <c r="BB22" s="104" t="s">
        <v>4546</v>
      </c>
      <c r="BC22" s="105">
        <f t="shared" si="9"/>
        <v>0</v>
      </c>
      <c r="BD22" s="1"/>
      <c r="BE22">
        <v>0.5</v>
      </c>
      <c r="BF22" s="5">
        <v>13</v>
      </c>
      <c r="BG22">
        <v>3</v>
      </c>
      <c r="BH22" s="106">
        <f t="shared" si="7"/>
        <v>3</v>
      </c>
      <c r="BI22" s="107">
        <f t="shared" si="10"/>
        <v>0.5</v>
      </c>
      <c r="BJ22" s="108" t="str">
        <f t="shared" si="11"/>
        <v>SA-193-B7</v>
      </c>
      <c r="BK22" s="109" t="str">
        <f t="shared" si="12"/>
        <v>STUD BOLT, 1/2-13</v>
      </c>
      <c r="BL22" s="6">
        <f t="shared" si="5"/>
        <v>0.40839999999999999</v>
      </c>
      <c r="BM22" s="6" t="str">
        <f t="shared" si="13"/>
        <v>1/2-13 MACHINE THREAD</v>
      </c>
      <c r="BN22" s="110" t="s">
        <v>4476</v>
      </c>
      <c r="BP22" s="111">
        <v>2.25</v>
      </c>
      <c r="BQ22">
        <v>4.5</v>
      </c>
      <c r="BR22">
        <v>2.25</v>
      </c>
      <c r="BS22">
        <v>3.5</v>
      </c>
      <c r="BT22">
        <v>1.6E-2</v>
      </c>
      <c r="BU22">
        <v>2.2509999999999999</v>
      </c>
      <c r="BV22" s="110" t="s">
        <v>4476</v>
      </c>
      <c r="BX22" s="24">
        <v>3.5</v>
      </c>
      <c r="BY22">
        <f t="shared" si="8"/>
        <v>0.25</v>
      </c>
      <c r="CC22" s="19">
        <v>24</v>
      </c>
    </row>
    <row r="23" spans="2:81" x14ac:dyDescent="0.25">
      <c r="B23" s="48" t="str">
        <f t="shared" si="6"/>
        <v>WNeck Flange 150-NPS1 SCH-XH</v>
      </c>
      <c r="C23" s="9" t="s">
        <v>23</v>
      </c>
      <c r="D23" s="9" t="s">
        <v>724</v>
      </c>
      <c r="E23" s="9">
        <v>65280</v>
      </c>
      <c r="F23" s="22" t="s">
        <v>689</v>
      </c>
      <c r="G23" s="9" t="s">
        <v>37</v>
      </c>
      <c r="H23" s="9" t="s">
        <v>734</v>
      </c>
      <c r="I23" s="18" t="s">
        <v>726</v>
      </c>
      <c r="J23" s="19">
        <v>1</v>
      </c>
      <c r="K23" s="20" t="s">
        <v>727</v>
      </c>
      <c r="L23" s="20" t="s">
        <v>692</v>
      </c>
      <c r="M23" s="21">
        <v>150</v>
      </c>
      <c r="N23" s="20">
        <v>4.25</v>
      </c>
      <c r="O23" s="20">
        <v>6.25E-2</v>
      </c>
      <c r="P23" s="20">
        <v>0.5</v>
      </c>
      <c r="Q23" s="20">
        <v>1.9400000000000002</v>
      </c>
      <c r="R23" s="20">
        <v>1.32</v>
      </c>
      <c r="S23" s="17">
        <v>2.12</v>
      </c>
      <c r="T23" s="14">
        <v>0.95699999999999996</v>
      </c>
      <c r="U23" s="20">
        <v>3.12</v>
      </c>
      <c r="V23" s="20">
        <v>0.62</v>
      </c>
      <c r="W23" s="20">
        <v>4</v>
      </c>
      <c r="X23" s="20">
        <v>45</v>
      </c>
      <c r="Y23" s="9" t="s">
        <v>708</v>
      </c>
      <c r="Z23" s="9" t="s">
        <v>694</v>
      </c>
      <c r="AA23" s="9" t="s">
        <v>695</v>
      </c>
      <c r="AB23" s="9" t="s">
        <v>698</v>
      </c>
      <c r="AC23" s="9">
        <v>5.4000000000000006E-2</v>
      </c>
      <c r="AD23" s="9">
        <v>1.08</v>
      </c>
      <c r="AE23" s="9">
        <v>0.11900000000000005</v>
      </c>
      <c r="AF23" s="9">
        <v>90</v>
      </c>
      <c r="AG23" s="25" t="s">
        <v>2264</v>
      </c>
      <c r="AJ23" s="48" t="str">
        <f t="shared" si="0"/>
        <v>150-NPS24</v>
      </c>
      <c r="AK23" s="79">
        <v>150</v>
      </c>
      <c r="AL23" s="80">
        <f t="shared" si="1"/>
        <v>24</v>
      </c>
      <c r="AM23" s="79">
        <v>24</v>
      </c>
      <c r="AN23" s="81">
        <v>32</v>
      </c>
      <c r="AO23" s="81">
        <v>1.875</v>
      </c>
      <c r="AP23" s="81">
        <v>27.25</v>
      </c>
      <c r="AQ23" s="80">
        <f t="shared" si="2"/>
        <v>1.125</v>
      </c>
      <c r="AR23" s="82">
        <v>26.25</v>
      </c>
      <c r="AS23" s="82">
        <v>20</v>
      </c>
      <c r="AT23" s="82">
        <v>1.375</v>
      </c>
      <c r="AU23" s="82">
        <v>1.25</v>
      </c>
      <c r="AV23" s="82">
        <v>29.5</v>
      </c>
      <c r="AW23" s="82">
        <v>439</v>
      </c>
      <c r="AX23" s="80">
        <f t="shared" si="3"/>
        <v>18</v>
      </c>
      <c r="AY23" s="83" t="str">
        <f t="shared" si="4"/>
        <v>LONG FLANGE, 24-150RFLWN</v>
      </c>
      <c r="AZ23" s="25" t="s">
        <v>4476</v>
      </c>
      <c r="BB23" s="104" t="s">
        <v>4547</v>
      </c>
      <c r="BC23" s="105">
        <f t="shared" si="9"/>
        <v>0</v>
      </c>
      <c r="BD23" s="1"/>
      <c r="BE23">
        <v>0.5</v>
      </c>
      <c r="BF23" s="5">
        <v>13</v>
      </c>
      <c r="BG23">
        <v>3.25</v>
      </c>
      <c r="BH23" s="106">
        <f t="shared" si="7"/>
        <v>3.25</v>
      </c>
      <c r="BI23" s="107">
        <f t="shared" si="10"/>
        <v>0.5</v>
      </c>
      <c r="BJ23" s="108" t="str">
        <f t="shared" si="11"/>
        <v>SA-193-B7</v>
      </c>
      <c r="BK23" s="109" t="str">
        <f t="shared" si="12"/>
        <v>STUD BOLT, 1/2-13</v>
      </c>
      <c r="BL23" s="6">
        <f t="shared" si="5"/>
        <v>0.40839999999999999</v>
      </c>
      <c r="BM23" s="6" t="str">
        <f t="shared" si="13"/>
        <v>1/2-13 MACHINE THREAD</v>
      </c>
      <c r="BN23" s="110" t="s">
        <v>4476</v>
      </c>
      <c r="BP23" s="111">
        <v>2.5</v>
      </c>
      <c r="BQ23">
        <v>4</v>
      </c>
      <c r="BR23">
        <v>2.5</v>
      </c>
      <c r="BS23">
        <v>3.875</v>
      </c>
      <c r="BT23">
        <v>1.6E-2</v>
      </c>
      <c r="BU23">
        <v>2.5049999999999999</v>
      </c>
      <c r="BV23" s="110" t="s">
        <v>4476</v>
      </c>
      <c r="BX23" s="24">
        <v>3.75</v>
      </c>
      <c r="BY23">
        <f t="shared" si="8"/>
        <v>0.25</v>
      </c>
      <c r="CC23" s="24" t="s">
        <v>659</v>
      </c>
    </row>
    <row r="24" spans="2:81" x14ac:dyDescent="0.25">
      <c r="B24" s="48" t="str">
        <f t="shared" si="6"/>
        <v>WNeck Flange 150-NPS1 SCH-XXH</v>
      </c>
      <c r="C24" s="9" t="s">
        <v>23</v>
      </c>
      <c r="D24" s="9" t="s">
        <v>724</v>
      </c>
      <c r="E24" s="9">
        <v>65280</v>
      </c>
      <c r="F24" s="9" t="s">
        <v>735</v>
      </c>
      <c r="G24" s="9" t="s">
        <v>38</v>
      </c>
      <c r="H24" s="9" t="s">
        <v>736</v>
      </c>
      <c r="I24" s="18" t="s">
        <v>726</v>
      </c>
      <c r="J24" s="19">
        <v>1</v>
      </c>
      <c r="K24" s="20" t="s">
        <v>727</v>
      </c>
      <c r="L24" s="20" t="s">
        <v>692</v>
      </c>
      <c r="M24" s="21">
        <v>150</v>
      </c>
      <c r="N24" s="20">
        <v>4.25</v>
      </c>
      <c r="O24" s="20">
        <v>6.25E-2</v>
      </c>
      <c r="P24" s="20">
        <v>0.5</v>
      </c>
      <c r="Q24" s="20">
        <v>1.9400000000000002</v>
      </c>
      <c r="R24" s="20">
        <v>1.32</v>
      </c>
      <c r="S24" s="17">
        <v>2.12</v>
      </c>
      <c r="T24" s="14">
        <v>0.59899999999999998</v>
      </c>
      <c r="U24" s="20">
        <v>3.12</v>
      </c>
      <c r="V24" s="20">
        <v>0.62</v>
      </c>
      <c r="W24" s="20">
        <v>4</v>
      </c>
      <c r="X24" s="20">
        <v>45</v>
      </c>
      <c r="Y24" s="9" t="s">
        <v>710</v>
      </c>
      <c r="Z24" s="9" t="s">
        <v>694</v>
      </c>
      <c r="AA24" s="9" t="s">
        <v>695</v>
      </c>
      <c r="AB24" s="9" t="s">
        <v>698</v>
      </c>
      <c r="AC24" s="9">
        <v>5.4000000000000006E-2</v>
      </c>
      <c r="AD24" s="9">
        <v>1.08</v>
      </c>
      <c r="AE24" s="9">
        <v>0.29800000000000004</v>
      </c>
      <c r="AF24" s="9">
        <v>90</v>
      </c>
      <c r="AG24" s="25" t="s">
        <v>2264</v>
      </c>
      <c r="AJ24" s="78" t="str">
        <f t="shared" si="0"/>
        <v>300-NPS0.5</v>
      </c>
      <c r="AK24" s="79">
        <v>300</v>
      </c>
      <c r="AL24" s="80">
        <f t="shared" si="1"/>
        <v>0.5</v>
      </c>
      <c r="AM24" s="79">
        <v>0.5</v>
      </c>
      <c r="AN24" s="81">
        <v>3.75</v>
      </c>
      <c r="AO24" s="81">
        <v>0.5625</v>
      </c>
      <c r="AP24" s="81">
        <v>1.375</v>
      </c>
      <c r="AQ24" s="80">
        <f t="shared" si="2"/>
        <v>0.5</v>
      </c>
      <c r="AR24" s="82">
        <v>1.5</v>
      </c>
      <c r="AS24" s="82">
        <v>4</v>
      </c>
      <c r="AT24" s="82">
        <v>0.625</v>
      </c>
      <c r="AU24" s="82">
        <v>0.5</v>
      </c>
      <c r="AV24" s="82">
        <v>2.625</v>
      </c>
      <c r="AW24" s="82" t="s">
        <v>4475</v>
      </c>
      <c r="AX24" s="80">
        <f t="shared" si="3"/>
        <v>90</v>
      </c>
      <c r="AY24" s="83" t="str">
        <f t="shared" si="4"/>
        <v>LONG FLANGE, 0.5-300RFLWN</v>
      </c>
      <c r="AZ24" s="25" t="s">
        <v>4476</v>
      </c>
      <c r="BB24" s="104" t="s">
        <v>4548</v>
      </c>
      <c r="BC24" s="105">
        <f t="shared" si="9"/>
        <v>0</v>
      </c>
      <c r="BD24" s="1"/>
      <c r="BE24">
        <v>0.5</v>
      </c>
      <c r="BF24" s="5">
        <v>13</v>
      </c>
      <c r="BG24">
        <v>3.5</v>
      </c>
      <c r="BH24" s="106">
        <f t="shared" si="7"/>
        <v>3.5</v>
      </c>
      <c r="BI24" s="107">
        <f t="shared" si="10"/>
        <v>0.5</v>
      </c>
      <c r="BJ24" s="108" t="str">
        <f t="shared" si="11"/>
        <v>SA-193-B7</v>
      </c>
      <c r="BK24" s="109" t="str">
        <f t="shared" si="12"/>
        <v>STUD BOLT, 1/2-13</v>
      </c>
      <c r="BL24" s="6">
        <f t="shared" si="5"/>
        <v>0.40839999999999999</v>
      </c>
      <c r="BM24" s="6" t="str">
        <f t="shared" si="13"/>
        <v>1/2-13 MACHINE THREAD</v>
      </c>
      <c r="BN24" s="110" t="s">
        <v>4476</v>
      </c>
      <c r="BP24" s="111">
        <v>2.75</v>
      </c>
      <c r="BQ24">
        <v>4</v>
      </c>
      <c r="BR24">
        <v>2.75</v>
      </c>
      <c r="BS24">
        <v>4.25</v>
      </c>
      <c r="BT24">
        <v>1.6E-2</v>
      </c>
      <c r="BU24">
        <v>2.7589999999999999</v>
      </c>
      <c r="BV24" s="110" t="s">
        <v>4476</v>
      </c>
      <c r="BX24" s="24">
        <v>4</v>
      </c>
      <c r="BY24">
        <f t="shared" si="8"/>
        <v>0.25</v>
      </c>
    </row>
    <row r="25" spans="2:81" x14ac:dyDescent="0.25">
      <c r="B25" s="48" t="str">
        <f t="shared" si="6"/>
        <v>WNeck Flange 150-NPS1.25 SCH-10</v>
      </c>
      <c r="C25" s="9" t="s">
        <v>23</v>
      </c>
      <c r="D25" s="9" t="s">
        <v>737</v>
      </c>
      <c r="E25" s="9">
        <v>12800</v>
      </c>
      <c r="F25" s="22" t="s">
        <v>689</v>
      </c>
      <c r="G25" s="9" t="s">
        <v>1</v>
      </c>
      <c r="H25" s="9" t="s">
        <v>738</v>
      </c>
      <c r="I25" s="18" t="s">
        <v>739</v>
      </c>
      <c r="J25" s="19">
        <v>1.25</v>
      </c>
      <c r="K25" s="20" t="s">
        <v>740</v>
      </c>
      <c r="L25" s="20" t="s">
        <v>692</v>
      </c>
      <c r="M25" s="21">
        <v>150</v>
      </c>
      <c r="N25" s="20">
        <v>4.62</v>
      </c>
      <c r="O25" s="20">
        <v>6.25E-2</v>
      </c>
      <c r="P25" s="20">
        <v>0.56000000000000005</v>
      </c>
      <c r="Q25" s="20">
        <v>2.31</v>
      </c>
      <c r="R25" s="20">
        <v>1.6600000000000001</v>
      </c>
      <c r="S25" s="17">
        <v>2.19</v>
      </c>
      <c r="T25" s="14">
        <v>1.4419999999999999</v>
      </c>
      <c r="U25" s="20">
        <v>3.5</v>
      </c>
      <c r="V25" s="20">
        <v>0.62</v>
      </c>
      <c r="W25" s="20">
        <v>4</v>
      </c>
      <c r="X25" s="20">
        <v>45</v>
      </c>
      <c r="Y25" s="9" t="s">
        <v>693</v>
      </c>
      <c r="Z25" s="9" t="s">
        <v>694</v>
      </c>
      <c r="AA25" s="9" t="s">
        <v>695</v>
      </c>
      <c r="AB25" s="9" t="s">
        <v>698</v>
      </c>
      <c r="AC25" s="9">
        <v>5.4333333333333331E-2</v>
      </c>
      <c r="AD25" s="9">
        <v>1.0866666666666667</v>
      </c>
      <c r="AE25" s="9">
        <v>4.6500000000000097E-2</v>
      </c>
      <c r="AF25" s="9">
        <v>90</v>
      </c>
      <c r="AG25" s="25" t="s">
        <v>2264</v>
      </c>
      <c r="AJ25" s="78" t="str">
        <f t="shared" si="0"/>
        <v>300-NPS0.75</v>
      </c>
      <c r="AK25" s="79">
        <v>300</v>
      </c>
      <c r="AL25" s="80">
        <f t="shared" si="1"/>
        <v>0.75</v>
      </c>
      <c r="AM25" s="79">
        <v>0.75</v>
      </c>
      <c r="AN25" s="81">
        <v>4.625</v>
      </c>
      <c r="AO25" s="81">
        <v>0.625</v>
      </c>
      <c r="AP25" s="81">
        <v>1.6875</v>
      </c>
      <c r="AQ25" s="80">
        <f t="shared" si="2"/>
        <v>0.5625</v>
      </c>
      <c r="AR25" s="82">
        <v>1.875</v>
      </c>
      <c r="AS25" s="82">
        <v>4</v>
      </c>
      <c r="AT25" s="82">
        <v>0.75</v>
      </c>
      <c r="AU25" s="82">
        <v>0.625</v>
      </c>
      <c r="AV25" s="82">
        <v>3.25</v>
      </c>
      <c r="AW25" s="82" t="s">
        <v>4475</v>
      </c>
      <c r="AX25" s="80">
        <f t="shared" si="3"/>
        <v>90</v>
      </c>
      <c r="AY25" s="83" t="str">
        <f t="shared" si="4"/>
        <v>LONG FLANGE, 0.75-300RFLWN</v>
      </c>
      <c r="AZ25" s="25" t="s">
        <v>4476</v>
      </c>
      <c r="BB25" s="104" t="s">
        <v>4549</v>
      </c>
      <c r="BC25" s="105">
        <f t="shared" si="9"/>
        <v>0</v>
      </c>
      <c r="BD25" s="1"/>
      <c r="BE25">
        <v>0.5</v>
      </c>
      <c r="BF25" s="5">
        <v>13</v>
      </c>
      <c r="BG25">
        <v>3.75</v>
      </c>
      <c r="BH25" s="106">
        <f t="shared" si="7"/>
        <v>3.75</v>
      </c>
      <c r="BI25" s="107">
        <f t="shared" si="10"/>
        <v>0.5</v>
      </c>
      <c r="BJ25" s="108" t="str">
        <f t="shared" si="11"/>
        <v>SA-193-B7</v>
      </c>
      <c r="BK25" s="109" t="str">
        <f t="shared" si="12"/>
        <v>STUD BOLT, 1/2-13</v>
      </c>
      <c r="BL25" s="6">
        <f t="shared" si="5"/>
        <v>0.40839999999999999</v>
      </c>
      <c r="BM25" s="6" t="str">
        <f t="shared" si="13"/>
        <v>1/2-13 MACHINE THREAD</v>
      </c>
      <c r="BN25" s="110" t="s">
        <v>4476</v>
      </c>
      <c r="BP25" s="111">
        <v>3</v>
      </c>
      <c r="BQ25">
        <v>4</v>
      </c>
      <c r="BR25">
        <v>3</v>
      </c>
      <c r="BS25">
        <v>4.625</v>
      </c>
      <c r="BT25">
        <v>1.6E-2</v>
      </c>
      <c r="BU25">
        <v>3.0129999999999999</v>
      </c>
      <c r="BV25" s="110" t="s">
        <v>4476</v>
      </c>
      <c r="BX25" s="24">
        <v>4.25</v>
      </c>
      <c r="BY25">
        <f t="shared" si="8"/>
        <v>0.25</v>
      </c>
    </row>
    <row r="26" spans="2:81" x14ac:dyDescent="0.25">
      <c r="B26" s="48" t="str">
        <f t="shared" si="6"/>
        <v>WNeck Flange 150-NPS1.25 SCH-160</v>
      </c>
      <c r="C26" s="9" t="s">
        <v>23</v>
      </c>
      <c r="D26" s="9" t="s">
        <v>737</v>
      </c>
      <c r="E26" s="9">
        <v>12800</v>
      </c>
      <c r="F26" s="22" t="s">
        <v>689</v>
      </c>
      <c r="G26" s="9" t="s">
        <v>39</v>
      </c>
      <c r="H26" s="9" t="s">
        <v>741</v>
      </c>
      <c r="I26" s="18" t="s">
        <v>739</v>
      </c>
      <c r="J26" s="19">
        <v>1.25</v>
      </c>
      <c r="K26" s="20" t="s">
        <v>740</v>
      </c>
      <c r="L26" s="20" t="s">
        <v>692</v>
      </c>
      <c r="M26" s="21">
        <v>150</v>
      </c>
      <c r="N26" s="20">
        <v>4.62</v>
      </c>
      <c r="O26" s="20">
        <v>6.25E-2</v>
      </c>
      <c r="P26" s="20">
        <v>0.56000000000000005</v>
      </c>
      <c r="Q26" s="20">
        <v>2.31</v>
      </c>
      <c r="R26" s="20">
        <v>1.6600000000000001</v>
      </c>
      <c r="S26" s="17">
        <v>2.19</v>
      </c>
      <c r="T26" s="14">
        <v>1.1599999999999999</v>
      </c>
      <c r="U26" s="20">
        <v>3.5</v>
      </c>
      <c r="V26" s="20">
        <v>0.62</v>
      </c>
      <c r="W26" s="20">
        <v>4</v>
      </c>
      <c r="X26" s="20">
        <v>45</v>
      </c>
      <c r="Y26" s="9" t="s">
        <v>700</v>
      </c>
      <c r="Z26" s="9" t="s">
        <v>694</v>
      </c>
      <c r="AA26" s="9" t="s">
        <v>695</v>
      </c>
      <c r="AB26" s="9" t="s">
        <v>698</v>
      </c>
      <c r="AC26" s="9">
        <v>5.4333333333333331E-2</v>
      </c>
      <c r="AD26" s="9">
        <v>1.0866666666666667</v>
      </c>
      <c r="AE26" s="9">
        <v>0.18750000000000011</v>
      </c>
      <c r="AF26" s="9">
        <v>90</v>
      </c>
      <c r="AG26" s="25" t="s">
        <v>2264</v>
      </c>
      <c r="AJ26" s="48" t="str">
        <f t="shared" si="0"/>
        <v>300-NPS1</v>
      </c>
      <c r="AK26" s="79">
        <v>300</v>
      </c>
      <c r="AL26" s="80">
        <f t="shared" si="1"/>
        <v>1</v>
      </c>
      <c r="AM26" s="79">
        <v>1</v>
      </c>
      <c r="AN26" s="81">
        <v>4.875</v>
      </c>
      <c r="AO26" s="81">
        <v>0.6875</v>
      </c>
      <c r="AP26" s="81">
        <v>2</v>
      </c>
      <c r="AQ26" s="80">
        <f t="shared" si="2"/>
        <v>0.5625</v>
      </c>
      <c r="AR26" s="82">
        <v>2.125</v>
      </c>
      <c r="AS26" s="82">
        <v>4</v>
      </c>
      <c r="AT26" s="82">
        <v>0.75</v>
      </c>
      <c r="AU26" s="82">
        <v>0.625</v>
      </c>
      <c r="AV26" s="82">
        <v>3.5</v>
      </c>
      <c r="AW26" s="82">
        <v>10</v>
      </c>
      <c r="AX26" s="80">
        <f>360/AS26</f>
        <v>90</v>
      </c>
      <c r="AY26" s="83" t="str">
        <f t="shared" si="4"/>
        <v>LONG FLANGE, 1-300RFLWN</v>
      </c>
      <c r="AZ26" s="25" t="s">
        <v>4476</v>
      </c>
      <c r="BB26" s="104" t="s">
        <v>4550</v>
      </c>
      <c r="BC26" s="105">
        <f t="shared" si="9"/>
        <v>0</v>
      </c>
      <c r="BD26" s="1"/>
      <c r="BE26">
        <v>0.5</v>
      </c>
      <c r="BF26" s="5">
        <v>13</v>
      </c>
      <c r="BG26">
        <v>4</v>
      </c>
      <c r="BH26" s="106">
        <f t="shared" si="7"/>
        <v>4</v>
      </c>
      <c r="BI26" s="107">
        <f t="shared" si="10"/>
        <v>0.5</v>
      </c>
      <c r="BJ26" s="108" t="str">
        <f t="shared" si="11"/>
        <v>SA-193-B7</v>
      </c>
      <c r="BK26" s="109" t="str">
        <f t="shared" si="12"/>
        <v>STUD BOLT, 1/2-13</v>
      </c>
      <c r="BL26" s="6">
        <f t="shared" si="5"/>
        <v>0.40839999999999999</v>
      </c>
      <c r="BM26" s="6" t="str">
        <f t="shared" si="13"/>
        <v>1/2-13 MACHINE THREAD</v>
      </c>
      <c r="BN26" s="110" t="s">
        <v>4476</v>
      </c>
      <c r="BP26" s="111">
        <v>3.25</v>
      </c>
      <c r="BQ26">
        <v>4</v>
      </c>
      <c r="BR26">
        <v>3.25</v>
      </c>
      <c r="BS26">
        <v>5</v>
      </c>
      <c r="BT26">
        <v>1.6E-2</v>
      </c>
      <c r="BU26">
        <v>3.2519999999999998</v>
      </c>
      <c r="BV26" s="110" t="s">
        <v>4476</v>
      </c>
      <c r="BX26" s="24">
        <v>4.5</v>
      </c>
      <c r="BY26">
        <f t="shared" si="8"/>
        <v>0.25</v>
      </c>
    </row>
    <row r="27" spans="2:81" x14ac:dyDescent="0.25">
      <c r="B27" s="48" t="str">
        <f t="shared" si="6"/>
        <v>WNeck Flange 150-NPS1.25 SCH-40</v>
      </c>
      <c r="C27" s="9" t="s">
        <v>23</v>
      </c>
      <c r="D27" s="9" t="s">
        <v>737</v>
      </c>
      <c r="E27" s="9">
        <v>12800</v>
      </c>
      <c r="F27" s="22" t="s">
        <v>689</v>
      </c>
      <c r="G27" s="9" t="s">
        <v>40</v>
      </c>
      <c r="H27" s="9" t="s">
        <v>742</v>
      </c>
      <c r="I27" s="18" t="s">
        <v>739</v>
      </c>
      <c r="J27" s="19">
        <v>1.25</v>
      </c>
      <c r="K27" s="20" t="s">
        <v>740</v>
      </c>
      <c r="L27" s="20" t="s">
        <v>692</v>
      </c>
      <c r="M27" s="21">
        <v>150</v>
      </c>
      <c r="N27" s="20">
        <v>4.62</v>
      </c>
      <c r="O27" s="20">
        <v>6.25E-2</v>
      </c>
      <c r="P27" s="20">
        <v>0.56000000000000005</v>
      </c>
      <c r="Q27" s="20">
        <v>2.31</v>
      </c>
      <c r="R27" s="20">
        <v>1.6600000000000001</v>
      </c>
      <c r="S27" s="17">
        <v>2.19</v>
      </c>
      <c r="T27" s="14">
        <v>1.38</v>
      </c>
      <c r="U27" s="20">
        <v>3.5</v>
      </c>
      <c r="V27" s="20">
        <v>0.62</v>
      </c>
      <c r="W27" s="20">
        <v>4</v>
      </c>
      <c r="X27" s="20">
        <v>45</v>
      </c>
      <c r="Y27" s="9" t="s">
        <v>702</v>
      </c>
      <c r="Z27" s="9" t="s">
        <v>694</v>
      </c>
      <c r="AA27" s="9" t="s">
        <v>695</v>
      </c>
      <c r="AB27" s="9" t="s">
        <v>698</v>
      </c>
      <c r="AC27" s="9">
        <v>5.4333333333333331E-2</v>
      </c>
      <c r="AD27" s="9">
        <v>1.0866666666666667</v>
      </c>
      <c r="AE27" s="9">
        <v>7.7500000000000124E-2</v>
      </c>
      <c r="AF27" s="9">
        <v>90</v>
      </c>
      <c r="AG27" s="25" t="s">
        <v>2264</v>
      </c>
      <c r="AJ27" s="48" t="str">
        <f t="shared" si="0"/>
        <v>300-NPS1.25</v>
      </c>
      <c r="AK27" s="79">
        <v>300</v>
      </c>
      <c r="AL27" s="80">
        <f t="shared" si="1"/>
        <v>1.25</v>
      </c>
      <c r="AM27" s="79">
        <v>1.25</v>
      </c>
      <c r="AN27" s="81">
        <v>5.25</v>
      </c>
      <c r="AO27" s="81">
        <v>0.75</v>
      </c>
      <c r="AP27" s="81">
        <v>2.5</v>
      </c>
      <c r="AQ27" s="80">
        <f t="shared" si="2"/>
        <v>0.625</v>
      </c>
      <c r="AR27" s="82">
        <v>2.5</v>
      </c>
      <c r="AS27" s="82">
        <v>4</v>
      </c>
      <c r="AT27" s="82">
        <v>0.75</v>
      </c>
      <c r="AU27" s="82">
        <v>0.625</v>
      </c>
      <c r="AV27" s="82">
        <v>3.875</v>
      </c>
      <c r="AW27" s="82">
        <v>14</v>
      </c>
      <c r="AX27" s="80">
        <f t="shared" ref="AX27:AX45" si="14">360/AS27</f>
        <v>90</v>
      </c>
      <c r="AY27" s="83" t="str">
        <f t="shared" si="4"/>
        <v>LONG FLANGE, 1.25-300RFLWN</v>
      </c>
      <c r="AZ27" s="25" t="s">
        <v>4476</v>
      </c>
      <c r="BB27" s="104" t="s">
        <v>4551</v>
      </c>
      <c r="BC27" s="105">
        <f t="shared" si="9"/>
        <v>0</v>
      </c>
      <c r="BD27" s="1"/>
      <c r="BE27">
        <v>0.5</v>
      </c>
      <c r="BF27" s="5">
        <v>13</v>
      </c>
      <c r="BG27">
        <v>4.25</v>
      </c>
      <c r="BH27" s="106">
        <f t="shared" si="7"/>
        <v>4.25</v>
      </c>
      <c r="BI27" s="107">
        <f t="shared" si="10"/>
        <v>0.5</v>
      </c>
      <c r="BJ27" s="108" t="str">
        <f t="shared" si="11"/>
        <v>SA-193-B7</v>
      </c>
      <c r="BK27" s="109" t="str">
        <f t="shared" si="12"/>
        <v>STUD BOLT, 1/2-13</v>
      </c>
      <c r="BL27" s="6">
        <f t="shared" si="5"/>
        <v>0.40839999999999999</v>
      </c>
      <c r="BM27" s="6" t="str">
        <f t="shared" si="13"/>
        <v>1/2-13 MACHINE THREAD</v>
      </c>
      <c r="BN27" s="110" t="s">
        <v>4476</v>
      </c>
      <c r="BP27" s="111">
        <v>3.5</v>
      </c>
      <c r="BQ27">
        <v>4</v>
      </c>
      <c r="BR27">
        <v>3.5</v>
      </c>
      <c r="BS27">
        <v>5.375</v>
      </c>
      <c r="BT27">
        <v>1.6E-2</v>
      </c>
      <c r="BU27">
        <v>3.5059999999999998</v>
      </c>
      <c r="BV27" s="110" t="s">
        <v>4476</v>
      </c>
      <c r="BX27" s="24">
        <v>4.75</v>
      </c>
      <c r="BY27">
        <f t="shared" si="8"/>
        <v>0.25</v>
      </c>
    </row>
    <row r="28" spans="2:81" x14ac:dyDescent="0.25">
      <c r="B28" s="48" t="str">
        <f t="shared" si="6"/>
        <v>WNeck Flange 150-NPS1.25 SCH-80</v>
      </c>
      <c r="C28" s="9" t="s">
        <v>23</v>
      </c>
      <c r="D28" s="9" t="s">
        <v>737</v>
      </c>
      <c r="E28" s="9">
        <v>12800</v>
      </c>
      <c r="F28" s="22" t="s">
        <v>689</v>
      </c>
      <c r="G28" s="9" t="s">
        <v>41</v>
      </c>
      <c r="H28" s="9" t="s">
        <v>743</v>
      </c>
      <c r="I28" s="18" t="s">
        <v>739</v>
      </c>
      <c r="J28" s="19">
        <v>1.25</v>
      </c>
      <c r="K28" s="20" t="s">
        <v>740</v>
      </c>
      <c r="L28" s="20" t="s">
        <v>692</v>
      </c>
      <c r="M28" s="21">
        <v>150</v>
      </c>
      <c r="N28" s="20">
        <v>4.62</v>
      </c>
      <c r="O28" s="20">
        <v>6.25E-2</v>
      </c>
      <c r="P28" s="20">
        <v>0.56000000000000005</v>
      </c>
      <c r="Q28" s="20">
        <v>2.31</v>
      </c>
      <c r="R28" s="20">
        <v>1.6600000000000001</v>
      </c>
      <c r="S28" s="17">
        <v>2.19</v>
      </c>
      <c r="T28" s="14">
        <v>1.278</v>
      </c>
      <c r="U28" s="20">
        <v>3.5</v>
      </c>
      <c r="V28" s="20">
        <v>0.62</v>
      </c>
      <c r="W28" s="20">
        <v>4</v>
      </c>
      <c r="X28" s="20">
        <v>45</v>
      </c>
      <c r="Y28" s="9" t="s">
        <v>704</v>
      </c>
      <c r="Z28" s="9" t="s">
        <v>694</v>
      </c>
      <c r="AA28" s="9" t="s">
        <v>695</v>
      </c>
      <c r="AB28" s="9" t="s">
        <v>698</v>
      </c>
      <c r="AC28" s="9">
        <v>5.4333333333333331E-2</v>
      </c>
      <c r="AD28" s="9">
        <v>1.0866666666666667</v>
      </c>
      <c r="AE28" s="9">
        <v>0.12850000000000006</v>
      </c>
      <c r="AF28" s="9">
        <v>90</v>
      </c>
      <c r="AG28" s="25" t="s">
        <v>2264</v>
      </c>
      <c r="AJ28" s="48" t="str">
        <f t="shared" si="0"/>
        <v>300-NPS1.5</v>
      </c>
      <c r="AK28" s="79">
        <v>300</v>
      </c>
      <c r="AL28" s="80">
        <f t="shared" si="1"/>
        <v>1.5</v>
      </c>
      <c r="AM28" s="79">
        <v>1.5</v>
      </c>
      <c r="AN28" s="81">
        <v>6.125</v>
      </c>
      <c r="AO28" s="81">
        <v>0.8125</v>
      </c>
      <c r="AP28" s="81">
        <v>2.875</v>
      </c>
      <c r="AQ28" s="80">
        <f t="shared" si="2"/>
        <v>0.625</v>
      </c>
      <c r="AR28" s="82">
        <v>2.75</v>
      </c>
      <c r="AS28" s="82">
        <v>4</v>
      </c>
      <c r="AT28" s="82">
        <v>0.875</v>
      </c>
      <c r="AU28" s="82">
        <v>0.75</v>
      </c>
      <c r="AV28" s="82">
        <v>4.5</v>
      </c>
      <c r="AW28" s="82">
        <v>17</v>
      </c>
      <c r="AX28" s="80">
        <f t="shared" si="14"/>
        <v>90</v>
      </c>
      <c r="AY28" s="83" t="str">
        <f t="shared" si="4"/>
        <v>LONG FLANGE, 1.5-300RFLWN</v>
      </c>
      <c r="AZ28" s="25" t="s">
        <v>4476</v>
      </c>
      <c r="BB28" s="104" t="s">
        <v>4552</v>
      </c>
      <c r="BC28" s="105">
        <f t="shared" si="9"/>
        <v>0</v>
      </c>
      <c r="BD28" s="1"/>
      <c r="BE28">
        <v>0.5</v>
      </c>
      <c r="BF28" s="5">
        <v>13</v>
      </c>
      <c r="BG28">
        <v>4.5</v>
      </c>
      <c r="BH28" s="106">
        <f t="shared" si="7"/>
        <v>4.5</v>
      </c>
      <c r="BI28" s="107">
        <f t="shared" si="10"/>
        <v>0.5</v>
      </c>
      <c r="BJ28" s="108" t="str">
        <f t="shared" si="11"/>
        <v>SA-193-B7</v>
      </c>
      <c r="BK28" s="109" t="str">
        <f t="shared" si="12"/>
        <v>STUD BOLT, 1/2-13</v>
      </c>
      <c r="BL28" s="6">
        <f t="shared" si="5"/>
        <v>0.40839999999999999</v>
      </c>
      <c r="BM28" s="6" t="str">
        <f t="shared" si="13"/>
        <v>1/2-13 MACHINE THREAD</v>
      </c>
      <c r="BN28" s="110" t="s">
        <v>4476</v>
      </c>
      <c r="BP28" s="111">
        <v>3.75</v>
      </c>
      <c r="BQ28">
        <v>4</v>
      </c>
      <c r="BR28">
        <v>3.75</v>
      </c>
      <c r="BS28">
        <v>5.75</v>
      </c>
      <c r="BT28">
        <v>1.6E-2</v>
      </c>
      <c r="BU28">
        <v>3.76</v>
      </c>
      <c r="BV28" s="110" t="s">
        <v>4476</v>
      </c>
      <c r="BX28" s="24">
        <v>5</v>
      </c>
      <c r="BY28">
        <f t="shared" si="8"/>
        <v>0.25</v>
      </c>
    </row>
    <row r="29" spans="2:81" x14ac:dyDescent="0.25">
      <c r="B29" s="48" t="str">
        <f t="shared" si="6"/>
        <v>WNeck Flange 150-NPS1.25 SCH-STD</v>
      </c>
      <c r="C29" s="9" t="s">
        <v>23</v>
      </c>
      <c r="D29" s="9" t="s">
        <v>737</v>
      </c>
      <c r="E29" s="9">
        <v>12800</v>
      </c>
      <c r="F29" s="22" t="s">
        <v>689</v>
      </c>
      <c r="G29" s="9" t="s">
        <v>1</v>
      </c>
      <c r="H29" s="9" t="s">
        <v>744</v>
      </c>
      <c r="I29" s="18" t="s">
        <v>739</v>
      </c>
      <c r="J29" s="19">
        <v>1.25</v>
      </c>
      <c r="K29" s="20" t="s">
        <v>740</v>
      </c>
      <c r="L29" s="20" t="s">
        <v>692</v>
      </c>
      <c r="M29" s="21">
        <v>150</v>
      </c>
      <c r="N29" s="20">
        <v>4.62</v>
      </c>
      <c r="O29" s="20">
        <v>6.25E-2</v>
      </c>
      <c r="P29" s="20">
        <v>0.56000000000000005</v>
      </c>
      <c r="Q29" s="20">
        <v>2.31</v>
      </c>
      <c r="R29" s="20">
        <v>1.6600000000000001</v>
      </c>
      <c r="S29" s="17">
        <v>2.19</v>
      </c>
      <c r="T29" s="14">
        <v>1.38</v>
      </c>
      <c r="U29" s="20">
        <v>3.5</v>
      </c>
      <c r="V29" s="20">
        <v>0.62</v>
      </c>
      <c r="W29" s="20">
        <v>4</v>
      </c>
      <c r="X29" s="20">
        <v>45</v>
      </c>
      <c r="Y29" s="9" t="s">
        <v>706</v>
      </c>
      <c r="Z29" s="9" t="s">
        <v>694</v>
      </c>
      <c r="AA29" s="9" t="s">
        <v>695</v>
      </c>
      <c r="AB29" s="9" t="s">
        <v>698</v>
      </c>
      <c r="AC29" s="9">
        <v>5.4333333333333331E-2</v>
      </c>
      <c r="AD29" s="9">
        <v>1.0866666666666667</v>
      </c>
      <c r="AE29" s="9">
        <v>7.7500000000000124E-2</v>
      </c>
      <c r="AF29" s="9">
        <v>90</v>
      </c>
      <c r="AG29" s="25" t="s">
        <v>2264</v>
      </c>
      <c r="AJ29" s="48" t="str">
        <f t="shared" si="0"/>
        <v>300-NPS2</v>
      </c>
      <c r="AK29" s="79">
        <v>300</v>
      </c>
      <c r="AL29" s="80">
        <f t="shared" si="1"/>
        <v>2</v>
      </c>
      <c r="AM29" s="79">
        <v>2</v>
      </c>
      <c r="AN29" s="81">
        <v>6.5</v>
      </c>
      <c r="AO29" s="81">
        <v>0.875</v>
      </c>
      <c r="AP29" s="81">
        <v>3.625</v>
      </c>
      <c r="AQ29" s="80">
        <f t="shared" si="2"/>
        <v>0.625</v>
      </c>
      <c r="AR29" s="82">
        <v>3.25</v>
      </c>
      <c r="AS29" s="82">
        <v>8</v>
      </c>
      <c r="AT29" s="82">
        <v>0.75</v>
      </c>
      <c r="AU29" s="82">
        <v>0.625</v>
      </c>
      <c r="AV29" s="82">
        <v>5</v>
      </c>
      <c r="AW29" s="82">
        <v>19</v>
      </c>
      <c r="AX29" s="80">
        <f t="shared" si="14"/>
        <v>45</v>
      </c>
      <c r="AY29" s="83" t="str">
        <f t="shared" si="4"/>
        <v>LONG FLANGE, 2-300RFLWN</v>
      </c>
      <c r="AZ29" s="25" t="s">
        <v>4476</v>
      </c>
      <c r="BB29" s="104" t="s">
        <v>4553</v>
      </c>
      <c r="BC29" s="105">
        <f t="shared" si="9"/>
        <v>0</v>
      </c>
      <c r="BD29" s="1"/>
      <c r="BE29">
        <v>0.5</v>
      </c>
      <c r="BF29" s="5">
        <v>13</v>
      </c>
      <c r="BG29">
        <v>4.75</v>
      </c>
      <c r="BH29" s="106">
        <f t="shared" si="7"/>
        <v>4.75</v>
      </c>
      <c r="BI29" s="107">
        <f t="shared" si="10"/>
        <v>0.5</v>
      </c>
      <c r="BJ29" s="108" t="str">
        <f t="shared" si="11"/>
        <v>SA-193-B7</v>
      </c>
      <c r="BK29" s="109" t="str">
        <f t="shared" si="12"/>
        <v>STUD BOLT, 1/2-13</v>
      </c>
      <c r="BL29" s="6">
        <f t="shared" si="5"/>
        <v>0.40839999999999999</v>
      </c>
      <c r="BM29" s="6" t="str">
        <f t="shared" si="13"/>
        <v>1/2-13 MACHINE THREAD</v>
      </c>
      <c r="BN29" s="110" t="s">
        <v>4476</v>
      </c>
      <c r="BP29" s="111">
        <v>4</v>
      </c>
      <c r="BQ29">
        <v>4</v>
      </c>
      <c r="BR29">
        <v>4</v>
      </c>
      <c r="BS29">
        <v>6.125</v>
      </c>
      <c r="BT29">
        <v>1.6E-2</v>
      </c>
      <c r="BU29">
        <v>4.0140000000000002</v>
      </c>
      <c r="BV29" s="110" t="s">
        <v>4476</v>
      </c>
      <c r="BX29" s="24">
        <v>5.25</v>
      </c>
      <c r="BY29">
        <f t="shared" si="8"/>
        <v>0.25</v>
      </c>
    </row>
    <row r="30" spans="2:81" ht="15.75" thickBot="1" x14ac:dyDescent="0.3">
      <c r="B30" s="48" t="str">
        <f t="shared" si="6"/>
        <v>WNeck Flange 150-NPS1.25 SCH-XH</v>
      </c>
      <c r="C30" s="9" t="s">
        <v>23</v>
      </c>
      <c r="D30" s="9" t="s">
        <v>737</v>
      </c>
      <c r="E30" s="9">
        <v>12800</v>
      </c>
      <c r="F30" s="22" t="s">
        <v>689</v>
      </c>
      <c r="G30" s="9" t="s">
        <v>1</v>
      </c>
      <c r="H30" s="9" t="s">
        <v>745</v>
      </c>
      <c r="I30" s="18" t="s">
        <v>739</v>
      </c>
      <c r="J30" s="19">
        <v>1.25</v>
      </c>
      <c r="K30" s="20" t="s">
        <v>740</v>
      </c>
      <c r="L30" s="20" t="s">
        <v>692</v>
      </c>
      <c r="M30" s="21">
        <v>150</v>
      </c>
      <c r="N30" s="20">
        <v>4.62</v>
      </c>
      <c r="O30" s="20">
        <v>6.25E-2</v>
      </c>
      <c r="P30" s="20">
        <v>0.56000000000000005</v>
      </c>
      <c r="Q30" s="20">
        <v>2.31</v>
      </c>
      <c r="R30" s="20">
        <v>1.6600000000000001</v>
      </c>
      <c r="S30" s="17">
        <v>2.19</v>
      </c>
      <c r="T30" s="14">
        <v>1.278</v>
      </c>
      <c r="U30" s="20">
        <v>3.5</v>
      </c>
      <c r="V30" s="20">
        <v>0.62</v>
      </c>
      <c r="W30" s="20">
        <v>4</v>
      </c>
      <c r="X30" s="20">
        <v>45</v>
      </c>
      <c r="Y30" s="9" t="s">
        <v>708</v>
      </c>
      <c r="Z30" s="9" t="s">
        <v>694</v>
      </c>
      <c r="AA30" s="9" t="s">
        <v>695</v>
      </c>
      <c r="AB30" s="9" t="s">
        <v>698</v>
      </c>
      <c r="AC30" s="9">
        <v>5.4333333333333331E-2</v>
      </c>
      <c r="AD30" s="9">
        <v>1.0866666666666667</v>
      </c>
      <c r="AE30" s="9">
        <v>0.12850000000000006</v>
      </c>
      <c r="AF30" s="9">
        <v>90</v>
      </c>
      <c r="AG30" s="25" t="s">
        <v>2264</v>
      </c>
      <c r="AJ30" s="48" t="str">
        <f t="shared" si="0"/>
        <v>300-NPS2.5</v>
      </c>
      <c r="AK30" s="79">
        <v>300</v>
      </c>
      <c r="AL30" s="80">
        <f t="shared" si="1"/>
        <v>2.5</v>
      </c>
      <c r="AM30" s="79">
        <v>2.5</v>
      </c>
      <c r="AN30" s="81">
        <v>7.5</v>
      </c>
      <c r="AO30" s="81">
        <v>1</v>
      </c>
      <c r="AP30" s="81">
        <v>4.125</v>
      </c>
      <c r="AQ30" s="80">
        <f t="shared" si="2"/>
        <v>0.71875</v>
      </c>
      <c r="AR30" s="82">
        <v>3.9375</v>
      </c>
      <c r="AS30" s="82">
        <v>8</v>
      </c>
      <c r="AT30" s="82">
        <v>0.875</v>
      </c>
      <c r="AU30" s="82">
        <v>0.75</v>
      </c>
      <c r="AV30" s="82">
        <v>5.875</v>
      </c>
      <c r="AW30" s="82">
        <v>28</v>
      </c>
      <c r="AX30" s="80">
        <f t="shared" si="14"/>
        <v>45</v>
      </c>
      <c r="AY30" s="83" t="str">
        <f t="shared" si="4"/>
        <v>LONG FLANGE, 2.5-300RFLWN</v>
      </c>
      <c r="AZ30" s="25" t="s">
        <v>4476</v>
      </c>
      <c r="BB30" s="104" t="s">
        <v>4554</v>
      </c>
      <c r="BC30" s="105">
        <f t="shared" si="9"/>
        <v>0</v>
      </c>
      <c r="BD30" s="1"/>
      <c r="BE30">
        <v>0.5</v>
      </c>
      <c r="BF30" s="5">
        <v>13</v>
      </c>
      <c r="BG30">
        <v>5</v>
      </c>
      <c r="BH30" s="106">
        <f t="shared" si="7"/>
        <v>5</v>
      </c>
      <c r="BI30" s="107">
        <f t="shared" si="10"/>
        <v>0.5</v>
      </c>
      <c r="BJ30" s="108" t="str">
        <f t="shared" si="11"/>
        <v>SA-193-B7</v>
      </c>
      <c r="BK30" s="109" t="str">
        <f t="shared" si="12"/>
        <v>STUD BOLT, 1/2-13</v>
      </c>
      <c r="BL30" s="6">
        <f t="shared" si="5"/>
        <v>0.40839999999999999</v>
      </c>
      <c r="BM30" s="6" t="str">
        <f t="shared" si="13"/>
        <v>1/2-13 MACHINE THREAD</v>
      </c>
      <c r="BN30" s="110" t="s">
        <v>4476</v>
      </c>
      <c r="BP30" s="112" t="s">
        <v>659</v>
      </c>
      <c r="BQ30" s="113" t="s">
        <v>659</v>
      </c>
      <c r="BR30" s="113" t="s">
        <v>659</v>
      </c>
      <c r="BS30" s="113" t="s">
        <v>659</v>
      </c>
      <c r="BT30" s="113" t="s">
        <v>659</v>
      </c>
      <c r="BU30" s="113" t="s">
        <v>659</v>
      </c>
      <c r="BV30" s="114" t="s">
        <v>659</v>
      </c>
      <c r="BX30" s="24">
        <v>5.5</v>
      </c>
      <c r="BY30">
        <f t="shared" si="8"/>
        <v>0.25</v>
      </c>
    </row>
    <row r="31" spans="2:81" x14ac:dyDescent="0.25">
      <c r="B31" s="48" t="str">
        <f t="shared" si="6"/>
        <v>WNeck Flange 150-NPS1.25 SCH-XXH</v>
      </c>
      <c r="C31" s="9" t="s">
        <v>23</v>
      </c>
      <c r="D31" s="9" t="s">
        <v>737</v>
      </c>
      <c r="E31" s="9">
        <v>12800</v>
      </c>
      <c r="F31" s="22" t="s">
        <v>689</v>
      </c>
      <c r="G31" s="9" t="s">
        <v>42</v>
      </c>
      <c r="H31" s="9" t="s">
        <v>746</v>
      </c>
      <c r="I31" s="18" t="s">
        <v>739</v>
      </c>
      <c r="J31" s="19">
        <v>1.25</v>
      </c>
      <c r="K31" s="20" t="s">
        <v>740</v>
      </c>
      <c r="L31" s="20" t="s">
        <v>692</v>
      </c>
      <c r="M31" s="21">
        <v>150</v>
      </c>
      <c r="N31" s="20">
        <v>4.62</v>
      </c>
      <c r="O31" s="20">
        <v>6.25E-2</v>
      </c>
      <c r="P31" s="20">
        <v>0.56000000000000005</v>
      </c>
      <c r="Q31" s="20">
        <v>2.31</v>
      </c>
      <c r="R31" s="20">
        <v>1.6600000000000001</v>
      </c>
      <c r="S31" s="17">
        <v>2.19</v>
      </c>
      <c r="T31" s="14">
        <v>0.89600000000000002</v>
      </c>
      <c r="U31" s="20">
        <v>3.5</v>
      </c>
      <c r="V31" s="20">
        <v>0.62</v>
      </c>
      <c r="W31" s="20">
        <v>4</v>
      </c>
      <c r="X31" s="20">
        <v>45</v>
      </c>
      <c r="Y31" s="9" t="s">
        <v>710</v>
      </c>
      <c r="Z31" s="9" t="s">
        <v>694</v>
      </c>
      <c r="AA31" s="9" t="s">
        <v>695</v>
      </c>
      <c r="AB31" s="9" t="s">
        <v>698</v>
      </c>
      <c r="AC31" s="9">
        <v>5.4333333333333331E-2</v>
      </c>
      <c r="AD31" s="9">
        <v>1.0866666666666667</v>
      </c>
      <c r="AE31" s="9">
        <v>0.31950000000000006</v>
      </c>
      <c r="AF31" s="9">
        <v>90</v>
      </c>
      <c r="AG31" s="25" t="s">
        <v>2264</v>
      </c>
      <c r="AJ31" s="48" t="str">
        <f t="shared" si="0"/>
        <v>300-NPS3</v>
      </c>
      <c r="AK31" s="79">
        <v>300</v>
      </c>
      <c r="AL31" s="80">
        <f t="shared" si="1"/>
        <v>3</v>
      </c>
      <c r="AM31" s="79">
        <v>3</v>
      </c>
      <c r="AN31" s="81">
        <v>8.25</v>
      </c>
      <c r="AO31" s="79">
        <v>1.125</v>
      </c>
      <c r="AP31" s="81">
        <v>5</v>
      </c>
      <c r="AQ31" s="80">
        <f t="shared" si="2"/>
        <v>0.8125</v>
      </c>
      <c r="AR31" s="82">
        <v>4.625</v>
      </c>
      <c r="AS31" s="82">
        <v>8</v>
      </c>
      <c r="AT31" s="82">
        <v>0.875</v>
      </c>
      <c r="AU31" s="82">
        <v>0.75</v>
      </c>
      <c r="AV31" s="82">
        <v>6.625</v>
      </c>
      <c r="AW31" s="82">
        <v>36</v>
      </c>
      <c r="AX31" s="80">
        <f t="shared" si="14"/>
        <v>45</v>
      </c>
      <c r="AY31" s="83" t="str">
        <f t="shared" si="4"/>
        <v>LONG FLANGE, 3-300RFLWN</v>
      </c>
      <c r="AZ31" s="25" t="s">
        <v>4476</v>
      </c>
      <c r="BB31" s="104" t="s">
        <v>4555</v>
      </c>
      <c r="BC31" s="105">
        <f t="shared" si="9"/>
        <v>0</v>
      </c>
      <c r="BD31" s="1"/>
      <c r="BE31">
        <v>0.625</v>
      </c>
      <c r="BF31" s="5">
        <v>11</v>
      </c>
      <c r="BG31">
        <v>0.625</v>
      </c>
      <c r="BH31" s="106">
        <f t="shared" si="7"/>
        <v>0.625</v>
      </c>
      <c r="BI31" s="107">
        <f t="shared" si="10"/>
        <v>0.5</v>
      </c>
      <c r="BJ31" s="108" t="str">
        <f t="shared" si="11"/>
        <v>SA-193-B7</v>
      </c>
      <c r="BK31" s="109" t="str">
        <f t="shared" si="12"/>
        <v>STUD BOLT, 5/8-11</v>
      </c>
      <c r="BL31" s="6">
        <f t="shared" si="5"/>
        <v>0.51680000000000004</v>
      </c>
      <c r="BM31" s="6" t="str">
        <f t="shared" si="13"/>
        <v>5/8-11 MACHINE THREAD</v>
      </c>
      <c r="BN31" s="110" t="s">
        <v>4476</v>
      </c>
      <c r="BX31" s="24">
        <v>5.75</v>
      </c>
      <c r="BY31">
        <f t="shared" si="8"/>
        <v>0.25</v>
      </c>
    </row>
    <row r="32" spans="2:81" x14ac:dyDescent="0.25">
      <c r="B32" s="48" t="str">
        <f t="shared" si="6"/>
        <v>WNeck Flange 150-NPS1.5 SCH-10</v>
      </c>
      <c r="C32" s="9" t="s">
        <v>23</v>
      </c>
      <c r="D32" s="9" t="s">
        <v>747</v>
      </c>
      <c r="E32" s="9">
        <v>11861940</v>
      </c>
      <c r="F32" s="22" t="s">
        <v>689</v>
      </c>
      <c r="G32" s="9" t="s">
        <v>1</v>
      </c>
      <c r="H32" s="9" t="s">
        <v>748</v>
      </c>
      <c r="I32" s="18" t="s">
        <v>749</v>
      </c>
      <c r="J32" s="19">
        <v>1.5</v>
      </c>
      <c r="K32" s="20" t="s">
        <v>750</v>
      </c>
      <c r="L32" s="20" t="s">
        <v>692</v>
      </c>
      <c r="M32" s="21">
        <v>150</v>
      </c>
      <c r="N32" s="20">
        <v>5</v>
      </c>
      <c r="O32" s="20">
        <v>6.25E-2</v>
      </c>
      <c r="P32" s="20">
        <v>0.62</v>
      </c>
      <c r="Q32" s="20">
        <v>2.56</v>
      </c>
      <c r="R32" s="20">
        <v>1.9</v>
      </c>
      <c r="S32" s="17">
        <v>2.38</v>
      </c>
      <c r="T32" s="14">
        <v>1.6819999999999999</v>
      </c>
      <c r="U32" s="20">
        <v>3.8800000000000003</v>
      </c>
      <c r="V32" s="20">
        <v>0.62</v>
      </c>
      <c r="W32" s="20">
        <v>4</v>
      </c>
      <c r="X32" s="20">
        <v>45</v>
      </c>
      <c r="Y32" s="9" t="s">
        <v>693</v>
      </c>
      <c r="Z32" s="9" t="s">
        <v>694</v>
      </c>
      <c r="AA32" s="9" t="s">
        <v>695</v>
      </c>
      <c r="AB32" s="9" t="s">
        <v>698</v>
      </c>
      <c r="AC32" s="9">
        <v>5.8666666666666659E-2</v>
      </c>
      <c r="AD32" s="9">
        <v>1.1733333333333331</v>
      </c>
      <c r="AE32" s="9">
        <v>4.6499999999999986E-2</v>
      </c>
      <c r="AF32" s="9">
        <v>90</v>
      </c>
      <c r="AG32" s="25" t="s">
        <v>2264</v>
      </c>
      <c r="AJ32" s="48" t="str">
        <f t="shared" si="0"/>
        <v>300-NPS3.5</v>
      </c>
      <c r="AK32" s="79">
        <v>300</v>
      </c>
      <c r="AL32" s="80">
        <f t="shared" si="1"/>
        <v>3.5</v>
      </c>
      <c r="AM32" s="79">
        <v>3.5</v>
      </c>
      <c r="AN32" s="81">
        <v>9</v>
      </c>
      <c r="AO32" s="81">
        <v>1.1875</v>
      </c>
      <c r="AP32" s="81">
        <v>5.5</v>
      </c>
      <c r="AQ32" s="80">
        <f t="shared" si="2"/>
        <v>0.875</v>
      </c>
      <c r="AR32" s="82">
        <v>5.25</v>
      </c>
      <c r="AS32" s="82">
        <v>8</v>
      </c>
      <c r="AT32" s="82">
        <v>0.875</v>
      </c>
      <c r="AU32" s="82">
        <v>0.75</v>
      </c>
      <c r="AV32" s="82">
        <v>7.25</v>
      </c>
      <c r="AW32" s="82">
        <v>45</v>
      </c>
      <c r="AX32" s="80">
        <f t="shared" si="14"/>
        <v>45</v>
      </c>
      <c r="AY32" s="83" t="str">
        <f t="shared" si="4"/>
        <v>LONG FLANGE, 3.5-300RFLWN</v>
      </c>
      <c r="AZ32" s="25" t="s">
        <v>4476</v>
      </c>
      <c r="BB32" s="104" t="s">
        <v>4556</v>
      </c>
      <c r="BC32" s="105">
        <f t="shared" si="9"/>
        <v>0</v>
      </c>
      <c r="BD32" s="1"/>
      <c r="BE32">
        <v>0.625</v>
      </c>
      <c r="BF32" s="5">
        <v>11</v>
      </c>
      <c r="BG32">
        <v>0.75</v>
      </c>
      <c r="BH32" s="106">
        <f t="shared" si="7"/>
        <v>0.75</v>
      </c>
      <c r="BI32" s="107">
        <f t="shared" si="10"/>
        <v>0.5</v>
      </c>
      <c r="BJ32" s="108" t="str">
        <f t="shared" si="11"/>
        <v>SA-193-B7</v>
      </c>
      <c r="BK32" s="109" t="str">
        <f t="shared" si="12"/>
        <v>STUD BOLT, 5/8-11</v>
      </c>
      <c r="BL32" s="6">
        <f t="shared" si="5"/>
        <v>0.51680000000000004</v>
      </c>
      <c r="BM32" s="6" t="str">
        <f t="shared" si="13"/>
        <v>5/8-11 MACHINE THREAD</v>
      </c>
      <c r="BN32" s="110" t="s">
        <v>4476</v>
      </c>
      <c r="BX32" s="24">
        <v>6.25</v>
      </c>
      <c r="BY32">
        <f t="shared" si="8"/>
        <v>0.5</v>
      </c>
    </row>
    <row r="33" spans="2:77" x14ac:dyDescent="0.25">
      <c r="B33" s="48" t="str">
        <f t="shared" si="6"/>
        <v>WNeck Flange 150-NPS1.5 SCH-160</v>
      </c>
      <c r="C33" s="9" t="s">
        <v>23</v>
      </c>
      <c r="D33" s="9" t="s">
        <v>747</v>
      </c>
      <c r="E33" s="9">
        <v>11861940</v>
      </c>
      <c r="F33" s="9" t="s">
        <v>751</v>
      </c>
      <c r="G33" s="9" t="s">
        <v>43</v>
      </c>
      <c r="H33" s="9" t="s">
        <v>752</v>
      </c>
      <c r="I33" s="18" t="s">
        <v>749</v>
      </c>
      <c r="J33" s="19">
        <v>1.5</v>
      </c>
      <c r="K33" s="20" t="s">
        <v>750</v>
      </c>
      <c r="L33" s="20" t="s">
        <v>692</v>
      </c>
      <c r="M33" s="21">
        <v>150</v>
      </c>
      <c r="N33" s="20">
        <v>5</v>
      </c>
      <c r="O33" s="20">
        <v>6.25E-2</v>
      </c>
      <c r="P33" s="20">
        <v>0.62</v>
      </c>
      <c r="Q33" s="20">
        <v>2.56</v>
      </c>
      <c r="R33" s="20">
        <v>1.9</v>
      </c>
      <c r="S33" s="17">
        <v>2.38</v>
      </c>
      <c r="T33" s="14">
        <v>1.3380000000000001</v>
      </c>
      <c r="U33" s="20">
        <v>3.8800000000000003</v>
      </c>
      <c r="V33" s="20">
        <v>0.62</v>
      </c>
      <c r="W33" s="20">
        <v>4</v>
      </c>
      <c r="X33" s="20">
        <v>45</v>
      </c>
      <c r="Y33" s="9" t="s">
        <v>700</v>
      </c>
      <c r="Z33" s="9" t="s">
        <v>694</v>
      </c>
      <c r="AA33" s="9" t="s">
        <v>695</v>
      </c>
      <c r="AB33" s="9" t="s">
        <v>698</v>
      </c>
      <c r="AC33" s="9">
        <v>5.8666666666666659E-2</v>
      </c>
      <c r="AD33" s="9">
        <v>1.1733333333333331</v>
      </c>
      <c r="AE33" s="9">
        <v>0.21849999999999992</v>
      </c>
      <c r="AF33" s="9">
        <v>90</v>
      </c>
      <c r="AG33" s="25" t="s">
        <v>2264</v>
      </c>
      <c r="AJ33" s="48" t="str">
        <f t="shared" si="0"/>
        <v>300-NPS4</v>
      </c>
      <c r="AK33" s="79">
        <v>300</v>
      </c>
      <c r="AL33" s="80">
        <f t="shared" si="1"/>
        <v>4</v>
      </c>
      <c r="AM33" s="79">
        <v>4</v>
      </c>
      <c r="AN33" s="81">
        <v>10</v>
      </c>
      <c r="AO33" s="81">
        <v>1.25</v>
      </c>
      <c r="AP33" s="81">
        <v>6.1875</v>
      </c>
      <c r="AQ33" s="80">
        <f t="shared" si="2"/>
        <v>0.875</v>
      </c>
      <c r="AR33" s="82">
        <v>5.75</v>
      </c>
      <c r="AS33" s="82">
        <v>8</v>
      </c>
      <c r="AT33" s="82">
        <v>0.875</v>
      </c>
      <c r="AU33" s="82">
        <v>0.75</v>
      </c>
      <c r="AV33" s="82">
        <v>7.875</v>
      </c>
      <c r="AW33" s="82">
        <v>54</v>
      </c>
      <c r="AX33" s="80">
        <f t="shared" si="14"/>
        <v>45</v>
      </c>
      <c r="AY33" s="83" t="str">
        <f t="shared" si="4"/>
        <v>LONG FLANGE, 4-300RFLWN</v>
      </c>
      <c r="AZ33" s="25" t="s">
        <v>4476</v>
      </c>
      <c r="BB33" s="104" t="s">
        <v>4557</v>
      </c>
      <c r="BC33" s="105">
        <f t="shared" si="9"/>
        <v>0</v>
      </c>
      <c r="BD33" s="1"/>
      <c r="BE33">
        <v>0.625</v>
      </c>
      <c r="BF33" s="5">
        <v>11</v>
      </c>
      <c r="BG33">
        <v>0.875</v>
      </c>
      <c r="BH33" s="106">
        <f t="shared" si="7"/>
        <v>0.875</v>
      </c>
      <c r="BI33" s="107">
        <f t="shared" si="10"/>
        <v>0.5</v>
      </c>
      <c r="BJ33" s="108" t="str">
        <f t="shared" si="11"/>
        <v>SA-193-B7</v>
      </c>
      <c r="BK33" s="109" t="str">
        <f t="shared" si="12"/>
        <v>STUD BOLT, 5/8-11</v>
      </c>
      <c r="BL33" s="6">
        <f t="shared" si="5"/>
        <v>0.51680000000000004</v>
      </c>
      <c r="BM33" s="6" t="str">
        <f t="shared" si="13"/>
        <v>5/8-11 MACHINE THREAD</v>
      </c>
      <c r="BN33" s="110" t="s">
        <v>4476</v>
      </c>
      <c r="BX33" s="24">
        <v>6.5</v>
      </c>
      <c r="BY33">
        <f t="shared" si="8"/>
        <v>0.25</v>
      </c>
    </row>
    <row r="34" spans="2:77" x14ac:dyDescent="0.25">
      <c r="B34" s="48" t="str">
        <f t="shared" si="6"/>
        <v>WNeck Flange 150-NPS1.5 SCH-40</v>
      </c>
      <c r="C34" s="9" t="s">
        <v>23</v>
      </c>
      <c r="D34" s="9" t="s">
        <v>747</v>
      </c>
      <c r="E34" s="9">
        <v>11861940</v>
      </c>
      <c r="F34" s="9" t="s">
        <v>753</v>
      </c>
      <c r="G34" s="9" t="s">
        <v>44</v>
      </c>
      <c r="H34" s="9" t="s">
        <v>754</v>
      </c>
      <c r="I34" s="18" t="s">
        <v>749</v>
      </c>
      <c r="J34" s="19">
        <v>1.5</v>
      </c>
      <c r="K34" s="20" t="s">
        <v>750</v>
      </c>
      <c r="L34" s="20" t="s">
        <v>692</v>
      </c>
      <c r="M34" s="21">
        <v>150</v>
      </c>
      <c r="N34" s="20">
        <v>5</v>
      </c>
      <c r="O34" s="20">
        <v>6.25E-2</v>
      </c>
      <c r="P34" s="20">
        <v>0.62</v>
      </c>
      <c r="Q34" s="20">
        <v>2.56</v>
      </c>
      <c r="R34" s="20">
        <v>1.9</v>
      </c>
      <c r="S34" s="17">
        <v>2.38</v>
      </c>
      <c r="T34" s="14">
        <v>1.61</v>
      </c>
      <c r="U34" s="20">
        <v>3.8800000000000003</v>
      </c>
      <c r="V34" s="20">
        <v>0.62</v>
      </c>
      <c r="W34" s="20">
        <v>4</v>
      </c>
      <c r="X34" s="20">
        <v>45</v>
      </c>
      <c r="Y34" s="9" t="s">
        <v>702</v>
      </c>
      <c r="Z34" s="9" t="s">
        <v>694</v>
      </c>
      <c r="AA34" s="9" t="s">
        <v>695</v>
      </c>
      <c r="AB34" s="9" t="s">
        <v>698</v>
      </c>
      <c r="AC34" s="9">
        <v>5.8666666666666659E-2</v>
      </c>
      <c r="AD34" s="9">
        <v>1.1733333333333331</v>
      </c>
      <c r="AE34" s="9">
        <v>8.2499999999999907E-2</v>
      </c>
      <c r="AF34" s="9">
        <v>90</v>
      </c>
      <c r="AG34" s="25" t="s">
        <v>2264</v>
      </c>
      <c r="AJ34" s="48" t="str">
        <f t="shared" si="0"/>
        <v>300-NPS5</v>
      </c>
      <c r="AK34" s="79">
        <v>300</v>
      </c>
      <c r="AL34" s="80">
        <f t="shared" si="1"/>
        <v>5</v>
      </c>
      <c r="AM34" s="79">
        <v>5</v>
      </c>
      <c r="AN34" s="81">
        <v>11</v>
      </c>
      <c r="AO34" s="81">
        <v>1.375</v>
      </c>
      <c r="AP34" s="81">
        <v>7.3125</v>
      </c>
      <c r="AQ34" s="80">
        <f t="shared" si="2"/>
        <v>1</v>
      </c>
      <c r="AR34" s="82">
        <v>7</v>
      </c>
      <c r="AS34" s="82">
        <v>8</v>
      </c>
      <c r="AT34" s="82">
        <v>0.875</v>
      </c>
      <c r="AU34" s="82">
        <v>0.75</v>
      </c>
      <c r="AV34" s="82">
        <v>9.25</v>
      </c>
      <c r="AW34" s="82">
        <v>86</v>
      </c>
      <c r="AX34" s="80">
        <f t="shared" si="14"/>
        <v>45</v>
      </c>
      <c r="AY34" s="83" t="str">
        <f t="shared" si="4"/>
        <v>LONG FLANGE, 5-300RFLWN</v>
      </c>
      <c r="AZ34" s="25" t="s">
        <v>4476</v>
      </c>
      <c r="BB34" s="104" t="s">
        <v>4558</v>
      </c>
      <c r="BC34" s="105">
        <f t="shared" si="9"/>
        <v>0</v>
      </c>
      <c r="BD34" s="1"/>
      <c r="BE34">
        <v>0.625</v>
      </c>
      <c r="BF34" s="5">
        <v>11</v>
      </c>
      <c r="BG34">
        <v>1</v>
      </c>
      <c r="BH34" s="106">
        <f t="shared" si="7"/>
        <v>1</v>
      </c>
      <c r="BI34" s="107">
        <f t="shared" si="10"/>
        <v>0.5</v>
      </c>
      <c r="BJ34" s="108" t="str">
        <f t="shared" si="11"/>
        <v>SA-193-B7</v>
      </c>
      <c r="BK34" s="109" t="str">
        <f t="shared" si="12"/>
        <v>STUD BOLT, 5/8-11</v>
      </c>
      <c r="BL34" s="6">
        <f t="shared" si="5"/>
        <v>0.51680000000000004</v>
      </c>
      <c r="BM34" s="6" t="str">
        <f t="shared" si="13"/>
        <v>5/8-11 MACHINE THREAD</v>
      </c>
      <c r="BN34" s="110" t="s">
        <v>4476</v>
      </c>
      <c r="BX34" s="24">
        <v>6.75</v>
      </c>
      <c r="BY34">
        <f t="shared" si="8"/>
        <v>0.25</v>
      </c>
    </row>
    <row r="35" spans="2:77" x14ac:dyDescent="0.25">
      <c r="B35" s="48" t="str">
        <f t="shared" si="6"/>
        <v>WNeck Flange 150-NPS1.5 SCH-80</v>
      </c>
      <c r="C35" s="9" t="s">
        <v>23</v>
      </c>
      <c r="D35" s="9" t="s">
        <v>747</v>
      </c>
      <c r="E35" s="9">
        <v>11861940</v>
      </c>
      <c r="F35" s="9" t="s">
        <v>755</v>
      </c>
      <c r="G35" s="9" t="s">
        <v>45</v>
      </c>
      <c r="H35" s="9" t="s">
        <v>756</v>
      </c>
      <c r="I35" s="18" t="s">
        <v>749</v>
      </c>
      <c r="J35" s="19">
        <v>1.5</v>
      </c>
      <c r="K35" s="20" t="s">
        <v>750</v>
      </c>
      <c r="L35" s="20" t="s">
        <v>692</v>
      </c>
      <c r="M35" s="21">
        <v>150</v>
      </c>
      <c r="N35" s="20">
        <v>5</v>
      </c>
      <c r="O35" s="20">
        <v>6.25E-2</v>
      </c>
      <c r="P35" s="20">
        <v>0.62</v>
      </c>
      <c r="Q35" s="20">
        <v>2.56</v>
      </c>
      <c r="R35" s="20">
        <v>1.9</v>
      </c>
      <c r="S35" s="17">
        <v>2.38</v>
      </c>
      <c r="T35" s="14">
        <v>1.5</v>
      </c>
      <c r="U35" s="20">
        <v>3.8800000000000003</v>
      </c>
      <c r="V35" s="20">
        <v>0.62</v>
      </c>
      <c r="W35" s="20">
        <v>4</v>
      </c>
      <c r="X35" s="20">
        <v>45</v>
      </c>
      <c r="Y35" s="9" t="s">
        <v>704</v>
      </c>
      <c r="Z35" s="9" t="s">
        <v>694</v>
      </c>
      <c r="AA35" s="9" t="s">
        <v>695</v>
      </c>
      <c r="AB35" s="9" t="s">
        <v>698</v>
      </c>
      <c r="AC35" s="9">
        <v>5.8666666666666659E-2</v>
      </c>
      <c r="AD35" s="9">
        <v>1.1733333333333331</v>
      </c>
      <c r="AE35" s="9">
        <v>0.13749999999999996</v>
      </c>
      <c r="AF35" s="9">
        <v>90</v>
      </c>
      <c r="AG35" s="25" t="s">
        <v>2264</v>
      </c>
      <c r="AJ35" s="48" t="str">
        <f t="shared" si="0"/>
        <v>300-NPS6</v>
      </c>
      <c r="AK35" s="79">
        <v>300</v>
      </c>
      <c r="AL35" s="80">
        <f t="shared" si="1"/>
        <v>6</v>
      </c>
      <c r="AM35" s="79">
        <v>6</v>
      </c>
      <c r="AN35" s="81">
        <v>12.5</v>
      </c>
      <c r="AO35" s="81">
        <v>1.4375</v>
      </c>
      <c r="AP35" s="81">
        <v>8.5</v>
      </c>
      <c r="AQ35" s="80">
        <f t="shared" si="2"/>
        <v>1.0625</v>
      </c>
      <c r="AR35" s="82">
        <v>8.125</v>
      </c>
      <c r="AS35" s="82">
        <v>12</v>
      </c>
      <c r="AT35" s="82">
        <v>0.875</v>
      </c>
      <c r="AU35" s="82">
        <v>0.75</v>
      </c>
      <c r="AV35" s="82">
        <v>10.625</v>
      </c>
      <c r="AW35" s="82">
        <v>108</v>
      </c>
      <c r="AX35" s="80">
        <f t="shared" si="14"/>
        <v>30</v>
      </c>
      <c r="AY35" s="83" t="str">
        <f t="shared" si="4"/>
        <v>LONG FLANGE, 6-300RFLWN</v>
      </c>
      <c r="AZ35" s="25" t="s">
        <v>4476</v>
      </c>
      <c r="BB35" s="104" t="s">
        <v>4559</v>
      </c>
      <c r="BC35" s="105">
        <f t="shared" si="9"/>
        <v>0</v>
      </c>
      <c r="BD35" s="1"/>
      <c r="BE35">
        <v>0.625</v>
      </c>
      <c r="BF35" s="5">
        <v>11</v>
      </c>
      <c r="BG35">
        <v>1.125</v>
      </c>
      <c r="BH35" s="106">
        <f t="shared" si="7"/>
        <v>1.125</v>
      </c>
      <c r="BI35" s="107">
        <f t="shared" si="10"/>
        <v>0.5</v>
      </c>
      <c r="BJ35" s="108" t="str">
        <f t="shared" si="11"/>
        <v>SA-193-B7</v>
      </c>
      <c r="BK35" s="109" t="str">
        <f t="shared" si="12"/>
        <v>STUD BOLT, 5/8-11</v>
      </c>
      <c r="BL35" s="6">
        <f t="shared" si="5"/>
        <v>0.51680000000000004</v>
      </c>
      <c r="BM35" s="6" t="str">
        <f t="shared" si="13"/>
        <v>5/8-11 MACHINE THREAD</v>
      </c>
      <c r="BN35" s="110" t="s">
        <v>4476</v>
      </c>
      <c r="BX35" s="24">
        <v>7</v>
      </c>
      <c r="BY35">
        <f t="shared" si="8"/>
        <v>0.25</v>
      </c>
    </row>
    <row r="36" spans="2:77" x14ac:dyDescent="0.25">
      <c r="B36" s="48" t="str">
        <f t="shared" si="6"/>
        <v>WNeck Flange 150-NPS1.5 SCH-STD</v>
      </c>
      <c r="C36" s="9" t="s">
        <v>23</v>
      </c>
      <c r="D36" s="9" t="s">
        <v>747</v>
      </c>
      <c r="E36" s="9">
        <v>11861940</v>
      </c>
      <c r="F36" s="22" t="s">
        <v>689</v>
      </c>
      <c r="G36" s="9" t="s">
        <v>1</v>
      </c>
      <c r="H36" s="9" t="s">
        <v>757</v>
      </c>
      <c r="I36" s="18" t="s">
        <v>749</v>
      </c>
      <c r="J36" s="19">
        <v>1.5</v>
      </c>
      <c r="K36" s="20" t="s">
        <v>750</v>
      </c>
      <c r="L36" s="20" t="s">
        <v>692</v>
      </c>
      <c r="M36" s="21">
        <v>150</v>
      </c>
      <c r="N36" s="20">
        <v>5</v>
      </c>
      <c r="O36" s="20">
        <v>6.25E-2</v>
      </c>
      <c r="P36" s="20">
        <v>0.62</v>
      </c>
      <c r="Q36" s="20">
        <v>2.56</v>
      </c>
      <c r="R36" s="20">
        <v>1.9</v>
      </c>
      <c r="S36" s="17">
        <v>2.38</v>
      </c>
      <c r="T36" s="14">
        <v>1.61</v>
      </c>
      <c r="U36" s="20">
        <v>3.8800000000000003</v>
      </c>
      <c r="V36" s="20">
        <v>0.62</v>
      </c>
      <c r="W36" s="20">
        <v>4</v>
      </c>
      <c r="X36" s="20">
        <v>45</v>
      </c>
      <c r="Y36" s="9" t="s">
        <v>706</v>
      </c>
      <c r="Z36" s="9" t="s">
        <v>694</v>
      </c>
      <c r="AA36" s="9" t="s">
        <v>695</v>
      </c>
      <c r="AB36" s="9" t="s">
        <v>698</v>
      </c>
      <c r="AC36" s="9">
        <v>5.8666666666666659E-2</v>
      </c>
      <c r="AD36" s="9">
        <v>1.1733333333333331</v>
      </c>
      <c r="AE36" s="9">
        <v>8.2499999999999907E-2</v>
      </c>
      <c r="AF36" s="9">
        <v>90</v>
      </c>
      <c r="AG36" s="25" t="s">
        <v>2264</v>
      </c>
      <c r="AJ36" s="48" t="str">
        <f t="shared" si="0"/>
        <v>300-NPS8</v>
      </c>
      <c r="AK36" s="79">
        <v>300</v>
      </c>
      <c r="AL36" s="80">
        <f t="shared" si="1"/>
        <v>8</v>
      </c>
      <c r="AM36" s="79">
        <v>8</v>
      </c>
      <c r="AN36" s="81">
        <v>15</v>
      </c>
      <c r="AO36" s="81">
        <v>1.625</v>
      </c>
      <c r="AP36" s="81">
        <v>10.625</v>
      </c>
      <c r="AQ36" s="80">
        <f t="shared" si="2"/>
        <v>1.125</v>
      </c>
      <c r="AR36" s="82">
        <v>10.25</v>
      </c>
      <c r="AS36" s="82">
        <v>12</v>
      </c>
      <c r="AT36" s="82">
        <v>1</v>
      </c>
      <c r="AU36" s="82">
        <v>0.875</v>
      </c>
      <c r="AV36" s="82">
        <v>13</v>
      </c>
      <c r="AW36" s="82">
        <v>150</v>
      </c>
      <c r="AX36" s="80">
        <f t="shared" si="14"/>
        <v>30</v>
      </c>
      <c r="AY36" s="83" t="str">
        <f t="shared" si="4"/>
        <v>LONG FLANGE, 8-300RFLWN</v>
      </c>
      <c r="AZ36" s="25" t="s">
        <v>4476</v>
      </c>
      <c r="BB36" s="104" t="s">
        <v>4560</v>
      </c>
      <c r="BC36" s="105">
        <f t="shared" si="9"/>
        <v>0</v>
      </c>
      <c r="BD36" s="1"/>
      <c r="BE36">
        <v>0.625</v>
      </c>
      <c r="BF36" s="5">
        <v>11</v>
      </c>
      <c r="BG36">
        <v>1.25</v>
      </c>
      <c r="BH36" s="106">
        <f t="shared" si="7"/>
        <v>1.25</v>
      </c>
      <c r="BI36" s="107">
        <f t="shared" si="10"/>
        <v>0.5</v>
      </c>
      <c r="BJ36" s="108" t="str">
        <f t="shared" si="11"/>
        <v>SA-193-B7</v>
      </c>
      <c r="BK36" s="109" t="str">
        <f t="shared" si="12"/>
        <v>STUD BOLT, 5/8-11</v>
      </c>
      <c r="BL36" s="6">
        <f t="shared" si="5"/>
        <v>0.51680000000000004</v>
      </c>
      <c r="BM36" s="6" t="str">
        <f t="shared" si="13"/>
        <v>5/8-11 MACHINE THREAD</v>
      </c>
      <c r="BN36" s="110" t="s">
        <v>4476</v>
      </c>
      <c r="BX36" s="24">
        <v>7.25</v>
      </c>
      <c r="BY36">
        <f t="shared" si="8"/>
        <v>0.25</v>
      </c>
    </row>
    <row r="37" spans="2:77" x14ac:dyDescent="0.25">
      <c r="B37" s="48" t="str">
        <f t="shared" si="6"/>
        <v>WNeck Flange 150-NPS1.5 SCH-XH</v>
      </c>
      <c r="C37" s="9" t="s">
        <v>23</v>
      </c>
      <c r="D37" s="9" t="s">
        <v>747</v>
      </c>
      <c r="E37" s="9">
        <v>11861940</v>
      </c>
      <c r="F37" s="22" t="s">
        <v>689</v>
      </c>
      <c r="G37" s="9" t="s">
        <v>1</v>
      </c>
      <c r="H37" s="9" t="s">
        <v>758</v>
      </c>
      <c r="I37" s="18" t="s">
        <v>749</v>
      </c>
      <c r="J37" s="19">
        <v>1.5</v>
      </c>
      <c r="K37" s="20" t="s">
        <v>750</v>
      </c>
      <c r="L37" s="20" t="s">
        <v>692</v>
      </c>
      <c r="M37" s="21">
        <v>150</v>
      </c>
      <c r="N37" s="20">
        <v>5</v>
      </c>
      <c r="O37" s="20">
        <v>6.25E-2</v>
      </c>
      <c r="P37" s="20">
        <v>0.62</v>
      </c>
      <c r="Q37" s="20">
        <v>2.56</v>
      </c>
      <c r="R37" s="20">
        <v>1.9</v>
      </c>
      <c r="S37" s="17">
        <v>2.38</v>
      </c>
      <c r="T37" s="14">
        <v>1.5</v>
      </c>
      <c r="U37" s="20">
        <v>3.8800000000000003</v>
      </c>
      <c r="V37" s="20">
        <v>0.62</v>
      </c>
      <c r="W37" s="20">
        <v>4</v>
      </c>
      <c r="X37" s="20">
        <v>45</v>
      </c>
      <c r="Y37" s="9" t="s">
        <v>708</v>
      </c>
      <c r="Z37" s="9" t="s">
        <v>694</v>
      </c>
      <c r="AA37" s="9" t="s">
        <v>695</v>
      </c>
      <c r="AB37" s="9" t="s">
        <v>698</v>
      </c>
      <c r="AC37" s="9">
        <v>5.8666666666666659E-2</v>
      </c>
      <c r="AD37" s="9">
        <v>1.1733333333333331</v>
      </c>
      <c r="AE37" s="9">
        <v>0.13749999999999996</v>
      </c>
      <c r="AF37" s="9">
        <v>90</v>
      </c>
      <c r="AG37" s="25" t="s">
        <v>2264</v>
      </c>
      <c r="AJ37" s="48" t="str">
        <f t="shared" si="0"/>
        <v>300-NPS10</v>
      </c>
      <c r="AK37" s="79">
        <v>300</v>
      </c>
      <c r="AL37" s="80">
        <f t="shared" si="1"/>
        <v>10</v>
      </c>
      <c r="AM37" s="79">
        <v>10</v>
      </c>
      <c r="AN37" s="81">
        <v>17.5</v>
      </c>
      <c r="AO37" s="81">
        <v>1.875</v>
      </c>
      <c r="AP37" s="81">
        <v>12.75</v>
      </c>
      <c r="AQ37" s="80">
        <f t="shared" si="2"/>
        <v>1.3125</v>
      </c>
      <c r="AR37" s="82">
        <v>12.625</v>
      </c>
      <c r="AS37" s="82">
        <v>16</v>
      </c>
      <c r="AT37" s="82">
        <v>1.125</v>
      </c>
      <c r="AU37" s="82">
        <v>1</v>
      </c>
      <c r="AV37" s="82">
        <v>15.25</v>
      </c>
      <c r="AW37" s="82">
        <v>218</v>
      </c>
      <c r="AX37" s="80">
        <f t="shared" si="14"/>
        <v>22.5</v>
      </c>
      <c r="AY37" s="83" t="str">
        <f t="shared" si="4"/>
        <v>LONG FLANGE, 10-300RFLWN</v>
      </c>
      <c r="AZ37" s="25" t="s">
        <v>4476</v>
      </c>
      <c r="BB37" s="104" t="s">
        <v>4561</v>
      </c>
      <c r="BC37" s="105">
        <f t="shared" si="9"/>
        <v>0</v>
      </c>
      <c r="BD37" s="1"/>
      <c r="BE37">
        <v>0.625</v>
      </c>
      <c r="BF37" s="5">
        <v>11</v>
      </c>
      <c r="BG37">
        <v>1.375</v>
      </c>
      <c r="BH37" s="106">
        <f t="shared" si="7"/>
        <v>1.375</v>
      </c>
      <c r="BI37" s="107">
        <f t="shared" si="10"/>
        <v>0.5</v>
      </c>
      <c r="BJ37" s="108" t="str">
        <f t="shared" si="11"/>
        <v>SA-193-B7</v>
      </c>
      <c r="BK37" s="109" t="str">
        <f t="shared" si="12"/>
        <v>STUD BOLT, 5/8-11</v>
      </c>
      <c r="BL37" s="6">
        <f t="shared" si="5"/>
        <v>0.51680000000000004</v>
      </c>
      <c r="BM37" s="6" t="str">
        <f t="shared" si="13"/>
        <v>5/8-11 MACHINE THREAD</v>
      </c>
      <c r="BN37" s="110" t="s">
        <v>4476</v>
      </c>
      <c r="BX37" s="24">
        <v>7.5</v>
      </c>
      <c r="BY37">
        <f t="shared" si="8"/>
        <v>0.25</v>
      </c>
    </row>
    <row r="38" spans="2:77" x14ac:dyDescent="0.25">
      <c r="B38" s="48" t="str">
        <f t="shared" si="6"/>
        <v>WNeck Flange 150-NPS1.5 SCH-XXH</v>
      </c>
      <c r="C38" s="9" t="s">
        <v>23</v>
      </c>
      <c r="D38" s="9" t="s">
        <v>747</v>
      </c>
      <c r="E38" s="9">
        <v>11861940</v>
      </c>
      <c r="F38" s="9" t="s">
        <v>759</v>
      </c>
      <c r="G38" s="9" t="s">
        <v>46</v>
      </c>
      <c r="H38" s="9" t="s">
        <v>760</v>
      </c>
      <c r="I38" s="18" t="s">
        <v>749</v>
      </c>
      <c r="J38" s="19">
        <v>1.5</v>
      </c>
      <c r="K38" s="20" t="s">
        <v>750</v>
      </c>
      <c r="L38" s="20" t="s">
        <v>692</v>
      </c>
      <c r="M38" s="21">
        <v>150</v>
      </c>
      <c r="N38" s="20">
        <v>5</v>
      </c>
      <c r="O38" s="20">
        <v>6.25E-2</v>
      </c>
      <c r="P38" s="20">
        <v>0.62</v>
      </c>
      <c r="Q38" s="20">
        <v>2.56</v>
      </c>
      <c r="R38" s="20">
        <v>1.9</v>
      </c>
      <c r="S38" s="17">
        <v>2.38</v>
      </c>
      <c r="T38" s="14">
        <v>1.1000000000000001</v>
      </c>
      <c r="U38" s="20">
        <v>3.8800000000000003</v>
      </c>
      <c r="V38" s="20">
        <v>0.62</v>
      </c>
      <c r="W38" s="20">
        <v>4</v>
      </c>
      <c r="X38" s="20">
        <v>45</v>
      </c>
      <c r="Y38" s="9" t="s">
        <v>710</v>
      </c>
      <c r="Z38" s="9" t="s">
        <v>694</v>
      </c>
      <c r="AA38" s="9" t="s">
        <v>695</v>
      </c>
      <c r="AB38" s="9" t="s">
        <v>698</v>
      </c>
      <c r="AC38" s="9">
        <v>5.8666666666666659E-2</v>
      </c>
      <c r="AD38" s="9">
        <v>1.1733333333333331</v>
      </c>
      <c r="AE38" s="9">
        <v>0.33749999999999991</v>
      </c>
      <c r="AF38" s="9">
        <v>90</v>
      </c>
      <c r="AG38" s="25" t="s">
        <v>2264</v>
      </c>
      <c r="AJ38" s="48" t="str">
        <f t="shared" si="0"/>
        <v>300-NPS12</v>
      </c>
      <c r="AK38" s="79">
        <v>300</v>
      </c>
      <c r="AL38" s="80">
        <f t="shared" si="1"/>
        <v>12</v>
      </c>
      <c r="AM38" s="79">
        <v>12</v>
      </c>
      <c r="AN38" s="81">
        <v>20.5</v>
      </c>
      <c r="AO38" s="81">
        <v>2</v>
      </c>
      <c r="AP38" s="81">
        <v>15</v>
      </c>
      <c r="AQ38" s="80">
        <f t="shared" si="2"/>
        <v>1.375</v>
      </c>
      <c r="AR38" s="82">
        <v>14.75</v>
      </c>
      <c r="AS38" s="82">
        <v>16</v>
      </c>
      <c r="AT38" s="82">
        <v>1.25</v>
      </c>
      <c r="AU38" s="82">
        <v>1.125</v>
      </c>
      <c r="AV38" s="82">
        <v>17.75</v>
      </c>
      <c r="AW38" s="82">
        <v>289</v>
      </c>
      <c r="AX38" s="80">
        <f t="shared" si="14"/>
        <v>22.5</v>
      </c>
      <c r="AY38" s="83" t="str">
        <f t="shared" si="4"/>
        <v>LONG FLANGE, 12-300RFLWN</v>
      </c>
      <c r="AZ38" s="25" t="s">
        <v>4476</v>
      </c>
      <c r="BB38" s="104" t="s">
        <v>4562</v>
      </c>
      <c r="BC38" s="105">
        <f t="shared" si="9"/>
        <v>0</v>
      </c>
      <c r="BD38" s="1"/>
      <c r="BE38">
        <v>0.625</v>
      </c>
      <c r="BF38" s="5">
        <v>11</v>
      </c>
      <c r="BG38">
        <v>1.5</v>
      </c>
      <c r="BH38" s="106">
        <f t="shared" si="7"/>
        <v>1.5</v>
      </c>
      <c r="BI38" s="107">
        <f t="shared" si="10"/>
        <v>0.5</v>
      </c>
      <c r="BJ38" s="108" t="str">
        <f t="shared" si="11"/>
        <v>SA-193-B7</v>
      </c>
      <c r="BK38" s="109" t="str">
        <f t="shared" si="12"/>
        <v>STUD BOLT, 5/8-11</v>
      </c>
      <c r="BL38" s="6">
        <f t="shared" si="5"/>
        <v>0.51680000000000004</v>
      </c>
      <c r="BM38" s="6" t="str">
        <f t="shared" si="13"/>
        <v>5/8-11 MACHINE THREAD</v>
      </c>
      <c r="BN38" s="110" t="s">
        <v>4476</v>
      </c>
      <c r="BX38" s="24">
        <v>7.75</v>
      </c>
      <c r="BY38">
        <f t="shared" si="8"/>
        <v>0.25</v>
      </c>
    </row>
    <row r="39" spans="2:77" x14ac:dyDescent="0.25">
      <c r="B39" s="48" t="str">
        <f t="shared" si="6"/>
        <v>WNeck Flange 150-NPS2 SCH-10</v>
      </c>
      <c r="C39" s="9" t="s">
        <v>23</v>
      </c>
      <c r="D39" s="9" t="s">
        <v>761</v>
      </c>
      <c r="E39" s="9">
        <v>1262987</v>
      </c>
      <c r="F39" s="22" t="s">
        <v>689</v>
      </c>
      <c r="G39" s="9" t="s">
        <v>1</v>
      </c>
      <c r="H39" s="9" t="s">
        <v>762</v>
      </c>
      <c r="I39" s="18" t="s">
        <v>763</v>
      </c>
      <c r="J39" s="19">
        <v>2</v>
      </c>
      <c r="K39" s="20" t="s">
        <v>764</v>
      </c>
      <c r="L39" s="20" t="s">
        <v>692</v>
      </c>
      <c r="M39" s="21">
        <v>150</v>
      </c>
      <c r="N39" s="20">
        <v>6.0000000000000009</v>
      </c>
      <c r="O39" s="20">
        <v>6.25E-2</v>
      </c>
      <c r="P39" s="20">
        <v>0.68999999999999984</v>
      </c>
      <c r="Q39" s="20">
        <v>3.06</v>
      </c>
      <c r="R39" s="20">
        <v>2.38</v>
      </c>
      <c r="S39" s="17">
        <v>2.44</v>
      </c>
      <c r="T39" s="14">
        <v>2.157</v>
      </c>
      <c r="U39" s="20">
        <v>4.75</v>
      </c>
      <c r="V39" s="20">
        <v>0.75000000000000011</v>
      </c>
      <c r="W39" s="20">
        <v>4</v>
      </c>
      <c r="X39" s="20">
        <v>45</v>
      </c>
      <c r="Y39" s="9" t="s">
        <v>693</v>
      </c>
      <c r="Z39" s="9" t="s">
        <v>694</v>
      </c>
      <c r="AA39" s="9" t="s">
        <v>695</v>
      </c>
      <c r="AB39" s="9" t="s">
        <v>698</v>
      </c>
      <c r="AC39" s="9">
        <v>5.8333333333333334E-2</v>
      </c>
      <c r="AD39" s="9">
        <v>1.1666666666666667</v>
      </c>
      <c r="AE39" s="9">
        <v>4.8999999999999932E-2</v>
      </c>
      <c r="AF39" s="9">
        <v>90</v>
      </c>
      <c r="AG39" s="25" t="s">
        <v>2264</v>
      </c>
      <c r="AJ39" s="48" t="str">
        <f t="shared" si="0"/>
        <v>300-NPS14</v>
      </c>
      <c r="AK39" s="79">
        <v>300</v>
      </c>
      <c r="AL39" s="80">
        <f t="shared" si="1"/>
        <v>14</v>
      </c>
      <c r="AM39" s="79">
        <v>14</v>
      </c>
      <c r="AN39" s="81">
        <v>23</v>
      </c>
      <c r="AO39" s="81">
        <v>2.125</v>
      </c>
      <c r="AP39" s="81">
        <v>16.25</v>
      </c>
      <c r="AQ39" s="80">
        <f t="shared" si="2"/>
        <v>1.375</v>
      </c>
      <c r="AR39" s="82">
        <v>16.75</v>
      </c>
      <c r="AS39" s="82">
        <v>20</v>
      </c>
      <c r="AT39" s="82">
        <v>1.25</v>
      </c>
      <c r="AU39" s="82">
        <v>1.125</v>
      </c>
      <c r="AV39" s="82">
        <v>20.25</v>
      </c>
      <c r="AW39" s="82">
        <v>342</v>
      </c>
      <c r="AX39" s="80">
        <f t="shared" si="14"/>
        <v>18</v>
      </c>
      <c r="AY39" s="83" t="str">
        <f t="shared" si="4"/>
        <v>LONG FLANGE, 14-300RFLWN</v>
      </c>
      <c r="AZ39" s="25" t="s">
        <v>4476</v>
      </c>
      <c r="BB39" s="104" t="s">
        <v>4563</v>
      </c>
      <c r="BC39" s="105">
        <f t="shared" si="9"/>
        <v>0</v>
      </c>
      <c r="BD39" s="1"/>
      <c r="BE39">
        <v>0.625</v>
      </c>
      <c r="BF39" s="5">
        <v>11</v>
      </c>
      <c r="BG39">
        <v>1.625</v>
      </c>
      <c r="BH39" s="106">
        <f t="shared" si="7"/>
        <v>1.625</v>
      </c>
      <c r="BI39" s="107">
        <f t="shared" si="10"/>
        <v>0.5</v>
      </c>
      <c r="BJ39" s="108" t="str">
        <f t="shared" si="11"/>
        <v>SA-193-B7</v>
      </c>
      <c r="BK39" s="109" t="str">
        <f t="shared" si="12"/>
        <v>STUD BOLT, 5/8-11</v>
      </c>
      <c r="BL39" s="6">
        <f t="shared" si="5"/>
        <v>0.51680000000000004</v>
      </c>
      <c r="BM39" s="6" t="str">
        <f t="shared" si="13"/>
        <v>5/8-11 MACHINE THREAD</v>
      </c>
      <c r="BN39" s="110" t="s">
        <v>4476</v>
      </c>
      <c r="BX39" s="24">
        <v>8</v>
      </c>
      <c r="BY39">
        <f t="shared" si="8"/>
        <v>0.25</v>
      </c>
    </row>
    <row r="40" spans="2:77" x14ac:dyDescent="0.25">
      <c r="B40" s="48" t="str">
        <f t="shared" si="6"/>
        <v>WNeck Flange 150-NPS2 SCH-160</v>
      </c>
      <c r="C40" s="9" t="s">
        <v>23</v>
      </c>
      <c r="D40" s="9" t="s">
        <v>761</v>
      </c>
      <c r="E40" s="9">
        <v>1262987</v>
      </c>
      <c r="F40" s="9" t="s">
        <v>765</v>
      </c>
      <c r="G40" s="9" t="s">
        <v>47</v>
      </c>
      <c r="H40" s="9" t="s">
        <v>766</v>
      </c>
      <c r="I40" s="18" t="s">
        <v>763</v>
      </c>
      <c r="J40" s="19">
        <v>2</v>
      </c>
      <c r="K40" s="20" t="s">
        <v>764</v>
      </c>
      <c r="L40" s="20" t="s">
        <v>692</v>
      </c>
      <c r="M40" s="21">
        <v>150</v>
      </c>
      <c r="N40" s="20">
        <v>6.0000000000000009</v>
      </c>
      <c r="O40" s="20">
        <v>6.25E-2</v>
      </c>
      <c r="P40" s="20">
        <v>0.68999999999999984</v>
      </c>
      <c r="Q40" s="20">
        <v>3.06</v>
      </c>
      <c r="R40" s="20">
        <v>2.38</v>
      </c>
      <c r="S40" s="17">
        <v>2.44</v>
      </c>
      <c r="T40" s="14">
        <v>1.6870000000000001</v>
      </c>
      <c r="U40" s="20">
        <v>4.75</v>
      </c>
      <c r="V40" s="20">
        <v>0.75000000000000011</v>
      </c>
      <c r="W40" s="20">
        <v>4</v>
      </c>
      <c r="X40" s="20">
        <v>45</v>
      </c>
      <c r="Y40" s="9" t="s">
        <v>700</v>
      </c>
      <c r="Z40" s="9" t="s">
        <v>694</v>
      </c>
      <c r="AA40" s="9" t="s">
        <v>695</v>
      </c>
      <c r="AB40" s="9" t="s">
        <v>698</v>
      </c>
      <c r="AC40" s="9">
        <v>5.8333333333333334E-2</v>
      </c>
      <c r="AD40" s="9">
        <v>1.1666666666666667</v>
      </c>
      <c r="AE40" s="9">
        <v>0.28399999999999992</v>
      </c>
      <c r="AF40" s="9">
        <v>90</v>
      </c>
      <c r="AG40" s="25" t="s">
        <v>2264</v>
      </c>
      <c r="AJ40" s="48" t="str">
        <f t="shared" si="0"/>
        <v>300-NPS16</v>
      </c>
      <c r="AK40" s="79">
        <v>300</v>
      </c>
      <c r="AL40" s="80">
        <f t="shared" si="1"/>
        <v>16</v>
      </c>
      <c r="AM40" s="79">
        <v>16</v>
      </c>
      <c r="AN40" s="81">
        <v>25.5</v>
      </c>
      <c r="AO40" s="81">
        <v>2.25</v>
      </c>
      <c r="AP40" s="81">
        <v>18.5</v>
      </c>
      <c r="AQ40" s="80">
        <f t="shared" si="2"/>
        <v>1.5</v>
      </c>
      <c r="AR40" s="82">
        <v>19</v>
      </c>
      <c r="AS40" s="82">
        <v>20</v>
      </c>
      <c r="AT40" s="82">
        <v>1.375</v>
      </c>
      <c r="AU40" s="82">
        <v>1.25</v>
      </c>
      <c r="AV40" s="82">
        <v>22.5</v>
      </c>
      <c r="AW40" s="82">
        <v>426</v>
      </c>
      <c r="AX40" s="80">
        <f t="shared" si="14"/>
        <v>18</v>
      </c>
      <c r="AY40" s="83" t="str">
        <f t="shared" si="4"/>
        <v>LONG FLANGE, 16-300RFLWN</v>
      </c>
      <c r="AZ40" s="25" t="s">
        <v>4476</v>
      </c>
      <c r="BB40" s="104" t="s">
        <v>4564</v>
      </c>
      <c r="BC40" s="105">
        <f t="shared" si="9"/>
        <v>0</v>
      </c>
      <c r="BD40" s="1"/>
      <c r="BE40">
        <v>0.625</v>
      </c>
      <c r="BF40" s="5">
        <v>11</v>
      </c>
      <c r="BG40">
        <v>1.75</v>
      </c>
      <c r="BH40" s="106">
        <f t="shared" si="7"/>
        <v>1.75</v>
      </c>
      <c r="BI40" s="107">
        <f t="shared" si="10"/>
        <v>0.5</v>
      </c>
      <c r="BJ40" s="108" t="str">
        <f t="shared" si="11"/>
        <v>SA-193-B7</v>
      </c>
      <c r="BK40" s="109" t="str">
        <f t="shared" si="12"/>
        <v>STUD BOLT, 5/8-11</v>
      </c>
      <c r="BL40" s="6">
        <f t="shared" si="5"/>
        <v>0.51680000000000004</v>
      </c>
      <c r="BM40" s="6" t="str">
        <f t="shared" si="13"/>
        <v>5/8-11 MACHINE THREAD</v>
      </c>
      <c r="BN40" s="110" t="s">
        <v>4476</v>
      </c>
      <c r="BX40" s="24">
        <v>8.5</v>
      </c>
      <c r="BY40">
        <f t="shared" si="8"/>
        <v>0.5</v>
      </c>
    </row>
    <row r="41" spans="2:77" x14ac:dyDescent="0.25">
      <c r="B41" s="48" t="str">
        <f t="shared" si="6"/>
        <v>WNeck Flange 150-NPS2 SCH-40</v>
      </c>
      <c r="C41" s="9" t="s">
        <v>23</v>
      </c>
      <c r="D41" s="9" t="s">
        <v>761</v>
      </c>
      <c r="E41" s="9">
        <v>1262987</v>
      </c>
      <c r="F41" s="9" t="s">
        <v>767</v>
      </c>
      <c r="G41" s="9" t="s">
        <v>48</v>
      </c>
      <c r="H41" s="9" t="s">
        <v>768</v>
      </c>
      <c r="I41" s="18" t="s">
        <v>763</v>
      </c>
      <c r="J41" s="19">
        <v>2</v>
      </c>
      <c r="K41" s="20" t="s">
        <v>764</v>
      </c>
      <c r="L41" s="20" t="s">
        <v>692</v>
      </c>
      <c r="M41" s="21">
        <v>150</v>
      </c>
      <c r="N41" s="20">
        <v>6.0000000000000009</v>
      </c>
      <c r="O41" s="20">
        <v>6.25E-2</v>
      </c>
      <c r="P41" s="20">
        <v>0.68999999999999984</v>
      </c>
      <c r="Q41" s="20">
        <v>3.06</v>
      </c>
      <c r="R41" s="20">
        <v>2.38</v>
      </c>
      <c r="S41" s="17">
        <v>2.44</v>
      </c>
      <c r="T41" s="14">
        <v>2.0670000000000002</v>
      </c>
      <c r="U41" s="20">
        <v>4.75</v>
      </c>
      <c r="V41" s="20">
        <v>0.75000000000000011</v>
      </c>
      <c r="W41" s="20">
        <v>4</v>
      </c>
      <c r="X41" s="20">
        <v>45</v>
      </c>
      <c r="Y41" s="9" t="s">
        <v>702</v>
      </c>
      <c r="Z41" s="9" t="s">
        <v>694</v>
      </c>
      <c r="AA41" s="9" t="s">
        <v>695</v>
      </c>
      <c r="AB41" s="9" t="s">
        <v>698</v>
      </c>
      <c r="AC41" s="9">
        <v>5.8333333333333334E-2</v>
      </c>
      <c r="AD41" s="9">
        <v>1.1666666666666667</v>
      </c>
      <c r="AE41" s="9">
        <v>9.3999999999999861E-2</v>
      </c>
      <c r="AF41" s="9">
        <v>90</v>
      </c>
      <c r="AG41" s="25" t="s">
        <v>2264</v>
      </c>
      <c r="AJ41" s="48" t="str">
        <f t="shared" si="0"/>
        <v>300-NPS18</v>
      </c>
      <c r="AK41" s="79">
        <v>300</v>
      </c>
      <c r="AL41" s="80">
        <f t="shared" si="1"/>
        <v>18</v>
      </c>
      <c r="AM41" s="79">
        <v>18</v>
      </c>
      <c r="AN41" s="81">
        <v>28</v>
      </c>
      <c r="AO41" s="81">
        <v>2.375</v>
      </c>
      <c r="AP41" s="81">
        <v>21</v>
      </c>
      <c r="AQ41" s="80">
        <f t="shared" si="2"/>
        <v>1.5</v>
      </c>
      <c r="AR41" s="82">
        <v>21</v>
      </c>
      <c r="AS41" s="82">
        <v>24</v>
      </c>
      <c r="AT41" s="82">
        <v>1.375</v>
      </c>
      <c r="AU41" s="82">
        <v>1.25</v>
      </c>
      <c r="AV41" s="82">
        <v>24.75</v>
      </c>
      <c r="AW41" s="82">
        <v>493</v>
      </c>
      <c r="AX41" s="80">
        <f t="shared" si="14"/>
        <v>15</v>
      </c>
      <c r="AY41" s="83" t="str">
        <f t="shared" si="4"/>
        <v>LONG FLANGE, 18-300RFLWN</v>
      </c>
      <c r="AZ41" s="25" t="s">
        <v>4476</v>
      </c>
      <c r="BB41" s="104" t="s">
        <v>4565</v>
      </c>
      <c r="BC41" s="105">
        <f t="shared" si="9"/>
        <v>0</v>
      </c>
      <c r="BD41" s="1"/>
      <c r="BE41">
        <v>0.625</v>
      </c>
      <c r="BF41" s="5">
        <v>11</v>
      </c>
      <c r="BG41">
        <v>1.875</v>
      </c>
      <c r="BH41" s="106">
        <f t="shared" si="7"/>
        <v>1.875</v>
      </c>
      <c r="BI41" s="107">
        <f t="shared" si="10"/>
        <v>0.5</v>
      </c>
      <c r="BJ41" s="108" t="str">
        <f t="shared" si="11"/>
        <v>SA-193-B7</v>
      </c>
      <c r="BK41" s="109" t="str">
        <f t="shared" si="12"/>
        <v>STUD BOLT, 5/8-11</v>
      </c>
      <c r="BL41" s="6">
        <f t="shared" si="5"/>
        <v>0.51680000000000004</v>
      </c>
      <c r="BM41" s="6" t="str">
        <f t="shared" si="13"/>
        <v>5/8-11 MACHINE THREAD</v>
      </c>
      <c r="BN41" s="110" t="s">
        <v>4476</v>
      </c>
      <c r="BX41" s="24">
        <v>9</v>
      </c>
      <c r="BY41">
        <f t="shared" si="8"/>
        <v>0.5</v>
      </c>
    </row>
    <row r="42" spans="2:77" x14ac:dyDescent="0.25">
      <c r="B42" s="48" t="str">
        <f t="shared" si="6"/>
        <v>WNeck Flange 150-NPS2 SCH-80</v>
      </c>
      <c r="C42" s="9" t="s">
        <v>23</v>
      </c>
      <c r="D42" s="9" t="s">
        <v>761</v>
      </c>
      <c r="E42" s="9">
        <v>1262987</v>
      </c>
      <c r="F42" s="9" t="s">
        <v>769</v>
      </c>
      <c r="G42" s="9" t="s">
        <v>49</v>
      </c>
      <c r="H42" s="9" t="s">
        <v>770</v>
      </c>
      <c r="I42" s="18" t="s">
        <v>763</v>
      </c>
      <c r="J42" s="19">
        <v>2</v>
      </c>
      <c r="K42" s="20" t="s">
        <v>764</v>
      </c>
      <c r="L42" s="20" t="s">
        <v>692</v>
      </c>
      <c r="M42" s="21">
        <v>150</v>
      </c>
      <c r="N42" s="20">
        <v>6.0000000000000009</v>
      </c>
      <c r="O42" s="20">
        <v>6.25E-2</v>
      </c>
      <c r="P42" s="20">
        <v>0.68999999999999984</v>
      </c>
      <c r="Q42" s="20">
        <v>3.06</v>
      </c>
      <c r="R42" s="20">
        <v>2.38</v>
      </c>
      <c r="S42" s="17">
        <v>2.44</v>
      </c>
      <c r="T42" s="14">
        <v>1.9390000000000001</v>
      </c>
      <c r="U42" s="20">
        <v>4.75</v>
      </c>
      <c r="V42" s="20">
        <v>0.75000000000000011</v>
      </c>
      <c r="W42" s="20">
        <v>4</v>
      </c>
      <c r="X42" s="20">
        <v>45</v>
      </c>
      <c r="Y42" s="9" t="s">
        <v>704</v>
      </c>
      <c r="Z42" s="9" t="s">
        <v>694</v>
      </c>
      <c r="AA42" s="9" t="s">
        <v>695</v>
      </c>
      <c r="AB42" s="9" t="s">
        <v>698</v>
      </c>
      <c r="AC42" s="9">
        <v>5.8333333333333334E-2</v>
      </c>
      <c r="AD42" s="9">
        <v>1.1666666666666667</v>
      </c>
      <c r="AE42" s="9">
        <v>0.15799999999999992</v>
      </c>
      <c r="AF42" s="9">
        <v>90</v>
      </c>
      <c r="AG42" s="25" t="s">
        <v>2264</v>
      </c>
      <c r="AJ42" s="48" t="str">
        <f t="shared" si="0"/>
        <v>300-NPS20</v>
      </c>
      <c r="AK42" s="79">
        <v>300</v>
      </c>
      <c r="AL42" s="80">
        <f t="shared" si="1"/>
        <v>20</v>
      </c>
      <c r="AM42" s="79">
        <v>20</v>
      </c>
      <c r="AN42" s="81">
        <v>30.5</v>
      </c>
      <c r="AO42" s="81">
        <v>2.5</v>
      </c>
      <c r="AP42" s="81">
        <v>23</v>
      </c>
      <c r="AQ42" s="80">
        <f t="shared" si="2"/>
        <v>1.5625</v>
      </c>
      <c r="AR42" s="82">
        <v>23.125</v>
      </c>
      <c r="AS42" s="82">
        <v>24</v>
      </c>
      <c r="AT42" s="82">
        <v>1.375</v>
      </c>
      <c r="AU42" s="82">
        <v>1.25</v>
      </c>
      <c r="AV42" s="82">
        <v>27</v>
      </c>
      <c r="AW42" s="82">
        <v>575</v>
      </c>
      <c r="AX42" s="80">
        <f t="shared" si="14"/>
        <v>15</v>
      </c>
      <c r="AY42" s="83" t="str">
        <f t="shared" si="4"/>
        <v>LONG FLANGE, 20-300RFLWN</v>
      </c>
      <c r="AZ42" s="25" t="s">
        <v>4476</v>
      </c>
      <c r="BB42" s="104" t="s">
        <v>4566</v>
      </c>
      <c r="BC42" s="105">
        <f t="shared" si="9"/>
        <v>0</v>
      </c>
      <c r="BD42" s="1"/>
      <c r="BE42">
        <v>0.625</v>
      </c>
      <c r="BF42" s="5">
        <v>11</v>
      </c>
      <c r="BG42">
        <v>2</v>
      </c>
      <c r="BH42" s="106">
        <f t="shared" si="7"/>
        <v>2</v>
      </c>
      <c r="BI42" s="107">
        <f t="shared" si="10"/>
        <v>0.5</v>
      </c>
      <c r="BJ42" s="108" t="str">
        <f t="shared" si="11"/>
        <v>SA-193-B7</v>
      </c>
      <c r="BK42" s="109" t="str">
        <f t="shared" si="12"/>
        <v>STUD BOLT, 5/8-11</v>
      </c>
      <c r="BL42" s="6">
        <f t="shared" si="5"/>
        <v>0.51680000000000004</v>
      </c>
      <c r="BM42" s="6" t="str">
        <f t="shared" si="13"/>
        <v>5/8-11 MACHINE THREAD</v>
      </c>
      <c r="BN42" s="110" t="s">
        <v>4476</v>
      </c>
      <c r="BX42" s="24">
        <v>9.5</v>
      </c>
      <c r="BY42">
        <f t="shared" si="8"/>
        <v>0.5</v>
      </c>
    </row>
    <row r="43" spans="2:77" x14ac:dyDescent="0.25">
      <c r="B43" s="48" t="str">
        <f t="shared" si="6"/>
        <v>WNeck Flange 150-NPS2 SCH-STD</v>
      </c>
      <c r="C43" s="9" t="s">
        <v>23</v>
      </c>
      <c r="D43" s="9" t="s">
        <v>761</v>
      </c>
      <c r="E43" s="9">
        <v>1262987</v>
      </c>
      <c r="F43" s="22" t="s">
        <v>689</v>
      </c>
      <c r="G43" s="9" t="s">
        <v>1</v>
      </c>
      <c r="H43" s="9" t="s">
        <v>771</v>
      </c>
      <c r="I43" s="18" t="s">
        <v>763</v>
      </c>
      <c r="J43" s="19">
        <v>2</v>
      </c>
      <c r="K43" s="20" t="s">
        <v>764</v>
      </c>
      <c r="L43" s="20" t="s">
        <v>692</v>
      </c>
      <c r="M43" s="21">
        <v>150</v>
      </c>
      <c r="N43" s="20">
        <v>6.0000000000000009</v>
      </c>
      <c r="O43" s="20">
        <v>6.25E-2</v>
      </c>
      <c r="P43" s="20">
        <v>0.68999999999999984</v>
      </c>
      <c r="Q43" s="20">
        <v>3.06</v>
      </c>
      <c r="R43" s="20">
        <v>2.38</v>
      </c>
      <c r="S43" s="17">
        <v>2.44</v>
      </c>
      <c r="T43" s="14">
        <v>2.0670000000000002</v>
      </c>
      <c r="U43" s="20">
        <v>4.75</v>
      </c>
      <c r="V43" s="20">
        <v>0.75000000000000011</v>
      </c>
      <c r="W43" s="20">
        <v>4</v>
      </c>
      <c r="X43" s="20">
        <v>45</v>
      </c>
      <c r="Y43" s="9" t="s">
        <v>706</v>
      </c>
      <c r="Z43" s="9" t="s">
        <v>694</v>
      </c>
      <c r="AA43" s="9" t="s">
        <v>695</v>
      </c>
      <c r="AB43" s="9" t="s">
        <v>698</v>
      </c>
      <c r="AC43" s="9">
        <v>5.8333333333333334E-2</v>
      </c>
      <c r="AD43" s="9">
        <v>1.1666666666666667</v>
      </c>
      <c r="AE43" s="9">
        <v>9.3999999999999861E-2</v>
      </c>
      <c r="AF43" s="9">
        <v>90</v>
      </c>
      <c r="AG43" s="25" t="s">
        <v>2264</v>
      </c>
      <c r="AJ43" s="48" t="str">
        <f t="shared" si="0"/>
        <v>300-NPS24</v>
      </c>
      <c r="AK43" s="79">
        <v>300</v>
      </c>
      <c r="AL43" s="80">
        <f t="shared" si="1"/>
        <v>24</v>
      </c>
      <c r="AM43" s="79">
        <v>24</v>
      </c>
      <c r="AN43" s="81">
        <v>36</v>
      </c>
      <c r="AO43" s="81">
        <v>2.75</v>
      </c>
      <c r="AP43" s="81">
        <v>27.25</v>
      </c>
      <c r="AQ43" s="80">
        <f t="shared" si="2"/>
        <v>1.8125</v>
      </c>
      <c r="AR43" s="82">
        <v>27.625</v>
      </c>
      <c r="AS43" s="82">
        <v>24</v>
      </c>
      <c r="AT43" s="82">
        <v>1.625</v>
      </c>
      <c r="AU43" s="82">
        <v>1.5</v>
      </c>
      <c r="AV43" s="82">
        <v>32</v>
      </c>
      <c r="AW43" s="82">
        <v>823</v>
      </c>
      <c r="AX43" s="80">
        <f t="shared" si="14"/>
        <v>15</v>
      </c>
      <c r="AY43" s="83" t="str">
        <f t="shared" si="4"/>
        <v>LONG FLANGE, 24-300RFLWN</v>
      </c>
      <c r="AZ43" s="25" t="s">
        <v>4476</v>
      </c>
      <c r="BB43" s="104" t="s">
        <v>4567</v>
      </c>
      <c r="BC43" s="105">
        <f t="shared" si="9"/>
        <v>0</v>
      </c>
      <c r="BD43" s="1"/>
      <c r="BE43">
        <v>0.625</v>
      </c>
      <c r="BF43" s="5">
        <v>11</v>
      </c>
      <c r="BG43">
        <v>2.25</v>
      </c>
      <c r="BH43" s="106">
        <f t="shared" si="7"/>
        <v>2.25</v>
      </c>
      <c r="BI43" s="107">
        <f t="shared" si="10"/>
        <v>0.5</v>
      </c>
      <c r="BJ43" s="108" t="str">
        <f t="shared" si="11"/>
        <v>SA-193-B7</v>
      </c>
      <c r="BK43" s="109" t="str">
        <f t="shared" si="12"/>
        <v>STUD BOLT, 5/8-11</v>
      </c>
      <c r="BL43" s="6">
        <f t="shared" si="5"/>
        <v>0.51680000000000004</v>
      </c>
      <c r="BM43" s="6" t="str">
        <f t="shared" si="13"/>
        <v>5/8-11 MACHINE THREAD</v>
      </c>
      <c r="BN43" s="110" t="s">
        <v>4476</v>
      </c>
      <c r="BX43" s="24">
        <v>10</v>
      </c>
      <c r="BY43">
        <f t="shared" si="8"/>
        <v>0.5</v>
      </c>
    </row>
    <row r="44" spans="2:77" x14ac:dyDescent="0.25">
      <c r="B44" s="48" t="str">
        <f t="shared" si="6"/>
        <v>WNeck Flange 150-NPS2 SCH-XH</v>
      </c>
      <c r="C44" s="9" t="s">
        <v>23</v>
      </c>
      <c r="D44" s="9" t="s">
        <v>761</v>
      </c>
      <c r="E44" s="9">
        <v>1262987</v>
      </c>
      <c r="F44" s="22" t="s">
        <v>689</v>
      </c>
      <c r="G44" s="9" t="s">
        <v>1</v>
      </c>
      <c r="H44" s="9" t="s">
        <v>772</v>
      </c>
      <c r="I44" s="18" t="s">
        <v>763</v>
      </c>
      <c r="J44" s="19">
        <v>2</v>
      </c>
      <c r="K44" s="20" t="s">
        <v>764</v>
      </c>
      <c r="L44" s="20" t="s">
        <v>692</v>
      </c>
      <c r="M44" s="21">
        <v>150</v>
      </c>
      <c r="N44" s="20">
        <v>6.0000000000000009</v>
      </c>
      <c r="O44" s="20">
        <v>6.25E-2</v>
      </c>
      <c r="P44" s="20">
        <v>0.68999999999999984</v>
      </c>
      <c r="Q44" s="20">
        <v>3.06</v>
      </c>
      <c r="R44" s="20">
        <v>2.38</v>
      </c>
      <c r="S44" s="17">
        <v>2.44</v>
      </c>
      <c r="T44" s="14">
        <v>1.9390000000000001</v>
      </c>
      <c r="U44" s="20">
        <v>4.75</v>
      </c>
      <c r="V44" s="20">
        <v>0.75000000000000011</v>
      </c>
      <c r="W44" s="20">
        <v>4</v>
      </c>
      <c r="X44" s="20">
        <v>45</v>
      </c>
      <c r="Y44" s="9" t="s">
        <v>708</v>
      </c>
      <c r="Z44" s="9" t="s">
        <v>694</v>
      </c>
      <c r="AA44" s="9" t="s">
        <v>695</v>
      </c>
      <c r="AB44" s="9" t="s">
        <v>698</v>
      </c>
      <c r="AC44" s="9">
        <v>5.8333333333333334E-2</v>
      </c>
      <c r="AD44" s="9">
        <v>1.1666666666666667</v>
      </c>
      <c r="AE44" s="9">
        <v>0.15799999999999992</v>
      </c>
      <c r="AF44" s="9">
        <v>90</v>
      </c>
      <c r="AG44" s="25" t="s">
        <v>2264</v>
      </c>
      <c r="AJ44" s="78" t="str">
        <f t="shared" si="0"/>
        <v>400-NPS0.5</v>
      </c>
      <c r="AK44" s="79">
        <v>400</v>
      </c>
      <c r="AL44" s="80">
        <f t="shared" si="1"/>
        <v>0.5</v>
      </c>
      <c r="AM44" s="79">
        <v>0.5</v>
      </c>
      <c r="AN44" s="81">
        <v>3.75</v>
      </c>
      <c r="AO44" s="81">
        <v>0.5625</v>
      </c>
      <c r="AP44" s="81">
        <v>1.375</v>
      </c>
      <c r="AQ44" s="80">
        <f t="shared" si="2"/>
        <v>0.5</v>
      </c>
      <c r="AR44" s="82">
        <v>1.5</v>
      </c>
      <c r="AS44" s="82">
        <v>4</v>
      </c>
      <c r="AT44" s="82">
        <v>0.625</v>
      </c>
      <c r="AU44" s="82">
        <v>0.5</v>
      </c>
      <c r="AV44" s="82">
        <v>2.625</v>
      </c>
      <c r="AW44" s="82" t="s">
        <v>4475</v>
      </c>
      <c r="AX44" s="80">
        <f t="shared" si="14"/>
        <v>90</v>
      </c>
      <c r="AY44" s="83" t="str">
        <f t="shared" si="4"/>
        <v>LONG FLANGE, 0.5-400RFLWN</v>
      </c>
      <c r="AZ44" s="25" t="s">
        <v>4476</v>
      </c>
      <c r="BB44" s="104" t="s">
        <v>4568</v>
      </c>
      <c r="BC44" s="105">
        <f t="shared" si="9"/>
        <v>0</v>
      </c>
      <c r="BD44" s="1"/>
      <c r="BE44">
        <v>0.625</v>
      </c>
      <c r="BF44" s="5">
        <v>11</v>
      </c>
      <c r="BG44">
        <v>2.5</v>
      </c>
      <c r="BH44" s="106">
        <f t="shared" si="7"/>
        <v>2.5</v>
      </c>
      <c r="BI44" s="107">
        <f t="shared" si="10"/>
        <v>0.5</v>
      </c>
      <c r="BJ44" s="108" t="str">
        <f t="shared" si="11"/>
        <v>SA-193-B7</v>
      </c>
      <c r="BK44" s="109" t="str">
        <f t="shared" si="12"/>
        <v>STUD BOLT, 5/8-11</v>
      </c>
      <c r="BL44" s="6">
        <f t="shared" si="5"/>
        <v>0.51680000000000004</v>
      </c>
      <c r="BM44" s="6" t="str">
        <f t="shared" si="13"/>
        <v>5/8-11 MACHINE THREAD</v>
      </c>
      <c r="BN44" s="110" t="s">
        <v>4476</v>
      </c>
      <c r="BX44" s="24">
        <v>11</v>
      </c>
      <c r="BY44">
        <f t="shared" si="8"/>
        <v>1</v>
      </c>
    </row>
    <row r="45" spans="2:77" x14ac:dyDescent="0.25">
      <c r="B45" s="48" t="str">
        <f t="shared" si="6"/>
        <v>WNeck Flange 150-NPS2 SCH-XXH</v>
      </c>
      <c r="C45" s="9" t="s">
        <v>23</v>
      </c>
      <c r="D45" s="9" t="s">
        <v>761</v>
      </c>
      <c r="E45" s="9">
        <v>1262987</v>
      </c>
      <c r="F45" s="9" t="s">
        <v>773</v>
      </c>
      <c r="G45" s="9" t="s">
        <v>50</v>
      </c>
      <c r="H45" s="9" t="s">
        <v>774</v>
      </c>
      <c r="I45" s="18" t="s">
        <v>763</v>
      </c>
      <c r="J45" s="19">
        <v>2</v>
      </c>
      <c r="K45" s="20" t="s">
        <v>764</v>
      </c>
      <c r="L45" s="20" t="s">
        <v>692</v>
      </c>
      <c r="M45" s="21">
        <v>150</v>
      </c>
      <c r="N45" s="20">
        <v>6.0000000000000009</v>
      </c>
      <c r="O45" s="20">
        <v>6.25E-2</v>
      </c>
      <c r="P45" s="20">
        <v>0.68999999999999984</v>
      </c>
      <c r="Q45" s="20">
        <v>3.06</v>
      </c>
      <c r="R45" s="20">
        <v>2.38</v>
      </c>
      <c r="S45" s="17">
        <v>2.44</v>
      </c>
      <c r="T45" s="14">
        <v>1.5029999999999999</v>
      </c>
      <c r="U45" s="20">
        <v>4.75</v>
      </c>
      <c r="V45" s="20">
        <v>0.75000000000000011</v>
      </c>
      <c r="W45" s="20">
        <v>4</v>
      </c>
      <c r="X45" s="20">
        <v>45</v>
      </c>
      <c r="Y45" s="9" t="s">
        <v>710</v>
      </c>
      <c r="Z45" s="9" t="s">
        <v>694</v>
      </c>
      <c r="AA45" s="9" t="s">
        <v>695</v>
      </c>
      <c r="AB45" s="9" t="s">
        <v>698</v>
      </c>
      <c r="AC45" s="9">
        <v>5.8333333333333334E-2</v>
      </c>
      <c r="AD45" s="9">
        <v>1.1666666666666667</v>
      </c>
      <c r="AE45" s="9">
        <v>0.376</v>
      </c>
      <c r="AF45" s="9">
        <v>90</v>
      </c>
      <c r="AG45" s="25" t="s">
        <v>2264</v>
      </c>
      <c r="AJ45" s="78" t="str">
        <f t="shared" si="0"/>
        <v>400-NPS0.75</v>
      </c>
      <c r="AK45" s="79">
        <v>400</v>
      </c>
      <c r="AL45" s="80">
        <f t="shared" si="1"/>
        <v>0.75</v>
      </c>
      <c r="AM45" s="79">
        <v>0.75</v>
      </c>
      <c r="AN45" s="81">
        <v>4.625</v>
      </c>
      <c r="AO45" s="81">
        <v>0.625</v>
      </c>
      <c r="AP45" s="81">
        <v>1.6875</v>
      </c>
      <c r="AQ45" s="80">
        <f t="shared" si="2"/>
        <v>0.5625</v>
      </c>
      <c r="AR45" s="82">
        <v>1.875</v>
      </c>
      <c r="AS45" s="82">
        <v>4</v>
      </c>
      <c r="AT45" s="82">
        <v>0.75</v>
      </c>
      <c r="AU45" s="82">
        <v>0.625</v>
      </c>
      <c r="AV45" s="82">
        <v>3.25</v>
      </c>
      <c r="AW45" s="82" t="s">
        <v>4475</v>
      </c>
      <c r="AX45" s="80">
        <f t="shared" si="14"/>
        <v>90</v>
      </c>
      <c r="AY45" s="83" t="str">
        <f t="shared" si="4"/>
        <v>LONG FLANGE, 0.75-400RFLWN</v>
      </c>
      <c r="AZ45" s="25" t="s">
        <v>4476</v>
      </c>
      <c r="BB45" s="104" t="s">
        <v>4569</v>
      </c>
      <c r="BC45" s="105">
        <f t="shared" si="9"/>
        <v>0</v>
      </c>
      <c r="BD45" s="1"/>
      <c r="BE45">
        <v>0.625</v>
      </c>
      <c r="BF45" s="5">
        <v>11</v>
      </c>
      <c r="BG45">
        <v>2.75</v>
      </c>
      <c r="BH45" s="106">
        <f t="shared" si="7"/>
        <v>2.75</v>
      </c>
      <c r="BI45" s="107">
        <f t="shared" si="10"/>
        <v>0.5</v>
      </c>
      <c r="BJ45" s="108" t="str">
        <f t="shared" si="11"/>
        <v>SA-193-B7</v>
      </c>
      <c r="BK45" s="109" t="str">
        <f t="shared" si="12"/>
        <v>STUD BOLT, 5/8-11</v>
      </c>
      <c r="BL45" s="6">
        <f t="shared" si="5"/>
        <v>0.51680000000000004</v>
      </c>
      <c r="BM45" s="6" t="str">
        <f t="shared" si="13"/>
        <v>5/8-11 MACHINE THREAD</v>
      </c>
      <c r="BN45" s="110" t="s">
        <v>4476</v>
      </c>
      <c r="BX45" s="24">
        <v>12</v>
      </c>
      <c r="BY45">
        <f t="shared" si="8"/>
        <v>1</v>
      </c>
    </row>
    <row r="46" spans="2:77" x14ac:dyDescent="0.25">
      <c r="B46" s="48" t="str">
        <f t="shared" si="6"/>
        <v>WNeck Flange 150-NPS2.5 SCH-10</v>
      </c>
      <c r="C46" s="9" t="s">
        <v>23</v>
      </c>
      <c r="D46" s="9" t="s">
        <v>775</v>
      </c>
      <c r="E46" s="9">
        <v>7448044</v>
      </c>
      <c r="F46" s="22" t="s">
        <v>689</v>
      </c>
      <c r="G46" s="9" t="s">
        <v>1</v>
      </c>
      <c r="H46" s="9" t="s">
        <v>776</v>
      </c>
      <c r="I46" s="18" t="s">
        <v>777</v>
      </c>
      <c r="J46" s="19">
        <v>2.5</v>
      </c>
      <c r="K46" s="20" t="s">
        <v>778</v>
      </c>
      <c r="L46" s="20" t="s">
        <v>692</v>
      </c>
      <c r="M46" s="21">
        <v>150</v>
      </c>
      <c r="N46" s="20">
        <v>7</v>
      </c>
      <c r="O46" s="20">
        <v>6.25E-2</v>
      </c>
      <c r="P46" s="20">
        <v>0.81</v>
      </c>
      <c r="Q46" s="20">
        <v>3.56</v>
      </c>
      <c r="R46" s="20">
        <v>2.88</v>
      </c>
      <c r="S46" s="17">
        <v>2.69</v>
      </c>
      <c r="T46" s="9">
        <v>2.157</v>
      </c>
      <c r="U46" s="20">
        <v>5.5</v>
      </c>
      <c r="V46" s="20">
        <v>0.75000000000000011</v>
      </c>
      <c r="W46" s="20">
        <v>4</v>
      </c>
      <c r="X46" s="20">
        <v>45</v>
      </c>
      <c r="Y46" s="9" t="s">
        <v>693</v>
      </c>
      <c r="Z46" s="9" t="s">
        <v>694</v>
      </c>
      <c r="AA46" s="9" t="s">
        <v>695</v>
      </c>
      <c r="AB46" s="9" t="s">
        <v>698</v>
      </c>
      <c r="AC46" s="9">
        <v>6.2666666666666662E-2</v>
      </c>
      <c r="AD46" s="9">
        <v>1.2533333333333332</v>
      </c>
      <c r="AE46" s="9">
        <v>0.29899999999999993</v>
      </c>
      <c r="AF46" s="9">
        <v>90</v>
      </c>
      <c r="AG46" s="25" t="s">
        <v>2264</v>
      </c>
      <c r="AJ46" s="48" t="str">
        <f t="shared" si="0"/>
        <v>400-NPS1</v>
      </c>
      <c r="AK46" s="79">
        <v>400</v>
      </c>
      <c r="AL46" s="80">
        <f>AM46</f>
        <v>1</v>
      </c>
      <c r="AM46" s="79">
        <v>1</v>
      </c>
      <c r="AN46" s="81">
        <v>4.875</v>
      </c>
      <c r="AO46" s="81">
        <v>0.6875</v>
      </c>
      <c r="AP46" s="81">
        <v>2</v>
      </c>
      <c r="AQ46" s="80">
        <f>(AR46-AL46)/2</f>
        <v>0.5625</v>
      </c>
      <c r="AR46" s="82">
        <v>2.125</v>
      </c>
      <c r="AS46" s="82">
        <v>4</v>
      </c>
      <c r="AT46" s="82">
        <v>0.75</v>
      </c>
      <c r="AU46" s="82">
        <v>0.625</v>
      </c>
      <c r="AV46" s="82">
        <v>3.5</v>
      </c>
      <c r="AW46" s="82">
        <v>11</v>
      </c>
      <c r="AX46" s="80">
        <f>360/AS46</f>
        <v>90</v>
      </c>
      <c r="AY46" s="83" t="str">
        <f t="shared" si="4"/>
        <v>LONG FLANGE, 1-400RFLWN</v>
      </c>
      <c r="AZ46" s="25" t="s">
        <v>4476</v>
      </c>
      <c r="BB46" s="104" t="s">
        <v>4570</v>
      </c>
      <c r="BC46" s="105">
        <f t="shared" si="9"/>
        <v>0</v>
      </c>
      <c r="BD46" s="1"/>
      <c r="BE46">
        <v>0.625</v>
      </c>
      <c r="BF46" s="5">
        <v>11</v>
      </c>
      <c r="BG46">
        <v>3</v>
      </c>
      <c r="BH46" s="106">
        <f t="shared" si="7"/>
        <v>3</v>
      </c>
      <c r="BI46" s="107">
        <f t="shared" si="10"/>
        <v>0.5</v>
      </c>
      <c r="BJ46" s="108" t="str">
        <f t="shared" si="11"/>
        <v>SA-193-B7</v>
      </c>
      <c r="BK46" s="109" t="str">
        <f t="shared" si="12"/>
        <v>STUD BOLT, 5/8-11</v>
      </c>
      <c r="BL46" s="6">
        <f t="shared" si="5"/>
        <v>0.51680000000000004</v>
      </c>
      <c r="BM46" s="6" t="str">
        <f t="shared" si="13"/>
        <v>5/8-11 MACHINE THREAD</v>
      </c>
      <c r="BN46" s="110" t="s">
        <v>4476</v>
      </c>
      <c r="BX46" s="24">
        <v>13</v>
      </c>
      <c r="BY46">
        <f t="shared" si="8"/>
        <v>1</v>
      </c>
    </row>
    <row r="47" spans="2:77" x14ac:dyDescent="0.25">
      <c r="B47" s="48" t="str">
        <f t="shared" si="6"/>
        <v>WNeck Flange 150-NPS2.5 SCH-160</v>
      </c>
      <c r="C47" s="9" t="s">
        <v>23</v>
      </c>
      <c r="D47" s="9" t="s">
        <v>775</v>
      </c>
      <c r="E47" s="9">
        <v>7448044</v>
      </c>
      <c r="F47" s="9" t="s">
        <v>779</v>
      </c>
      <c r="G47" s="9" t="s">
        <v>51</v>
      </c>
      <c r="H47" s="9" t="s">
        <v>780</v>
      </c>
      <c r="I47" s="18" t="s">
        <v>777</v>
      </c>
      <c r="J47" s="19">
        <v>2.5</v>
      </c>
      <c r="K47" s="20" t="s">
        <v>778</v>
      </c>
      <c r="L47" s="20" t="s">
        <v>692</v>
      </c>
      <c r="M47" s="21">
        <v>150</v>
      </c>
      <c r="N47" s="20">
        <v>7</v>
      </c>
      <c r="O47" s="20">
        <v>6.25E-2</v>
      </c>
      <c r="P47" s="20">
        <v>0.81</v>
      </c>
      <c r="Q47" s="20">
        <v>3.56</v>
      </c>
      <c r="R47" s="20">
        <v>2.88</v>
      </c>
      <c r="S47" s="17">
        <v>2.69</v>
      </c>
      <c r="T47" s="9">
        <v>1.6870000000000001</v>
      </c>
      <c r="U47" s="20">
        <v>5.5</v>
      </c>
      <c r="V47" s="20">
        <v>0.75000000000000011</v>
      </c>
      <c r="W47" s="20">
        <v>4</v>
      </c>
      <c r="X47" s="20">
        <v>45</v>
      </c>
      <c r="Y47" s="9" t="s">
        <v>700</v>
      </c>
      <c r="Z47" s="9" t="s">
        <v>694</v>
      </c>
      <c r="AA47" s="9" t="s">
        <v>695</v>
      </c>
      <c r="AB47" s="9" t="s">
        <v>698</v>
      </c>
      <c r="AC47" s="9">
        <v>6.2666666666666662E-2</v>
      </c>
      <c r="AD47" s="9">
        <v>1.2533333333333332</v>
      </c>
      <c r="AE47" s="9">
        <v>0.53399999999999992</v>
      </c>
      <c r="AF47" s="9">
        <v>90</v>
      </c>
      <c r="AG47" s="25" t="s">
        <v>2264</v>
      </c>
      <c r="AJ47" s="48" t="str">
        <f t="shared" si="0"/>
        <v>400-NPS1.25</v>
      </c>
      <c r="AK47" s="79">
        <v>400</v>
      </c>
      <c r="AL47" s="80">
        <f>AM47</f>
        <v>1.25</v>
      </c>
      <c r="AM47" s="79">
        <v>1.25</v>
      </c>
      <c r="AN47" s="81">
        <v>5.25</v>
      </c>
      <c r="AO47" s="81">
        <v>0.8125</v>
      </c>
      <c r="AP47" s="81">
        <v>2.5</v>
      </c>
      <c r="AQ47" s="80">
        <f t="shared" ref="AQ47:AQ65" si="15">(AR47-AL47)/2</f>
        <v>0.625</v>
      </c>
      <c r="AR47" s="82">
        <v>2.5</v>
      </c>
      <c r="AS47" s="82">
        <v>4</v>
      </c>
      <c r="AT47" s="82">
        <v>0.75</v>
      </c>
      <c r="AU47" s="82">
        <v>0.625</v>
      </c>
      <c r="AV47" s="82">
        <v>3.875</v>
      </c>
      <c r="AW47" s="82">
        <v>14</v>
      </c>
      <c r="AX47" s="80">
        <f t="shared" ref="AX47:AX65" si="16">360/AS47</f>
        <v>90</v>
      </c>
      <c r="AY47" s="83" t="str">
        <f t="shared" si="4"/>
        <v>LONG FLANGE, 1.25-400RFLWN</v>
      </c>
      <c r="AZ47" s="25" t="s">
        <v>4476</v>
      </c>
      <c r="BB47" s="104" t="s">
        <v>4571</v>
      </c>
      <c r="BC47" s="105">
        <f t="shared" si="9"/>
        <v>0</v>
      </c>
      <c r="BD47" s="1"/>
      <c r="BE47">
        <v>0.625</v>
      </c>
      <c r="BF47" s="5">
        <v>11</v>
      </c>
      <c r="BG47">
        <v>3.25</v>
      </c>
      <c r="BH47" s="106">
        <f t="shared" si="7"/>
        <v>3.25</v>
      </c>
      <c r="BI47" s="107">
        <f t="shared" si="10"/>
        <v>0.5</v>
      </c>
      <c r="BJ47" s="108" t="str">
        <f t="shared" si="11"/>
        <v>SA-193-B7</v>
      </c>
      <c r="BK47" s="109" t="str">
        <f t="shared" si="12"/>
        <v>STUD BOLT, 5/8-11</v>
      </c>
      <c r="BL47" s="6">
        <f t="shared" si="5"/>
        <v>0.51680000000000004</v>
      </c>
      <c r="BM47" s="6" t="str">
        <f t="shared" si="13"/>
        <v>5/8-11 MACHINE THREAD</v>
      </c>
      <c r="BN47" s="110" t="s">
        <v>4476</v>
      </c>
      <c r="BX47" s="24">
        <v>14</v>
      </c>
      <c r="BY47">
        <f t="shared" si="8"/>
        <v>1</v>
      </c>
    </row>
    <row r="48" spans="2:77" x14ac:dyDescent="0.25">
      <c r="B48" s="48" t="str">
        <f t="shared" si="6"/>
        <v>WNeck Flange 150-NPS2.5 SCH-40</v>
      </c>
      <c r="C48" s="9" t="s">
        <v>23</v>
      </c>
      <c r="D48" s="9" t="s">
        <v>775</v>
      </c>
      <c r="E48" s="9">
        <v>7448044</v>
      </c>
      <c r="F48" s="9" t="s">
        <v>781</v>
      </c>
      <c r="G48" s="9" t="s">
        <v>52</v>
      </c>
      <c r="H48" s="9" t="s">
        <v>782</v>
      </c>
      <c r="I48" s="18" t="s">
        <v>777</v>
      </c>
      <c r="J48" s="19">
        <v>2.5</v>
      </c>
      <c r="K48" s="20" t="s">
        <v>778</v>
      </c>
      <c r="L48" s="20" t="s">
        <v>692</v>
      </c>
      <c r="M48" s="21">
        <v>150</v>
      </c>
      <c r="N48" s="20">
        <v>7</v>
      </c>
      <c r="O48" s="20">
        <v>6.25E-2</v>
      </c>
      <c r="P48" s="20">
        <v>0.81</v>
      </c>
      <c r="Q48" s="20">
        <v>3.56</v>
      </c>
      <c r="R48" s="20">
        <v>2.88</v>
      </c>
      <c r="S48" s="17">
        <v>2.69</v>
      </c>
      <c r="T48" s="9">
        <v>2.0670000000000002</v>
      </c>
      <c r="U48" s="20">
        <v>5.5</v>
      </c>
      <c r="V48" s="20">
        <v>0.75000000000000011</v>
      </c>
      <c r="W48" s="20">
        <v>4</v>
      </c>
      <c r="X48" s="20">
        <v>45</v>
      </c>
      <c r="Y48" s="9" t="s">
        <v>702</v>
      </c>
      <c r="Z48" s="9" t="s">
        <v>694</v>
      </c>
      <c r="AA48" s="9" t="s">
        <v>695</v>
      </c>
      <c r="AB48" s="9" t="s">
        <v>698</v>
      </c>
      <c r="AC48" s="9">
        <v>6.2666666666666662E-2</v>
      </c>
      <c r="AD48" s="9">
        <v>1.2533333333333332</v>
      </c>
      <c r="AE48" s="9">
        <v>0.34399999999999986</v>
      </c>
      <c r="AF48" s="9">
        <v>90</v>
      </c>
      <c r="AG48" s="25" t="s">
        <v>2264</v>
      </c>
      <c r="AJ48" s="48" t="str">
        <f t="shared" si="0"/>
        <v>400-NPS1.5</v>
      </c>
      <c r="AK48" s="79">
        <v>400</v>
      </c>
      <c r="AL48" s="80">
        <f>AM48</f>
        <v>1.5</v>
      </c>
      <c r="AM48" s="79">
        <v>1.5</v>
      </c>
      <c r="AN48" s="81">
        <v>6.125</v>
      </c>
      <c r="AO48" s="81">
        <v>0.875</v>
      </c>
      <c r="AP48" s="81">
        <v>2.875</v>
      </c>
      <c r="AQ48" s="80">
        <f t="shared" si="15"/>
        <v>0.625</v>
      </c>
      <c r="AR48" s="82">
        <v>2.75</v>
      </c>
      <c r="AS48" s="82">
        <v>4</v>
      </c>
      <c r="AT48" s="82">
        <v>0.875</v>
      </c>
      <c r="AU48" s="82">
        <v>0.75</v>
      </c>
      <c r="AV48" s="82">
        <v>4.5</v>
      </c>
      <c r="AW48" s="82">
        <v>17</v>
      </c>
      <c r="AX48" s="80">
        <f t="shared" si="16"/>
        <v>90</v>
      </c>
      <c r="AY48" s="83" t="str">
        <f t="shared" si="4"/>
        <v>LONG FLANGE, 1.5-400RFLWN</v>
      </c>
      <c r="AZ48" s="25" t="s">
        <v>4476</v>
      </c>
      <c r="BB48" s="104" t="s">
        <v>4572</v>
      </c>
      <c r="BC48" s="105">
        <f t="shared" si="9"/>
        <v>0</v>
      </c>
      <c r="BD48" s="1"/>
      <c r="BE48">
        <v>0.625</v>
      </c>
      <c r="BF48" s="5">
        <v>11</v>
      </c>
      <c r="BG48">
        <v>3.5</v>
      </c>
      <c r="BH48" s="106">
        <f t="shared" si="7"/>
        <v>3.5</v>
      </c>
      <c r="BI48" s="107">
        <f t="shared" si="10"/>
        <v>0.5</v>
      </c>
      <c r="BJ48" s="108" t="str">
        <f t="shared" si="11"/>
        <v>SA-193-B7</v>
      </c>
      <c r="BK48" s="109" t="str">
        <f t="shared" si="12"/>
        <v>STUD BOLT, 5/8-11</v>
      </c>
      <c r="BL48" s="6">
        <f t="shared" si="5"/>
        <v>0.51680000000000004</v>
      </c>
      <c r="BM48" s="6" t="str">
        <f t="shared" si="13"/>
        <v>5/8-11 MACHINE THREAD</v>
      </c>
      <c r="BN48" s="110" t="s">
        <v>4476</v>
      </c>
      <c r="BX48" s="24">
        <v>15</v>
      </c>
      <c r="BY48">
        <f t="shared" si="8"/>
        <v>1</v>
      </c>
    </row>
    <row r="49" spans="2:77" x14ac:dyDescent="0.25">
      <c r="B49" s="48" t="str">
        <f t="shared" si="6"/>
        <v>WNeck Flange 150-NPS2.5 SCH-80</v>
      </c>
      <c r="C49" s="9" t="s">
        <v>23</v>
      </c>
      <c r="D49" s="9" t="s">
        <v>775</v>
      </c>
      <c r="E49" s="9">
        <v>7448044</v>
      </c>
      <c r="F49" s="9" t="s">
        <v>783</v>
      </c>
      <c r="G49" s="9" t="s">
        <v>53</v>
      </c>
      <c r="H49" s="9" t="s">
        <v>784</v>
      </c>
      <c r="I49" s="18" t="s">
        <v>777</v>
      </c>
      <c r="J49" s="19">
        <v>2.5</v>
      </c>
      <c r="K49" s="20" t="s">
        <v>778</v>
      </c>
      <c r="L49" s="20" t="s">
        <v>692</v>
      </c>
      <c r="M49" s="21">
        <v>150</v>
      </c>
      <c r="N49" s="20">
        <v>7</v>
      </c>
      <c r="O49" s="20">
        <v>6.25E-2</v>
      </c>
      <c r="P49" s="20">
        <v>0.81</v>
      </c>
      <c r="Q49" s="20">
        <v>3.56</v>
      </c>
      <c r="R49" s="20">
        <v>2.88</v>
      </c>
      <c r="S49" s="17">
        <v>2.69</v>
      </c>
      <c r="T49" s="9">
        <v>1.9390000000000001</v>
      </c>
      <c r="U49" s="20">
        <v>5.5</v>
      </c>
      <c r="V49" s="20">
        <v>0.75000000000000011</v>
      </c>
      <c r="W49" s="20">
        <v>4</v>
      </c>
      <c r="X49" s="20">
        <v>45</v>
      </c>
      <c r="Y49" s="9" t="s">
        <v>704</v>
      </c>
      <c r="Z49" s="9" t="s">
        <v>694</v>
      </c>
      <c r="AA49" s="9" t="s">
        <v>695</v>
      </c>
      <c r="AB49" s="9" t="s">
        <v>698</v>
      </c>
      <c r="AC49" s="9">
        <v>6.2666666666666662E-2</v>
      </c>
      <c r="AD49" s="9">
        <v>1.2533333333333332</v>
      </c>
      <c r="AE49" s="9">
        <v>0.40799999999999992</v>
      </c>
      <c r="AF49" s="9">
        <v>90</v>
      </c>
      <c r="AG49" s="25" t="s">
        <v>2264</v>
      </c>
      <c r="AJ49" s="48" t="str">
        <f t="shared" si="0"/>
        <v>400-NPS2</v>
      </c>
      <c r="AK49" s="79">
        <v>400</v>
      </c>
      <c r="AL49" s="80">
        <f>AM49</f>
        <v>2</v>
      </c>
      <c r="AM49" s="79">
        <v>2</v>
      </c>
      <c r="AN49" s="81">
        <v>6.5</v>
      </c>
      <c r="AO49" s="81">
        <v>1</v>
      </c>
      <c r="AP49" s="81">
        <v>3.625</v>
      </c>
      <c r="AQ49" s="80">
        <f t="shared" si="15"/>
        <v>0.625</v>
      </c>
      <c r="AR49" s="82">
        <v>3.25</v>
      </c>
      <c r="AS49" s="82">
        <v>8</v>
      </c>
      <c r="AT49" s="82">
        <v>0.75</v>
      </c>
      <c r="AU49" s="82">
        <v>0.625</v>
      </c>
      <c r="AV49" s="82">
        <v>5</v>
      </c>
      <c r="AW49" s="82">
        <v>21</v>
      </c>
      <c r="AX49" s="80">
        <f t="shared" si="16"/>
        <v>45</v>
      </c>
      <c r="AY49" s="83" t="str">
        <f t="shared" si="4"/>
        <v>LONG FLANGE, 2-400RFLWN</v>
      </c>
      <c r="AZ49" s="25" t="s">
        <v>4476</v>
      </c>
      <c r="BB49" s="104" t="s">
        <v>4573</v>
      </c>
      <c r="BC49" s="105">
        <f t="shared" si="9"/>
        <v>0</v>
      </c>
      <c r="BD49" s="1"/>
      <c r="BE49">
        <v>0.625</v>
      </c>
      <c r="BF49" s="5">
        <v>11</v>
      </c>
      <c r="BG49">
        <v>3.75</v>
      </c>
      <c r="BH49" s="106">
        <f t="shared" si="7"/>
        <v>3.75</v>
      </c>
      <c r="BI49" s="107">
        <f t="shared" si="10"/>
        <v>0.5</v>
      </c>
      <c r="BJ49" s="108" t="str">
        <f t="shared" si="11"/>
        <v>SA-193-B7</v>
      </c>
      <c r="BK49" s="109" t="str">
        <f t="shared" si="12"/>
        <v>STUD BOLT, 5/8-11</v>
      </c>
      <c r="BL49" s="6">
        <f t="shared" si="5"/>
        <v>0.51680000000000004</v>
      </c>
      <c r="BM49" s="6" t="str">
        <f t="shared" si="13"/>
        <v>5/8-11 MACHINE THREAD</v>
      </c>
      <c r="BN49" s="110" t="s">
        <v>4476</v>
      </c>
      <c r="BX49" s="24">
        <v>16</v>
      </c>
      <c r="BY49">
        <f t="shared" si="8"/>
        <v>1</v>
      </c>
    </row>
    <row r="50" spans="2:77" x14ac:dyDescent="0.25">
      <c r="B50" s="48" t="str">
        <f t="shared" si="6"/>
        <v>WNeck Flange 150-NPS2.5 SCH-STD</v>
      </c>
      <c r="C50" s="9" t="s">
        <v>23</v>
      </c>
      <c r="D50" s="9" t="s">
        <v>775</v>
      </c>
      <c r="E50" s="9">
        <v>7448044</v>
      </c>
      <c r="F50" s="22" t="s">
        <v>689</v>
      </c>
      <c r="G50" s="9" t="s">
        <v>1</v>
      </c>
      <c r="H50" s="9" t="s">
        <v>785</v>
      </c>
      <c r="I50" s="18" t="s">
        <v>777</v>
      </c>
      <c r="J50" s="19">
        <v>2.5</v>
      </c>
      <c r="K50" s="20" t="s">
        <v>778</v>
      </c>
      <c r="L50" s="20" t="s">
        <v>692</v>
      </c>
      <c r="M50" s="21">
        <v>150</v>
      </c>
      <c r="N50" s="20">
        <v>7</v>
      </c>
      <c r="O50" s="20">
        <v>6.25E-2</v>
      </c>
      <c r="P50" s="20">
        <v>0.81</v>
      </c>
      <c r="Q50" s="20">
        <v>3.56</v>
      </c>
      <c r="R50" s="20">
        <v>2.88</v>
      </c>
      <c r="S50" s="17">
        <v>2.69</v>
      </c>
      <c r="T50" s="9">
        <v>2.0670000000000002</v>
      </c>
      <c r="U50" s="20">
        <v>5.5</v>
      </c>
      <c r="V50" s="20">
        <v>0.75000000000000011</v>
      </c>
      <c r="W50" s="20">
        <v>4</v>
      </c>
      <c r="X50" s="20">
        <v>45</v>
      </c>
      <c r="Y50" s="9" t="s">
        <v>706</v>
      </c>
      <c r="Z50" s="9" t="s">
        <v>694</v>
      </c>
      <c r="AA50" s="9" t="s">
        <v>695</v>
      </c>
      <c r="AB50" s="9" t="s">
        <v>698</v>
      </c>
      <c r="AC50" s="9">
        <v>6.2666666666666662E-2</v>
      </c>
      <c r="AD50" s="9">
        <v>1.2533333333333332</v>
      </c>
      <c r="AE50" s="9">
        <v>0.34399999999999986</v>
      </c>
      <c r="AF50" s="9">
        <v>90</v>
      </c>
      <c r="AG50" s="25" t="s">
        <v>2264</v>
      </c>
      <c r="AJ50" s="48" t="str">
        <f t="shared" si="0"/>
        <v>400-NPS2.5</v>
      </c>
      <c r="AK50" s="79">
        <v>400</v>
      </c>
      <c r="AL50" s="80">
        <f>AM50</f>
        <v>2.5</v>
      </c>
      <c r="AM50" s="79">
        <v>2.5</v>
      </c>
      <c r="AN50" s="81">
        <v>7.5</v>
      </c>
      <c r="AO50" s="81">
        <v>1.125</v>
      </c>
      <c r="AP50" s="81">
        <v>4.125</v>
      </c>
      <c r="AQ50" s="80">
        <f t="shared" si="15"/>
        <v>0.71875</v>
      </c>
      <c r="AR50" s="82">
        <v>3.9375</v>
      </c>
      <c r="AS50" s="82">
        <v>8</v>
      </c>
      <c r="AT50" s="82">
        <v>0.875</v>
      </c>
      <c r="AU50" s="82">
        <v>0.75</v>
      </c>
      <c r="AV50" s="82">
        <v>5.875</v>
      </c>
      <c r="AW50" s="82">
        <v>29</v>
      </c>
      <c r="AX50" s="80">
        <f t="shared" si="16"/>
        <v>45</v>
      </c>
      <c r="AY50" s="83" t="str">
        <f t="shared" si="4"/>
        <v>LONG FLANGE, 2.5-400RFLWN</v>
      </c>
      <c r="AZ50" s="25" t="s">
        <v>4476</v>
      </c>
      <c r="BB50" s="104" t="s">
        <v>4574</v>
      </c>
      <c r="BC50" s="105">
        <f t="shared" si="9"/>
        <v>0</v>
      </c>
      <c r="BD50" s="1"/>
      <c r="BE50">
        <v>0.625</v>
      </c>
      <c r="BF50" s="5">
        <v>11</v>
      </c>
      <c r="BG50">
        <v>4</v>
      </c>
      <c r="BH50" s="106">
        <f t="shared" si="7"/>
        <v>4</v>
      </c>
      <c r="BI50" s="107">
        <f t="shared" si="10"/>
        <v>0.5</v>
      </c>
      <c r="BJ50" s="108" t="str">
        <f t="shared" si="11"/>
        <v>SA-193-B7</v>
      </c>
      <c r="BK50" s="109" t="str">
        <f t="shared" si="12"/>
        <v>STUD BOLT, 5/8-11</v>
      </c>
      <c r="BL50" s="6">
        <f t="shared" si="5"/>
        <v>0.51680000000000004</v>
      </c>
      <c r="BM50" s="6" t="str">
        <f t="shared" si="13"/>
        <v>5/8-11 MACHINE THREAD</v>
      </c>
      <c r="BN50" s="110" t="s">
        <v>4476</v>
      </c>
      <c r="BX50" s="24">
        <v>18</v>
      </c>
      <c r="BY50">
        <f t="shared" si="8"/>
        <v>2</v>
      </c>
    </row>
    <row r="51" spans="2:77" x14ac:dyDescent="0.25">
      <c r="B51" s="48" t="str">
        <f t="shared" si="6"/>
        <v>WNeck Flange 150-NPS2.5 SCH-XH</v>
      </c>
      <c r="C51" s="9" t="s">
        <v>23</v>
      </c>
      <c r="D51" s="9" t="s">
        <v>775</v>
      </c>
      <c r="E51" s="9">
        <v>7448044</v>
      </c>
      <c r="F51" s="22" t="s">
        <v>689</v>
      </c>
      <c r="G51" s="9" t="s">
        <v>1</v>
      </c>
      <c r="H51" s="9" t="s">
        <v>786</v>
      </c>
      <c r="I51" s="18" t="s">
        <v>777</v>
      </c>
      <c r="J51" s="19">
        <v>2.5</v>
      </c>
      <c r="K51" s="20" t="s">
        <v>778</v>
      </c>
      <c r="L51" s="20" t="s">
        <v>692</v>
      </c>
      <c r="M51" s="21">
        <v>150</v>
      </c>
      <c r="N51" s="20">
        <v>7</v>
      </c>
      <c r="O51" s="20">
        <v>6.25E-2</v>
      </c>
      <c r="P51" s="20">
        <v>0.81</v>
      </c>
      <c r="Q51" s="20">
        <v>3.56</v>
      </c>
      <c r="R51" s="20">
        <v>2.88</v>
      </c>
      <c r="S51" s="17">
        <v>2.69</v>
      </c>
      <c r="T51" s="9">
        <v>1.9390000000000001</v>
      </c>
      <c r="U51" s="20">
        <v>5.5</v>
      </c>
      <c r="V51" s="20">
        <v>0.75000000000000011</v>
      </c>
      <c r="W51" s="20">
        <v>4</v>
      </c>
      <c r="X51" s="20">
        <v>45</v>
      </c>
      <c r="Y51" s="9" t="s">
        <v>708</v>
      </c>
      <c r="Z51" s="9" t="s">
        <v>694</v>
      </c>
      <c r="AA51" s="9" t="s">
        <v>695</v>
      </c>
      <c r="AB51" s="9" t="s">
        <v>698</v>
      </c>
      <c r="AC51" s="9">
        <v>6.2666666666666662E-2</v>
      </c>
      <c r="AD51" s="9">
        <v>1.2533333333333332</v>
      </c>
      <c r="AE51" s="9">
        <v>0.40799999999999992</v>
      </c>
      <c r="AF51" s="9">
        <v>90</v>
      </c>
      <c r="AG51" s="25" t="s">
        <v>2264</v>
      </c>
      <c r="AJ51" s="48" t="str">
        <f t="shared" si="0"/>
        <v>400-NPS3</v>
      </c>
      <c r="AK51" s="79">
        <v>400</v>
      </c>
      <c r="AL51" s="80">
        <f t="shared" ref="AL51:AL65" si="17">AM51</f>
        <v>3</v>
      </c>
      <c r="AM51" s="79">
        <v>3</v>
      </c>
      <c r="AN51" s="81">
        <v>8.25</v>
      </c>
      <c r="AO51" s="79">
        <v>1.25</v>
      </c>
      <c r="AP51" s="81">
        <v>5</v>
      </c>
      <c r="AQ51" s="80">
        <f t="shared" si="15"/>
        <v>0.8125</v>
      </c>
      <c r="AR51" s="82">
        <v>4.625</v>
      </c>
      <c r="AS51" s="82">
        <v>8</v>
      </c>
      <c r="AT51" s="82">
        <v>0.875</v>
      </c>
      <c r="AU51" s="82">
        <v>0.75</v>
      </c>
      <c r="AV51" s="82">
        <v>6.625</v>
      </c>
      <c r="AW51" s="82">
        <v>38</v>
      </c>
      <c r="AX51" s="80">
        <f t="shared" si="16"/>
        <v>45</v>
      </c>
      <c r="AY51" s="83" t="str">
        <f t="shared" si="4"/>
        <v>LONG FLANGE, 3-400RFLWN</v>
      </c>
      <c r="AZ51" s="25" t="s">
        <v>4476</v>
      </c>
      <c r="BB51" s="104" t="s">
        <v>4575</v>
      </c>
      <c r="BC51" s="105">
        <f t="shared" si="9"/>
        <v>0</v>
      </c>
      <c r="BD51" s="1"/>
      <c r="BE51">
        <v>0.625</v>
      </c>
      <c r="BF51" s="5">
        <v>11</v>
      </c>
      <c r="BG51">
        <v>4.25</v>
      </c>
      <c r="BH51" s="106">
        <f t="shared" si="7"/>
        <v>4.25</v>
      </c>
      <c r="BI51" s="107">
        <f t="shared" si="10"/>
        <v>0.5</v>
      </c>
      <c r="BJ51" s="108" t="str">
        <f t="shared" si="11"/>
        <v>SA-193-B7</v>
      </c>
      <c r="BK51" s="109" t="str">
        <f t="shared" si="12"/>
        <v>STUD BOLT, 5/8-11</v>
      </c>
      <c r="BL51" s="6">
        <f t="shared" si="5"/>
        <v>0.51680000000000004</v>
      </c>
      <c r="BM51" s="6" t="str">
        <f t="shared" si="13"/>
        <v>5/8-11 MACHINE THREAD</v>
      </c>
      <c r="BN51" s="110" t="s">
        <v>4476</v>
      </c>
      <c r="BX51" s="24">
        <v>20</v>
      </c>
      <c r="BY51">
        <f t="shared" si="8"/>
        <v>2</v>
      </c>
    </row>
    <row r="52" spans="2:77" x14ac:dyDescent="0.25">
      <c r="B52" s="48" t="str">
        <f t="shared" si="6"/>
        <v>WNeck Flange 150-NPS2.5 SCH-XXH</v>
      </c>
      <c r="C52" s="9" t="s">
        <v>23</v>
      </c>
      <c r="D52" s="9" t="s">
        <v>775</v>
      </c>
      <c r="E52" s="9">
        <v>7448044</v>
      </c>
      <c r="F52" s="22" t="s">
        <v>689</v>
      </c>
      <c r="G52" s="9" t="s">
        <v>54</v>
      </c>
      <c r="H52" s="9" t="s">
        <v>787</v>
      </c>
      <c r="I52" s="18" t="s">
        <v>777</v>
      </c>
      <c r="J52" s="19">
        <v>2.5</v>
      </c>
      <c r="K52" s="20" t="s">
        <v>778</v>
      </c>
      <c r="L52" s="20" t="s">
        <v>692</v>
      </c>
      <c r="M52" s="21">
        <v>150</v>
      </c>
      <c r="N52" s="20">
        <v>7</v>
      </c>
      <c r="O52" s="20">
        <v>6.25E-2</v>
      </c>
      <c r="P52" s="20">
        <v>0.81</v>
      </c>
      <c r="Q52" s="20">
        <v>3.56</v>
      </c>
      <c r="R52" s="20">
        <v>2.88</v>
      </c>
      <c r="S52" s="17">
        <v>2.69</v>
      </c>
      <c r="T52" s="9">
        <v>1.5029999999999999</v>
      </c>
      <c r="U52" s="20">
        <v>5.5</v>
      </c>
      <c r="V52" s="20">
        <v>0.75000000000000011</v>
      </c>
      <c r="W52" s="20">
        <v>4</v>
      </c>
      <c r="X52" s="20">
        <v>45</v>
      </c>
      <c r="Y52" s="9" t="s">
        <v>710</v>
      </c>
      <c r="Z52" s="9" t="s">
        <v>694</v>
      </c>
      <c r="AA52" s="9" t="s">
        <v>695</v>
      </c>
      <c r="AB52" s="9" t="s">
        <v>698</v>
      </c>
      <c r="AC52" s="9">
        <v>6.2666666666666662E-2</v>
      </c>
      <c r="AD52" s="9">
        <v>1.2533333333333332</v>
      </c>
      <c r="AE52" s="9">
        <v>0.626</v>
      </c>
      <c r="AF52" s="9">
        <v>90</v>
      </c>
      <c r="AG52" s="25" t="s">
        <v>2264</v>
      </c>
      <c r="AJ52" s="48" t="str">
        <f t="shared" si="0"/>
        <v>400-NPS3.5</v>
      </c>
      <c r="AK52" s="79">
        <v>400</v>
      </c>
      <c r="AL52" s="80">
        <f t="shared" si="17"/>
        <v>3.5</v>
      </c>
      <c r="AM52" s="79">
        <v>3.5</v>
      </c>
      <c r="AN52" s="81">
        <v>9</v>
      </c>
      <c r="AO52" s="81">
        <v>1.375</v>
      </c>
      <c r="AP52" s="81">
        <v>5.5</v>
      </c>
      <c r="AQ52" s="80">
        <f t="shared" si="15"/>
        <v>0.875</v>
      </c>
      <c r="AR52" s="82">
        <v>5.25</v>
      </c>
      <c r="AS52" s="82">
        <v>8</v>
      </c>
      <c r="AT52" s="82">
        <v>1</v>
      </c>
      <c r="AU52" s="82">
        <v>0.875</v>
      </c>
      <c r="AV52" s="82">
        <v>7.25</v>
      </c>
      <c r="AW52" s="82">
        <v>48</v>
      </c>
      <c r="AX52" s="80">
        <f t="shared" si="16"/>
        <v>45</v>
      </c>
      <c r="AY52" s="83" t="str">
        <f t="shared" si="4"/>
        <v>LONG FLANGE, 3.5-400RFLWN</v>
      </c>
      <c r="AZ52" s="25" t="s">
        <v>4476</v>
      </c>
      <c r="BB52" s="104" t="s">
        <v>4576</v>
      </c>
      <c r="BC52" s="105">
        <f t="shared" si="9"/>
        <v>0</v>
      </c>
      <c r="BD52" s="1"/>
      <c r="BE52">
        <v>0.625</v>
      </c>
      <c r="BF52" s="5">
        <v>11</v>
      </c>
      <c r="BG52">
        <v>4.5</v>
      </c>
      <c r="BH52" s="106">
        <f t="shared" si="7"/>
        <v>4.5</v>
      </c>
      <c r="BI52" s="107">
        <f t="shared" si="10"/>
        <v>0.5</v>
      </c>
      <c r="BJ52" s="108" t="str">
        <f t="shared" si="11"/>
        <v>SA-193-B7</v>
      </c>
      <c r="BK52" s="109" t="str">
        <f t="shared" si="12"/>
        <v>STUD BOLT, 5/8-11</v>
      </c>
      <c r="BL52" s="6">
        <f t="shared" si="5"/>
        <v>0.51680000000000004</v>
      </c>
      <c r="BM52" s="6" t="str">
        <f t="shared" si="13"/>
        <v>5/8-11 MACHINE THREAD</v>
      </c>
      <c r="BN52" s="110" t="s">
        <v>4476</v>
      </c>
      <c r="BX52" s="115" t="s">
        <v>659</v>
      </c>
    </row>
    <row r="53" spans="2:77" x14ac:dyDescent="0.25">
      <c r="B53" s="48" t="str">
        <f t="shared" si="6"/>
        <v>WNeck Flange 150-NPS3 SCH-10</v>
      </c>
      <c r="C53" s="9" t="s">
        <v>23</v>
      </c>
      <c r="D53" s="9" t="s">
        <v>788</v>
      </c>
      <c r="E53" s="9">
        <v>16777215</v>
      </c>
      <c r="F53" s="22" t="s">
        <v>689</v>
      </c>
      <c r="G53" s="9" t="s">
        <v>1</v>
      </c>
      <c r="H53" s="9" t="s">
        <v>789</v>
      </c>
      <c r="I53" s="18" t="s">
        <v>790</v>
      </c>
      <c r="J53" s="19">
        <v>3</v>
      </c>
      <c r="K53" s="20" t="s">
        <v>791</v>
      </c>
      <c r="L53" s="20" t="s">
        <v>692</v>
      </c>
      <c r="M53" s="21">
        <v>150</v>
      </c>
      <c r="N53" s="20">
        <v>7.5</v>
      </c>
      <c r="O53" s="20">
        <v>6.25E-2</v>
      </c>
      <c r="P53" s="20">
        <v>0.88</v>
      </c>
      <c r="Q53" s="20">
        <v>4.25</v>
      </c>
      <c r="R53" s="20">
        <v>3.5</v>
      </c>
      <c r="S53" s="17">
        <v>2.69</v>
      </c>
      <c r="T53" s="9">
        <v>3.26</v>
      </c>
      <c r="U53" s="20">
        <v>6.0000000000000009</v>
      </c>
      <c r="V53" s="20">
        <v>0.75000000000000011</v>
      </c>
      <c r="W53" s="20">
        <v>4</v>
      </c>
      <c r="X53" s="20">
        <v>45</v>
      </c>
      <c r="Y53" s="9" t="s">
        <v>693</v>
      </c>
      <c r="Z53" s="9" t="s">
        <v>694</v>
      </c>
      <c r="AA53" s="9" t="s">
        <v>695</v>
      </c>
      <c r="AB53" s="9" t="s">
        <v>698</v>
      </c>
      <c r="AC53" s="9">
        <v>6.0333333333333336E-2</v>
      </c>
      <c r="AD53" s="9">
        <v>1.2066666666666668</v>
      </c>
      <c r="AE53" s="9">
        <v>5.7500000000000107E-2</v>
      </c>
      <c r="AF53" s="9">
        <v>90</v>
      </c>
      <c r="AG53" s="25" t="s">
        <v>2264</v>
      </c>
      <c r="AJ53" s="48" t="str">
        <f t="shared" si="0"/>
        <v>400-NPS4</v>
      </c>
      <c r="AK53" s="79">
        <v>400</v>
      </c>
      <c r="AL53" s="80">
        <f t="shared" si="17"/>
        <v>4</v>
      </c>
      <c r="AM53" s="79">
        <v>4</v>
      </c>
      <c r="AN53" s="81">
        <v>10</v>
      </c>
      <c r="AO53" s="81">
        <v>1.375</v>
      </c>
      <c r="AP53" s="81">
        <v>6.1875</v>
      </c>
      <c r="AQ53" s="80">
        <f t="shared" si="15"/>
        <v>0.875</v>
      </c>
      <c r="AR53" s="82">
        <v>5.75</v>
      </c>
      <c r="AS53" s="82">
        <v>8</v>
      </c>
      <c r="AT53" s="82">
        <v>1</v>
      </c>
      <c r="AU53" s="82">
        <v>0.875</v>
      </c>
      <c r="AV53" s="82">
        <v>7.875</v>
      </c>
      <c r="AW53" s="82">
        <v>67</v>
      </c>
      <c r="AX53" s="80">
        <f t="shared" si="16"/>
        <v>45</v>
      </c>
      <c r="AY53" s="83" t="str">
        <f t="shared" si="4"/>
        <v>LONG FLANGE, 4-400RFLWN</v>
      </c>
      <c r="AZ53" s="25" t="s">
        <v>4476</v>
      </c>
      <c r="BB53" s="104" t="s">
        <v>4577</v>
      </c>
      <c r="BC53" s="105">
        <f t="shared" si="9"/>
        <v>0</v>
      </c>
      <c r="BD53" s="1"/>
      <c r="BE53">
        <v>0.625</v>
      </c>
      <c r="BF53" s="5">
        <v>11</v>
      </c>
      <c r="BG53">
        <v>4.75</v>
      </c>
      <c r="BH53" s="106">
        <f t="shared" si="7"/>
        <v>4.75</v>
      </c>
      <c r="BI53" s="107">
        <f t="shared" si="10"/>
        <v>0.5</v>
      </c>
      <c r="BJ53" s="108" t="str">
        <f t="shared" si="11"/>
        <v>SA-193-B7</v>
      </c>
      <c r="BK53" s="109" t="str">
        <f t="shared" si="12"/>
        <v>STUD BOLT, 5/8-11</v>
      </c>
      <c r="BL53" s="6">
        <f t="shared" si="5"/>
        <v>0.51680000000000004</v>
      </c>
      <c r="BM53" s="6" t="str">
        <f t="shared" si="13"/>
        <v>5/8-11 MACHINE THREAD</v>
      </c>
      <c r="BN53" s="110" t="s">
        <v>4476</v>
      </c>
    </row>
    <row r="54" spans="2:77" x14ac:dyDescent="0.25">
      <c r="B54" s="48" t="str">
        <f t="shared" si="6"/>
        <v>WNeck Flange 150-NPS3 SCH-160</v>
      </c>
      <c r="C54" s="9" t="s">
        <v>23</v>
      </c>
      <c r="D54" s="9" t="s">
        <v>788</v>
      </c>
      <c r="E54" s="9">
        <v>16777215</v>
      </c>
      <c r="F54" s="9" t="s">
        <v>792</v>
      </c>
      <c r="G54" s="9" t="s">
        <v>55</v>
      </c>
      <c r="H54" s="9" t="s">
        <v>793</v>
      </c>
      <c r="I54" s="18" t="s">
        <v>790</v>
      </c>
      <c r="J54" s="19">
        <v>3</v>
      </c>
      <c r="K54" s="20" t="s">
        <v>791</v>
      </c>
      <c r="L54" s="20" t="s">
        <v>692</v>
      </c>
      <c r="M54" s="21">
        <v>150</v>
      </c>
      <c r="N54" s="20">
        <v>7.5</v>
      </c>
      <c r="O54" s="20">
        <v>6.25E-2</v>
      </c>
      <c r="P54" s="20">
        <v>0.88</v>
      </c>
      <c r="Q54" s="20">
        <v>4.25</v>
      </c>
      <c r="R54" s="20">
        <v>3.5</v>
      </c>
      <c r="S54" s="17">
        <v>2.69</v>
      </c>
      <c r="T54" s="9">
        <v>2.6240000000000001</v>
      </c>
      <c r="U54" s="20">
        <v>6.0000000000000009</v>
      </c>
      <c r="V54" s="20">
        <v>0.75000000000000011</v>
      </c>
      <c r="W54" s="20">
        <v>4</v>
      </c>
      <c r="X54" s="20">
        <v>45</v>
      </c>
      <c r="Y54" s="9" t="s">
        <v>700</v>
      </c>
      <c r="Z54" s="9" t="s">
        <v>694</v>
      </c>
      <c r="AA54" s="9" t="s">
        <v>695</v>
      </c>
      <c r="AB54" s="9" t="s">
        <v>698</v>
      </c>
      <c r="AC54" s="9">
        <v>6.0333333333333336E-2</v>
      </c>
      <c r="AD54" s="9">
        <v>1.2066666666666668</v>
      </c>
      <c r="AE54" s="9">
        <v>0.37549999999999994</v>
      </c>
      <c r="AF54" s="9">
        <v>90</v>
      </c>
      <c r="AG54" s="25" t="s">
        <v>2264</v>
      </c>
      <c r="AJ54" s="48" t="str">
        <f t="shared" si="0"/>
        <v>400-NPS5</v>
      </c>
      <c r="AK54" s="79">
        <v>400</v>
      </c>
      <c r="AL54" s="80">
        <f t="shared" si="17"/>
        <v>5</v>
      </c>
      <c r="AM54" s="79">
        <v>5</v>
      </c>
      <c r="AN54" s="81">
        <v>11</v>
      </c>
      <c r="AO54" s="81">
        <v>1.5</v>
      </c>
      <c r="AP54" s="81">
        <v>7.3125</v>
      </c>
      <c r="AQ54" s="80">
        <f t="shared" si="15"/>
        <v>1</v>
      </c>
      <c r="AR54" s="82">
        <v>7</v>
      </c>
      <c r="AS54" s="82">
        <v>8</v>
      </c>
      <c r="AT54" s="82">
        <v>1</v>
      </c>
      <c r="AU54" s="82">
        <v>0.875</v>
      </c>
      <c r="AV54" s="82">
        <v>9.25</v>
      </c>
      <c r="AW54" s="82">
        <v>90</v>
      </c>
      <c r="AX54" s="80">
        <f t="shared" si="16"/>
        <v>45</v>
      </c>
      <c r="AY54" s="83" t="str">
        <f t="shared" si="4"/>
        <v>LONG FLANGE, 5-400RFLWN</v>
      </c>
      <c r="AZ54" s="25" t="s">
        <v>4476</v>
      </c>
      <c r="BB54" s="104" t="s">
        <v>4578</v>
      </c>
      <c r="BC54" s="105">
        <f t="shared" si="9"/>
        <v>0</v>
      </c>
      <c r="BD54" s="1"/>
      <c r="BE54">
        <v>0.625</v>
      </c>
      <c r="BF54" s="5">
        <v>11</v>
      </c>
      <c r="BG54">
        <v>5</v>
      </c>
      <c r="BH54" s="106">
        <f t="shared" si="7"/>
        <v>5</v>
      </c>
      <c r="BI54" s="107">
        <f t="shared" si="10"/>
        <v>0.5</v>
      </c>
      <c r="BJ54" s="108" t="str">
        <f t="shared" si="11"/>
        <v>SA-193-B7</v>
      </c>
      <c r="BK54" s="109" t="str">
        <f t="shared" si="12"/>
        <v>STUD BOLT, 5/8-11</v>
      </c>
      <c r="BL54" s="6">
        <f t="shared" si="5"/>
        <v>0.51680000000000004</v>
      </c>
      <c r="BM54" s="6" t="str">
        <f t="shared" si="13"/>
        <v>5/8-11 MACHINE THREAD</v>
      </c>
      <c r="BN54" s="110" t="s">
        <v>4476</v>
      </c>
    </row>
    <row r="55" spans="2:77" x14ac:dyDescent="0.25">
      <c r="B55" s="48" t="str">
        <f t="shared" si="6"/>
        <v>WNeck Flange 150-NPS3 SCH-40</v>
      </c>
      <c r="C55" s="9" t="s">
        <v>23</v>
      </c>
      <c r="D55" s="9" t="s">
        <v>788</v>
      </c>
      <c r="E55" s="9">
        <v>16777215</v>
      </c>
      <c r="F55" s="9" t="s">
        <v>794</v>
      </c>
      <c r="G55" s="9" t="s">
        <v>56</v>
      </c>
      <c r="H55" s="9" t="s">
        <v>795</v>
      </c>
      <c r="I55" s="18" t="s">
        <v>790</v>
      </c>
      <c r="J55" s="19">
        <v>3</v>
      </c>
      <c r="K55" s="20" t="s">
        <v>791</v>
      </c>
      <c r="L55" s="20" t="s">
        <v>692</v>
      </c>
      <c r="M55" s="21">
        <v>150</v>
      </c>
      <c r="N55" s="20">
        <v>7.5</v>
      </c>
      <c r="O55" s="20">
        <v>6.25E-2</v>
      </c>
      <c r="P55" s="20">
        <v>0.88</v>
      </c>
      <c r="Q55" s="20">
        <v>4.25</v>
      </c>
      <c r="R55" s="20">
        <v>3.5</v>
      </c>
      <c r="S55" s="17">
        <v>2.69</v>
      </c>
      <c r="T55" s="9">
        <v>3.0680000000000001</v>
      </c>
      <c r="U55" s="20">
        <v>6.0000000000000009</v>
      </c>
      <c r="V55" s="20">
        <v>0.75000000000000011</v>
      </c>
      <c r="W55" s="20">
        <v>4</v>
      </c>
      <c r="X55" s="20">
        <v>45</v>
      </c>
      <c r="Y55" s="9" t="s">
        <v>702</v>
      </c>
      <c r="Z55" s="9" t="s">
        <v>694</v>
      </c>
      <c r="AA55" s="9" t="s">
        <v>695</v>
      </c>
      <c r="AB55" s="9" t="s">
        <v>698</v>
      </c>
      <c r="AC55" s="9">
        <v>6.0333333333333336E-2</v>
      </c>
      <c r="AD55" s="9">
        <v>1.2066666666666668</v>
      </c>
      <c r="AE55" s="9">
        <v>0.15349999999999997</v>
      </c>
      <c r="AF55" s="9">
        <v>90</v>
      </c>
      <c r="AG55" s="25" t="s">
        <v>2264</v>
      </c>
      <c r="AJ55" s="48" t="str">
        <f t="shared" si="0"/>
        <v>400-NPS6</v>
      </c>
      <c r="AK55" s="79">
        <v>400</v>
      </c>
      <c r="AL55" s="80">
        <f t="shared" si="17"/>
        <v>6</v>
      </c>
      <c r="AM55" s="79">
        <v>6</v>
      </c>
      <c r="AN55" s="81">
        <v>12.5</v>
      </c>
      <c r="AO55" s="81">
        <v>1.625</v>
      </c>
      <c r="AP55" s="81">
        <v>8.5</v>
      </c>
      <c r="AQ55" s="80">
        <f t="shared" si="15"/>
        <v>1.0625</v>
      </c>
      <c r="AR55" s="82">
        <v>8.125</v>
      </c>
      <c r="AS55" s="82">
        <v>12</v>
      </c>
      <c r="AT55" s="82">
        <v>1</v>
      </c>
      <c r="AU55" s="82">
        <v>0.875</v>
      </c>
      <c r="AV55" s="82">
        <v>10.625</v>
      </c>
      <c r="AW55" s="82">
        <v>115</v>
      </c>
      <c r="AX55" s="80">
        <f t="shared" si="16"/>
        <v>30</v>
      </c>
      <c r="AY55" s="83" t="str">
        <f t="shared" si="4"/>
        <v>LONG FLANGE, 6-400RFLWN</v>
      </c>
      <c r="AZ55" s="25" t="s">
        <v>4476</v>
      </c>
      <c r="BB55" s="104" t="s">
        <v>4579</v>
      </c>
      <c r="BC55" s="105">
        <f t="shared" si="9"/>
        <v>0</v>
      </c>
      <c r="BD55" s="1"/>
      <c r="BE55">
        <v>0.625</v>
      </c>
      <c r="BF55" s="5">
        <v>11</v>
      </c>
      <c r="BG55">
        <v>5.25</v>
      </c>
      <c r="BH55" s="106">
        <f t="shared" si="7"/>
        <v>5.25</v>
      </c>
      <c r="BI55" s="107">
        <f t="shared" si="10"/>
        <v>0.5</v>
      </c>
      <c r="BJ55" s="108" t="str">
        <f t="shared" si="11"/>
        <v>SA-193-B7</v>
      </c>
      <c r="BK55" s="109" t="str">
        <f t="shared" si="12"/>
        <v>STUD BOLT, 5/8-11</v>
      </c>
      <c r="BL55" s="6">
        <f t="shared" si="5"/>
        <v>0.51680000000000004</v>
      </c>
      <c r="BM55" s="6" t="str">
        <f t="shared" si="13"/>
        <v>5/8-11 MACHINE THREAD</v>
      </c>
      <c r="BN55" s="110" t="s">
        <v>4476</v>
      </c>
    </row>
    <row r="56" spans="2:77" x14ac:dyDescent="0.25">
      <c r="B56" s="48" t="str">
        <f t="shared" si="6"/>
        <v>WNeck Flange 150-NPS3 SCH-80</v>
      </c>
      <c r="C56" s="9" t="s">
        <v>23</v>
      </c>
      <c r="D56" s="9" t="s">
        <v>788</v>
      </c>
      <c r="E56" s="9">
        <v>16777215</v>
      </c>
      <c r="F56" s="9" t="s">
        <v>796</v>
      </c>
      <c r="G56" s="9" t="s">
        <v>57</v>
      </c>
      <c r="H56" s="9" t="s">
        <v>797</v>
      </c>
      <c r="I56" s="18" t="s">
        <v>790</v>
      </c>
      <c r="J56" s="19">
        <v>3</v>
      </c>
      <c r="K56" s="20" t="s">
        <v>791</v>
      </c>
      <c r="L56" s="20" t="s">
        <v>692</v>
      </c>
      <c r="M56" s="21">
        <v>150</v>
      </c>
      <c r="N56" s="20">
        <v>7.5</v>
      </c>
      <c r="O56" s="20">
        <v>6.25E-2</v>
      </c>
      <c r="P56" s="20">
        <v>0.88</v>
      </c>
      <c r="Q56" s="20">
        <v>4.25</v>
      </c>
      <c r="R56" s="20">
        <v>3.5</v>
      </c>
      <c r="S56" s="17">
        <v>2.69</v>
      </c>
      <c r="T56" s="9">
        <v>2.9</v>
      </c>
      <c r="U56" s="20">
        <v>6.0000000000000009</v>
      </c>
      <c r="V56" s="20">
        <v>0.75000000000000011</v>
      </c>
      <c r="W56" s="20">
        <v>4</v>
      </c>
      <c r="X56" s="20">
        <v>45</v>
      </c>
      <c r="Y56" s="9" t="s">
        <v>704</v>
      </c>
      <c r="Z56" s="9" t="s">
        <v>694</v>
      </c>
      <c r="AA56" s="9" t="s">
        <v>695</v>
      </c>
      <c r="AB56" s="9" t="s">
        <v>698</v>
      </c>
      <c r="AC56" s="9">
        <v>6.0333333333333336E-2</v>
      </c>
      <c r="AD56" s="9">
        <v>1.2066666666666668</v>
      </c>
      <c r="AE56" s="9">
        <v>0.23750000000000004</v>
      </c>
      <c r="AF56" s="9">
        <v>90</v>
      </c>
      <c r="AG56" s="25" t="s">
        <v>2264</v>
      </c>
      <c r="AJ56" s="48" t="str">
        <f t="shared" si="0"/>
        <v>400-NPS8</v>
      </c>
      <c r="AK56" s="79">
        <v>400</v>
      </c>
      <c r="AL56" s="80">
        <f t="shared" si="17"/>
        <v>8</v>
      </c>
      <c r="AM56" s="79">
        <v>8</v>
      </c>
      <c r="AN56" s="81">
        <v>15</v>
      </c>
      <c r="AO56" s="81">
        <v>1.875</v>
      </c>
      <c r="AP56" s="81">
        <v>10.625</v>
      </c>
      <c r="AQ56" s="80">
        <f t="shared" si="15"/>
        <v>1.125</v>
      </c>
      <c r="AR56" s="82">
        <v>10.25</v>
      </c>
      <c r="AS56" s="82">
        <v>12</v>
      </c>
      <c r="AT56" s="82">
        <v>1.125</v>
      </c>
      <c r="AU56" s="82">
        <v>1</v>
      </c>
      <c r="AV56" s="82">
        <v>13</v>
      </c>
      <c r="AW56" s="82">
        <v>140</v>
      </c>
      <c r="AX56" s="80">
        <f t="shared" si="16"/>
        <v>30</v>
      </c>
      <c r="AY56" s="83" t="str">
        <f t="shared" si="4"/>
        <v>LONG FLANGE, 8-400RFLWN</v>
      </c>
      <c r="AZ56" s="25" t="s">
        <v>4476</v>
      </c>
      <c r="BB56" s="104" t="s">
        <v>4580</v>
      </c>
      <c r="BC56" s="105">
        <f t="shared" si="9"/>
        <v>0</v>
      </c>
      <c r="BD56" s="1"/>
      <c r="BE56">
        <v>0.625</v>
      </c>
      <c r="BF56" s="5">
        <v>11</v>
      </c>
      <c r="BG56">
        <v>5.5</v>
      </c>
      <c r="BH56" s="106">
        <f t="shared" si="7"/>
        <v>5.5</v>
      </c>
      <c r="BI56" s="107">
        <f t="shared" si="10"/>
        <v>0.5</v>
      </c>
      <c r="BJ56" s="108" t="str">
        <f t="shared" si="11"/>
        <v>SA-193-B7</v>
      </c>
      <c r="BK56" s="109" t="str">
        <f t="shared" si="12"/>
        <v>STUD BOLT, 5/8-11</v>
      </c>
      <c r="BL56" s="6">
        <f t="shared" si="5"/>
        <v>0.51680000000000004</v>
      </c>
      <c r="BM56" s="6" t="str">
        <f t="shared" si="13"/>
        <v>5/8-11 MACHINE THREAD</v>
      </c>
      <c r="BN56" s="110" t="s">
        <v>4476</v>
      </c>
    </row>
    <row r="57" spans="2:77" x14ac:dyDescent="0.25">
      <c r="B57" s="48" t="str">
        <f t="shared" si="6"/>
        <v>WNeck Flange 150-NPS3 SCH-STD</v>
      </c>
      <c r="C57" s="9" t="s">
        <v>23</v>
      </c>
      <c r="D57" s="9" t="s">
        <v>788</v>
      </c>
      <c r="E57" s="9">
        <v>16777215</v>
      </c>
      <c r="F57" s="22" t="s">
        <v>689</v>
      </c>
      <c r="G57" s="9" t="s">
        <v>1</v>
      </c>
      <c r="H57" s="9" t="s">
        <v>798</v>
      </c>
      <c r="I57" s="18" t="s">
        <v>790</v>
      </c>
      <c r="J57" s="19">
        <v>3</v>
      </c>
      <c r="K57" s="20" t="s">
        <v>791</v>
      </c>
      <c r="L57" s="20" t="s">
        <v>692</v>
      </c>
      <c r="M57" s="21">
        <v>150</v>
      </c>
      <c r="N57" s="20">
        <v>7.5</v>
      </c>
      <c r="O57" s="20">
        <v>6.25E-2</v>
      </c>
      <c r="P57" s="20">
        <v>0.88</v>
      </c>
      <c r="Q57" s="20">
        <v>4.25</v>
      </c>
      <c r="R57" s="20">
        <v>3.5</v>
      </c>
      <c r="S57" s="17">
        <v>2.69</v>
      </c>
      <c r="T57" s="9">
        <v>3.0680000000000001</v>
      </c>
      <c r="U57" s="20">
        <v>6.0000000000000009</v>
      </c>
      <c r="V57" s="20">
        <v>0.75000000000000011</v>
      </c>
      <c r="W57" s="20">
        <v>4</v>
      </c>
      <c r="X57" s="20">
        <v>45</v>
      </c>
      <c r="Y57" s="9" t="s">
        <v>706</v>
      </c>
      <c r="Z57" s="9" t="s">
        <v>694</v>
      </c>
      <c r="AA57" s="9" t="s">
        <v>695</v>
      </c>
      <c r="AB57" s="9" t="s">
        <v>698</v>
      </c>
      <c r="AC57" s="9">
        <v>6.0333333333333336E-2</v>
      </c>
      <c r="AD57" s="9">
        <v>1.2066666666666668</v>
      </c>
      <c r="AE57" s="9">
        <v>0.15349999999999997</v>
      </c>
      <c r="AF57" s="9">
        <v>90</v>
      </c>
      <c r="AG57" s="25" t="s">
        <v>2264</v>
      </c>
      <c r="AJ57" s="48" t="str">
        <f t="shared" si="0"/>
        <v>400-NPS10</v>
      </c>
      <c r="AK57" s="79">
        <v>400</v>
      </c>
      <c r="AL57" s="80">
        <f t="shared" si="17"/>
        <v>10</v>
      </c>
      <c r="AM57" s="79">
        <v>10</v>
      </c>
      <c r="AN57" s="81">
        <v>17.5</v>
      </c>
      <c r="AO57" s="81">
        <v>2.125</v>
      </c>
      <c r="AP57" s="81">
        <v>12.75</v>
      </c>
      <c r="AQ57" s="80">
        <f t="shared" si="15"/>
        <v>1.3125</v>
      </c>
      <c r="AR57" s="82">
        <v>12.625</v>
      </c>
      <c r="AS57" s="82">
        <v>16</v>
      </c>
      <c r="AT57" s="82">
        <v>1.25</v>
      </c>
      <c r="AU57" s="82">
        <v>1.125</v>
      </c>
      <c r="AV57" s="82">
        <v>15.25</v>
      </c>
      <c r="AW57" s="82">
        <v>230</v>
      </c>
      <c r="AX57" s="80">
        <f t="shared" si="16"/>
        <v>22.5</v>
      </c>
      <c r="AY57" s="83" t="str">
        <f t="shared" si="4"/>
        <v>LONG FLANGE, 10-400RFLWN</v>
      </c>
      <c r="AZ57" s="25" t="s">
        <v>4476</v>
      </c>
      <c r="BB57" s="104" t="s">
        <v>4581</v>
      </c>
      <c r="BC57" s="105">
        <f t="shared" si="9"/>
        <v>0</v>
      </c>
      <c r="BD57" s="1"/>
      <c r="BE57">
        <v>0.625</v>
      </c>
      <c r="BF57" s="5">
        <v>11</v>
      </c>
      <c r="BG57">
        <v>5.75</v>
      </c>
      <c r="BH57" s="106">
        <f t="shared" si="7"/>
        <v>5.75</v>
      </c>
      <c r="BI57" s="107">
        <f t="shared" si="10"/>
        <v>0.5</v>
      </c>
      <c r="BJ57" s="108" t="str">
        <f t="shared" si="11"/>
        <v>SA-193-B7</v>
      </c>
      <c r="BK57" s="109" t="str">
        <f t="shared" si="12"/>
        <v>STUD BOLT, 5/8-11</v>
      </c>
      <c r="BL57" s="6">
        <f t="shared" si="5"/>
        <v>0.51680000000000004</v>
      </c>
      <c r="BM57" s="6" t="str">
        <f t="shared" si="13"/>
        <v>5/8-11 MACHINE THREAD</v>
      </c>
      <c r="BN57" s="110" t="s">
        <v>4476</v>
      </c>
    </row>
    <row r="58" spans="2:77" x14ac:dyDescent="0.25">
      <c r="B58" s="48" t="str">
        <f t="shared" si="6"/>
        <v>WNeck Flange 150-NPS3 SCH-XH</v>
      </c>
      <c r="C58" s="9" t="s">
        <v>23</v>
      </c>
      <c r="D58" s="9" t="s">
        <v>788</v>
      </c>
      <c r="E58" s="9">
        <v>16777215</v>
      </c>
      <c r="F58" s="22" t="s">
        <v>689</v>
      </c>
      <c r="G58" s="9" t="s">
        <v>1</v>
      </c>
      <c r="H58" s="9" t="s">
        <v>799</v>
      </c>
      <c r="I58" s="18" t="s">
        <v>790</v>
      </c>
      <c r="J58" s="19">
        <v>3</v>
      </c>
      <c r="K58" s="20" t="s">
        <v>791</v>
      </c>
      <c r="L58" s="20" t="s">
        <v>692</v>
      </c>
      <c r="M58" s="21">
        <v>150</v>
      </c>
      <c r="N58" s="20">
        <v>7.5</v>
      </c>
      <c r="O58" s="20">
        <v>6.25E-2</v>
      </c>
      <c r="P58" s="20">
        <v>0.88</v>
      </c>
      <c r="Q58" s="20">
        <v>4.25</v>
      </c>
      <c r="R58" s="20">
        <v>3.5</v>
      </c>
      <c r="S58" s="17">
        <v>2.69</v>
      </c>
      <c r="T58" s="9">
        <v>2.9</v>
      </c>
      <c r="U58" s="20">
        <v>6.0000000000000009</v>
      </c>
      <c r="V58" s="20">
        <v>0.75000000000000011</v>
      </c>
      <c r="W58" s="20">
        <v>4</v>
      </c>
      <c r="X58" s="20">
        <v>45</v>
      </c>
      <c r="Y58" s="9" t="s">
        <v>708</v>
      </c>
      <c r="Z58" s="9" t="s">
        <v>694</v>
      </c>
      <c r="AA58" s="9" t="s">
        <v>695</v>
      </c>
      <c r="AB58" s="9" t="s">
        <v>698</v>
      </c>
      <c r="AC58" s="9">
        <v>6.0333333333333336E-2</v>
      </c>
      <c r="AD58" s="9">
        <v>1.2066666666666668</v>
      </c>
      <c r="AE58" s="9">
        <v>0.23750000000000004</v>
      </c>
      <c r="AF58" s="9">
        <v>90</v>
      </c>
      <c r="AG58" s="25" t="s">
        <v>2264</v>
      </c>
      <c r="AJ58" s="48" t="str">
        <f t="shared" si="0"/>
        <v>400-NPS12</v>
      </c>
      <c r="AK58" s="79">
        <v>400</v>
      </c>
      <c r="AL58" s="80">
        <f t="shared" si="17"/>
        <v>12</v>
      </c>
      <c r="AM58" s="79">
        <v>12</v>
      </c>
      <c r="AN58" s="81">
        <v>20.5</v>
      </c>
      <c r="AO58" s="81">
        <v>2.25</v>
      </c>
      <c r="AP58" s="81">
        <v>15</v>
      </c>
      <c r="AQ58" s="80">
        <f t="shared" si="15"/>
        <v>1.375</v>
      </c>
      <c r="AR58" s="82">
        <v>14.75</v>
      </c>
      <c r="AS58" s="82">
        <v>16</v>
      </c>
      <c r="AT58" s="82">
        <v>1.375</v>
      </c>
      <c r="AU58" s="82">
        <v>1.25</v>
      </c>
      <c r="AV58" s="82">
        <v>17.75</v>
      </c>
      <c r="AW58" s="82">
        <v>301</v>
      </c>
      <c r="AX58" s="80">
        <f t="shared" si="16"/>
        <v>22.5</v>
      </c>
      <c r="AY58" s="83" t="str">
        <f t="shared" si="4"/>
        <v>LONG FLANGE, 12-400RFLWN</v>
      </c>
      <c r="AZ58" s="25" t="s">
        <v>4476</v>
      </c>
      <c r="BB58" s="104" t="s">
        <v>4582</v>
      </c>
      <c r="BC58" s="105">
        <f t="shared" si="9"/>
        <v>0</v>
      </c>
      <c r="BD58" s="1"/>
      <c r="BE58">
        <v>0.625</v>
      </c>
      <c r="BF58" s="5">
        <v>11</v>
      </c>
      <c r="BG58">
        <v>6</v>
      </c>
      <c r="BH58" s="106">
        <f t="shared" si="7"/>
        <v>6</v>
      </c>
      <c r="BI58" s="107">
        <f t="shared" si="10"/>
        <v>0.5</v>
      </c>
      <c r="BJ58" s="108" t="str">
        <f t="shared" si="11"/>
        <v>SA-193-B7</v>
      </c>
      <c r="BK58" s="109" t="str">
        <f t="shared" si="12"/>
        <v>STUD BOLT, 5/8-11</v>
      </c>
      <c r="BL58" s="6">
        <f t="shared" si="5"/>
        <v>0.51680000000000004</v>
      </c>
      <c r="BM58" s="6" t="str">
        <f t="shared" si="13"/>
        <v>5/8-11 MACHINE THREAD</v>
      </c>
      <c r="BN58" s="110" t="s">
        <v>4476</v>
      </c>
    </row>
    <row r="59" spans="2:77" x14ac:dyDescent="0.25">
      <c r="B59" s="48" t="str">
        <f t="shared" si="6"/>
        <v>WNeck Flange 150-NPS3 SCH-XXH</v>
      </c>
      <c r="C59" s="9" t="s">
        <v>23</v>
      </c>
      <c r="D59" s="9" t="s">
        <v>788</v>
      </c>
      <c r="E59" s="9">
        <v>16777215</v>
      </c>
      <c r="F59" s="9" t="s">
        <v>800</v>
      </c>
      <c r="G59" s="9" t="s">
        <v>58</v>
      </c>
      <c r="H59" s="9" t="s">
        <v>801</v>
      </c>
      <c r="I59" s="18" t="s">
        <v>790</v>
      </c>
      <c r="J59" s="19">
        <v>3</v>
      </c>
      <c r="K59" s="20" t="s">
        <v>791</v>
      </c>
      <c r="L59" s="20" t="s">
        <v>692</v>
      </c>
      <c r="M59" s="21">
        <v>150</v>
      </c>
      <c r="N59" s="20">
        <v>7.5</v>
      </c>
      <c r="O59" s="20">
        <v>6.25E-2</v>
      </c>
      <c r="P59" s="20">
        <v>0.88</v>
      </c>
      <c r="Q59" s="20">
        <v>4.25</v>
      </c>
      <c r="R59" s="20">
        <v>3.5</v>
      </c>
      <c r="S59" s="17">
        <v>2.69</v>
      </c>
      <c r="T59" s="9">
        <v>2.2999999999999998</v>
      </c>
      <c r="U59" s="20">
        <v>6.0000000000000009</v>
      </c>
      <c r="V59" s="20">
        <v>0.75000000000000011</v>
      </c>
      <c r="W59" s="20">
        <v>4</v>
      </c>
      <c r="X59" s="20">
        <v>45</v>
      </c>
      <c r="Y59" s="9" t="s">
        <v>710</v>
      </c>
      <c r="Z59" s="9" t="s">
        <v>694</v>
      </c>
      <c r="AA59" s="9" t="s">
        <v>695</v>
      </c>
      <c r="AB59" s="9" t="s">
        <v>698</v>
      </c>
      <c r="AC59" s="9">
        <v>6.0333333333333336E-2</v>
      </c>
      <c r="AD59" s="9">
        <v>1.2066666666666668</v>
      </c>
      <c r="AE59" s="9">
        <v>0.53750000000000009</v>
      </c>
      <c r="AF59" s="9">
        <v>90</v>
      </c>
      <c r="AG59" s="25" t="s">
        <v>2264</v>
      </c>
      <c r="AJ59" s="48" t="str">
        <f t="shared" si="0"/>
        <v>400-NPS14</v>
      </c>
      <c r="AK59" s="79">
        <v>400</v>
      </c>
      <c r="AL59" s="80">
        <f t="shared" si="17"/>
        <v>14</v>
      </c>
      <c r="AM59" s="79">
        <v>14</v>
      </c>
      <c r="AN59" s="81">
        <v>23</v>
      </c>
      <c r="AO59" s="81">
        <v>2.375</v>
      </c>
      <c r="AP59" s="81">
        <v>16.25</v>
      </c>
      <c r="AQ59" s="80">
        <f t="shared" si="15"/>
        <v>1.375</v>
      </c>
      <c r="AR59" s="82">
        <v>16.75</v>
      </c>
      <c r="AS59" s="82">
        <v>20</v>
      </c>
      <c r="AT59" s="82">
        <v>1.375</v>
      </c>
      <c r="AU59" s="82">
        <v>1.25</v>
      </c>
      <c r="AV59" s="82">
        <v>20.25</v>
      </c>
      <c r="AW59" s="82">
        <v>336</v>
      </c>
      <c r="AX59" s="80">
        <f t="shared" si="16"/>
        <v>18</v>
      </c>
      <c r="AY59" s="83" t="str">
        <f t="shared" si="4"/>
        <v>LONG FLANGE, 14-400RFLWN</v>
      </c>
      <c r="AZ59" s="25" t="s">
        <v>4476</v>
      </c>
      <c r="BB59" s="104" t="s">
        <v>4583</v>
      </c>
      <c r="BC59" s="105">
        <f t="shared" si="9"/>
        <v>0</v>
      </c>
      <c r="BD59" s="1"/>
      <c r="BE59">
        <v>0.75</v>
      </c>
      <c r="BF59" s="5">
        <v>10</v>
      </c>
      <c r="BG59">
        <v>0.75</v>
      </c>
      <c r="BH59" s="106">
        <f t="shared" si="7"/>
        <v>0.75</v>
      </c>
      <c r="BI59" s="107">
        <f t="shared" si="10"/>
        <v>0.5</v>
      </c>
      <c r="BJ59" s="108" t="str">
        <f t="shared" si="11"/>
        <v>SA-193-B7</v>
      </c>
      <c r="BK59" s="109" t="str">
        <f t="shared" si="12"/>
        <v>STUD BOLT, 3/4-10</v>
      </c>
      <c r="BL59" s="6">
        <f t="shared" si="5"/>
        <v>0.63090000000000002</v>
      </c>
      <c r="BM59" s="6" t="str">
        <f t="shared" si="13"/>
        <v>3/4-10 MACHINE THREAD</v>
      </c>
      <c r="BN59" s="110" t="s">
        <v>4476</v>
      </c>
    </row>
    <row r="60" spans="2:77" x14ac:dyDescent="0.25">
      <c r="B60" s="48" t="str">
        <f t="shared" si="6"/>
        <v>WNeck Flange 150-NPS3.5 SCH-10</v>
      </c>
      <c r="C60" s="9" t="s">
        <v>23</v>
      </c>
      <c r="D60" s="9" t="s">
        <v>696</v>
      </c>
      <c r="E60" s="9">
        <v>12632256</v>
      </c>
      <c r="F60" s="22" t="s">
        <v>689</v>
      </c>
      <c r="G60" s="9" t="s">
        <v>1</v>
      </c>
      <c r="H60" s="9" t="s">
        <v>802</v>
      </c>
      <c r="I60" s="18" t="s">
        <v>803</v>
      </c>
      <c r="J60" s="19">
        <v>3.5</v>
      </c>
      <c r="K60" s="20" t="s">
        <v>804</v>
      </c>
      <c r="L60" s="20" t="s">
        <v>692</v>
      </c>
      <c r="M60" s="21">
        <v>150</v>
      </c>
      <c r="N60" s="20">
        <v>8.5</v>
      </c>
      <c r="O60" s="20">
        <v>6.25E-2</v>
      </c>
      <c r="P60" s="20">
        <v>0.88</v>
      </c>
      <c r="Q60" s="20">
        <v>4.8099999999999996</v>
      </c>
      <c r="R60" s="20">
        <v>4</v>
      </c>
      <c r="S60" s="17">
        <v>2.75</v>
      </c>
      <c r="T60" s="9">
        <v>3.76</v>
      </c>
      <c r="U60" s="20">
        <v>7</v>
      </c>
      <c r="V60" s="20">
        <v>0.75000000000000011</v>
      </c>
      <c r="W60" s="20">
        <v>8</v>
      </c>
      <c r="X60" s="20">
        <v>22.5</v>
      </c>
      <c r="Y60" s="9" t="s">
        <v>693</v>
      </c>
      <c r="Z60" s="9" t="s">
        <v>694</v>
      </c>
      <c r="AA60" s="9" t="s">
        <v>695</v>
      </c>
      <c r="AB60" s="9" t="s">
        <v>698</v>
      </c>
      <c r="AC60" s="9">
        <v>6.2333333333333338E-2</v>
      </c>
      <c r="AD60" s="9">
        <v>1.2466666666666668</v>
      </c>
      <c r="AE60" s="9">
        <v>5.7500000000000107E-2</v>
      </c>
      <c r="AF60" s="9">
        <v>45</v>
      </c>
      <c r="AG60" s="25" t="s">
        <v>2264</v>
      </c>
      <c r="AJ60" s="48" t="str">
        <f t="shared" si="0"/>
        <v>400-NPS16</v>
      </c>
      <c r="AK60" s="79">
        <v>400</v>
      </c>
      <c r="AL60" s="80">
        <f t="shared" si="17"/>
        <v>16</v>
      </c>
      <c r="AM60" s="79">
        <v>16</v>
      </c>
      <c r="AN60" s="81">
        <v>25.5</v>
      </c>
      <c r="AO60" s="81">
        <v>2.5</v>
      </c>
      <c r="AP60" s="81">
        <v>18.5</v>
      </c>
      <c r="AQ60" s="80">
        <f t="shared" si="15"/>
        <v>1.5</v>
      </c>
      <c r="AR60" s="82">
        <v>19</v>
      </c>
      <c r="AS60" s="82">
        <v>20</v>
      </c>
      <c r="AT60" s="82">
        <v>1.5</v>
      </c>
      <c r="AU60" s="82">
        <v>1.375</v>
      </c>
      <c r="AV60" s="82">
        <v>22.5</v>
      </c>
      <c r="AW60" s="82">
        <v>416</v>
      </c>
      <c r="AX60" s="80">
        <f t="shared" si="16"/>
        <v>18</v>
      </c>
      <c r="AY60" s="83" t="str">
        <f t="shared" si="4"/>
        <v>LONG FLANGE, 16-400RFLWN</v>
      </c>
      <c r="AZ60" s="25" t="s">
        <v>4476</v>
      </c>
      <c r="BB60" s="104" t="s">
        <v>4584</v>
      </c>
      <c r="BC60" s="105">
        <f t="shared" si="9"/>
        <v>0</v>
      </c>
      <c r="BD60" s="1"/>
      <c r="BE60">
        <v>0.75</v>
      </c>
      <c r="BF60" s="5">
        <v>10</v>
      </c>
      <c r="BG60">
        <v>0.875</v>
      </c>
      <c r="BH60" s="106">
        <f t="shared" si="7"/>
        <v>0.875</v>
      </c>
      <c r="BI60" s="107">
        <f t="shared" si="10"/>
        <v>0.5</v>
      </c>
      <c r="BJ60" s="108" t="str">
        <f t="shared" si="11"/>
        <v>SA-193-B7</v>
      </c>
      <c r="BK60" s="109" t="str">
        <f t="shared" si="12"/>
        <v>STUD BOLT, 3/4-10</v>
      </c>
      <c r="BL60" s="6">
        <f t="shared" si="5"/>
        <v>0.63090000000000002</v>
      </c>
      <c r="BM60" s="6" t="str">
        <f t="shared" si="13"/>
        <v>3/4-10 MACHINE THREAD</v>
      </c>
      <c r="BN60" s="110" t="s">
        <v>4476</v>
      </c>
    </row>
    <row r="61" spans="2:77" x14ac:dyDescent="0.25">
      <c r="B61" s="48" t="str">
        <f t="shared" si="6"/>
        <v>WNeck Flange 150-NPS3.5 SCH-40</v>
      </c>
      <c r="C61" s="9" t="s">
        <v>23</v>
      </c>
      <c r="D61" s="9" t="s">
        <v>696</v>
      </c>
      <c r="E61" s="9">
        <v>12632256</v>
      </c>
      <c r="F61" s="22" t="s">
        <v>689</v>
      </c>
      <c r="G61" s="9" t="s">
        <v>59</v>
      </c>
      <c r="H61" s="9" t="s">
        <v>805</v>
      </c>
      <c r="I61" s="18" t="s">
        <v>803</v>
      </c>
      <c r="J61" s="19">
        <v>3.5</v>
      </c>
      <c r="K61" s="20" t="s">
        <v>804</v>
      </c>
      <c r="L61" s="20" t="s">
        <v>692</v>
      </c>
      <c r="M61" s="21">
        <v>150</v>
      </c>
      <c r="N61" s="20">
        <v>8.5</v>
      </c>
      <c r="O61" s="20">
        <v>6.25E-2</v>
      </c>
      <c r="P61" s="20">
        <v>0.88</v>
      </c>
      <c r="Q61" s="20">
        <v>4.8099999999999996</v>
      </c>
      <c r="R61" s="20">
        <v>4</v>
      </c>
      <c r="S61" s="17">
        <v>2.75</v>
      </c>
      <c r="T61" s="9">
        <v>3.548</v>
      </c>
      <c r="U61" s="20">
        <v>7</v>
      </c>
      <c r="V61" s="20">
        <v>0.75000000000000011</v>
      </c>
      <c r="W61" s="20">
        <v>8</v>
      </c>
      <c r="X61" s="20">
        <v>22.5</v>
      </c>
      <c r="Y61" s="9" t="s">
        <v>702</v>
      </c>
      <c r="Z61" s="9" t="s">
        <v>694</v>
      </c>
      <c r="AA61" s="9" t="s">
        <v>695</v>
      </c>
      <c r="AB61" s="9" t="s">
        <v>698</v>
      </c>
      <c r="AC61" s="9">
        <v>6.2333333333333338E-2</v>
      </c>
      <c r="AD61" s="9">
        <v>1.2466666666666668</v>
      </c>
      <c r="AE61" s="9">
        <v>0.16349999999999998</v>
      </c>
      <c r="AF61" s="9">
        <v>45</v>
      </c>
      <c r="AG61" s="25" t="s">
        <v>2264</v>
      </c>
      <c r="AJ61" s="48" t="str">
        <f t="shared" si="0"/>
        <v>400-NPS18</v>
      </c>
      <c r="AK61" s="79">
        <v>400</v>
      </c>
      <c r="AL61" s="80">
        <f t="shared" si="17"/>
        <v>18</v>
      </c>
      <c r="AM61" s="79">
        <v>18</v>
      </c>
      <c r="AN61" s="81">
        <v>28</v>
      </c>
      <c r="AO61" s="81">
        <v>2.625</v>
      </c>
      <c r="AP61" s="81">
        <v>21</v>
      </c>
      <c r="AQ61" s="80">
        <f t="shared" si="15"/>
        <v>1.5</v>
      </c>
      <c r="AR61" s="82">
        <v>21</v>
      </c>
      <c r="AS61" s="82">
        <v>24</v>
      </c>
      <c r="AT61" s="82">
        <v>1.5</v>
      </c>
      <c r="AU61" s="82">
        <v>1.375</v>
      </c>
      <c r="AV61" s="82">
        <v>24.75</v>
      </c>
      <c r="AW61" s="82">
        <v>481</v>
      </c>
      <c r="AX61" s="80">
        <f t="shared" si="16"/>
        <v>15</v>
      </c>
      <c r="AY61" s="83" t="str">
        <f t="shared" si="4"/>
        <v>LONG FLANGE, 18-400RFLWN</v>
      </c>
      <c r="AZ61" s="25" t="s">
        <v>4476</v>
      </c>
      <c r="BB61" s="104" t="s">
        <v>4585</v>
      </c>
      <c r="BC61" s="105">
        <f t="shared" si="9"/>
        <v>0</v>
      </c>
      <c r="BD61" s="1"/>
      <c r="BE61">
        <v>0.75</v>
      </c>
      <c r="BF61" s="5">
        <v>10</v>
      </c>
      <c r="BG61">
        <v>1</v>
      </c>
      <c r="BH61" s="106">
        <f t="shared" si="7"/>
        <v>1</v>
      </c>
      <c r="BI61" s="107">
        <f t="shared" si="10"/>
        <v>0.5</v>
      </c>
      <c r="BJ61" s="108" t="str">
        <f t="shared" si="11"/>
        <v>SA-193-B7</v>
      </c>
      <c r="BK61" s="109" t="str">
        <f t="shared" si="12"/>
        <v>STUD BOLT, 3/4-10</v>
      </c>
      <c r="BL61" s="6">
        <f t="shared" si="5"/>
        <v>0.63090000000000002</v>
      </c>
      <c r="BM61" s="6" t="str">
        <f t="shared" si="13"/>
        <v>3/4-10 MACHINE THREAD</v>
      </c>
      <c r="BN61" s="110" t="s">
        <v>4476</v>
      </c>
    </row>
    <row r="62" spans="2:77" x14ac:dyDescent="0.25">
      <c r="B62" s="48" t="str">
        <f t="shared" si="6"/>
        <v>WNeck Flange 150-NPS3.5 SCH-80</v>
      </c>
      <c r="C62" s="9" t="s">
        <v>23</v>
      </c>
      <c r="D62" s="9" t="s">
        <v>696</v>
      </c>
      <c r="E62" s="9">
        <v>12632256</v>
      </c>
      <c r="F62" s="22" t="s">
        <v>689</v>
      </c>
      <c r="G62" s="9" t="s">
        <v>60</v>
      </c>
      <c r="H62" s="9" t="s">
        <v>806</v>
      </c>
      <c r="I62" s="18" t="s">
        <v>803</v>
      </c>
      <c r="J62" s="19">
        <v>3.5</v>
      </c>
      <c r="K62" s="20" t="s">
        <v>804</v>
      </c>
      <c r="L62" s="20" t="s">
        <v>692</v>
      </c>
      <c r="M62" s="21">
        <v>150</v>
      </c>
      <c r="N62" s="20">
        <v>8.5</v>
      </c>
      <c r="O62" s="20">
        <v>6.25E-2</v>
      </c>
      <c r="P62" s="20">
        <v>0.88</v>
      </c>
      <c r="Q62" s="20">
        <v>4.8099999999999996</v>
      </c>
      <c r="R62" s="20">
        <v>4</v>
      </c>
      <c r="S62" s="17">
        <v>2.75</v>
      </c>
      <c r="T62" s="9">
        <v>3.3639999999999999</v>
      </c>
      <c r="U62" s="20">
        <v>7</v>
      </c>
      <c r="V62" s="20">
        <v>0.75000000000000011</v>
      </c>
      <c r="W62" s="20">
        <v>8</v>
      </c>
      <c r="X62" s="20">
        <v>22.5</v>
      </c>
      <c r="Y62" s="9" t="s">
        <v>704</v>
      </c>
      <c r="Z62" s="9" t="s">
        <v>694</v>
      </c>
      <c r="AA62" s="9" t="s">
        <v>695</v>
      </c>
      <c r="AB62" s="9" t="s">
        <v>698</v>
      </c>
      <c r="AC62" s="9">
        <v>6.2333333333333338E-2</v>
      </c>
      <c r="AD62" s="9">
        <v>1.2466666666666668</v>
      </c>
      <c r="AE62" s="9">
        <v>0.25550000000000006</v>
      </c>
      <c r="AF62" s="9">
        <v>45</v>
      </c>
      <c r="AG62" s="25" t="s">
        <v>2264</v>
      </c>
      <c r="AJ62" s="48" t="str">
        <f t="shared" si="0"/>
        <v>400-NPS20</v>
      </c>
      <c r="AK62" s="79">
        <v>400</v>
      </c>
      <c r="AL62" s="80">
        <f t="shared" si="17"/>
        <v>20</v>
      </c>
      <c r="AM62" s="79">
        <v>20</v>
      </c>
      <c r="AN62" s="81">
        <v>30.5</v>
      </c>
      <c r="AO62" s="81">
        <v>2.75</v>
      </c>
      <c r="AP62" s="81">
        <v>23</v>
      </c>
      <c r="AQ62" s="80">
        <f t="shared" si="15"/>
        <v>1.5625</v>
      </c>
      <c r="AR62" s="82">
        <v>23.125</v>
      </c>
      <c r="AS62" s="82">
        <v>24</v>
      </c>
      <c r="AT62" s="82">
        <v>1.625</v>
      </c>
      <c r="AU62" s="82">
        <v>1.5</v>
      </c>
      <c r="AV62" s="82">
        <v>27</v>
      </c>
      <c r="AW62" s="82">
        <v>563</v>
      </c>
      <c r="AX62" s="80">
        <f t="shared" si="16"/>
        <v>15</v>
      </c>
      <c r="AY62" s="83" t="str">
        <f t="shared" si="4"/>
        <v>LONG FLANGE, 20-400RFLWN</v>
      </c>
      <c r="AZ62" s="25" t="s">
        <v>4476</v>
      </c>
      <c r="BB62" s="104" t="s">
        <v>4586</v>
      </c>
      <c r="BC62" s="105">
        <f t="shared" si="9"/>
        <v>0</v>
      </c>
      <c r="BD62" s="1"/>
      <c r="BE62">
        <v>0.75</v>
      </c>
      <c r="BF62" s="5">
        <v>10</v>
      </c>
      <c r="BG62">
        <v>1.125</v>
      </c>
      <c r="BH62" s="106">
        <f t="shared" si="7"/>
        <v>1.125</v>
      </c>
      <c r="BI62" s="107">
        <f t="shared" si="10"/>
        <v>0.5</v>
      </c>
      <c r="BJ62" s="108" t="str">
        <f t="shared" si="11"/>
        <v>SA-193-B7</v>
      </c>
      <c r="BK62" s="109" t="str">
        <f t="shared" si="12"/>
        <v>STUD BOLT, 3/4-10</v>
      </c>
      <c r="BL62" s="6">
        <f t="shared" si="5"/>
        <v>0.63090000000000002</v>
      </c>
      <c r="BM62" s="6" t="str">
        <f t="shared" si="13"/>
        <v>3/4-10 MACHINE THREAD</v>
      </c>
      <c r="BN62" s="110" t="s">
        <v>4476</v>
      </c>
    </row>
    <row r="63" spans="2:77" x14ac:dyDescent="0.25">
      <c r="B63" s="48" t="str">
        <f t="shared" si="6"/>
        <v>WNeck Flange 150-NPS3.5 SCH-STD</v>
      </c>
      <c r="C63" s="9" t="s">
        <v>23</v>
      </c>
      <c r="D63" s="9" t="s">
        <v>696</v>
      </c>
      <c r="E63" s="9">
        <v>12632256</v>
      </c>
      <c r="F63" s="22" t="s">
        <v>689</v>
      </c>
      <c r="G63" s="9" t="s">
        <v>1</v>
      </c>
      <c r="H63" s="9" t="s">
        <v>807</v>
      </c>
      <c r="I63" s="18" t="s">
        <v>803</v>
      </c>
      <c r="J63" s="19">
        <v>3.5</v>
      </c>
      <c r="K63" s="20" t="s">
        <v>804</v>
      </c>
      <c r="L63" s="20" t="s">
        <v>692</v>
      </c>
      <c r="M63" s="21">
        <v>150</v>
      </c>
      <c r="N63" s="20">
        <v>8.5</v>
      </c>
      <c r="O63" s="20">
        <v>6.25E-2</v>
      </c>
      <c r="P63" s="20">
        <v>0.88</v>
      </c>
      <c r="Q63" s="20">
        <v>4.8099999999999996</v>
      </c>
      <c r="R63" s="20">
        <v>4</v>
      </c>
      <c r="S63" s="17">
        <v>2.75</v>
      </c>
      <c r="T63" s="9">
        <v>3.548</v>
      </c>
      <c r="U63" s="20">
        <v>7</v>
      </c>
      <c r="V63" s="20">
        <v>0.75000000000000011</v>
      </c>
      <c r="W63" s="20">
        <v>8</v>
      </c>
      <c r="X63" s="20">
        <v>22.5</v>
      </c>
      <c r="Y63" s="9" t="s">
        <v>706</v>
      </c>
      <c r="Z63" s="9" t="s">
        <v>694</v>
      </c>
      <c r="AA63" s="9" t="s">
        <v>695</v>
      </c>
      <c r="AB63" s="9" t="s">
        <v>698</v>
      </c>
      <c r="AC63" s="9">
        <v>6.2333333333333338E-2</v>
      </c>
      <c r="AD63" s="9">
        <v>1.2466666666666668</v>
      </c>
      <c r="AE63" s="9">
        <v>0.16349999999999998</v>
      </c>
      <c r="AF63" s="9">
        <v>45</v>
      </c>
      <c r="AG63" s="25" t="s">
        <v>2264</v>
      </c>
      <c r="AJ63" s="48" t="str">
        <f t="shared" si="0"/>
        <v>400-NPS24</v>
      </c>
      <c r="AK63" s="79">
        <v>400</v>
      </c>
      <c r="AL63" s="80">
        <f t="shared" si="17"/>
        <v>24</v>
      </c>
      <c r="AM63" s="79">
        <v>24</v>
      </c>
      <c r="AN63" s="81">
        <v>36</v>
      </c>
      <c r="AO63" s="81">
        <v>3</v>
      </c>
      <c r="AP63" s="81">
        <v>27.25</v>
      </c>
      <c r="AQ63" s="80">
        <f t="shared" si="15"/>
        <v>1.8125</v>
      </c>
      <c r="AR63" s="82">
        <v>27.625</v>
      </c>
      <c r="AS63" s="82">
        <v>24</v>
      </c>
      <c r="AT63" s="82">
        <v>1.875</v>
      </c>
      <c r="AU63" s="82">
        <v>1.75</v>
      </c>
      <c r="AV63" s="82">
        <v>32</v>
      </c>
      <c r="AW63" s="82">
        <v>799</v>
      </c>
      <c r="AX63" s="80">
        <f t="shared" si="16"/>
        <v>15</v>
      </c>
      <c r="AY63" s="83" t="str">
        <f t="shared" si="4"/>
        <v>LONG FLANGE, 24-400RFLWN</v>
      </c>
      <c r="AZ63" s="25" t="s">
        <v>4476</v>
      </c>
      <c r="BB63" s="104" t="s">
        <v>4587</v>
      </c>
      <c r="BC63" s="105">
        <f t="shared" si="9"/>
        <v>0</v>
      </c>
      <c r="BD63" s="1"/>
      <c r="BE63">
        <v>0.75</v>
      </c>
      <c r="BF63" s="5">
        <v>10</v>
      </c>
      <c r="BG63">
        <v>1.25</v>
      </c>
      <c r="BH63" s="106">
        <f t="shared" si="7"/>
        <v>1.25</v>
      </c>
      <c r="BI63" s="107">
        <f t="shared" si="10"/>
        <v>0.5</v>
      </c>
      <c r="BJ63" s="108" t="str">
        <f t="shared" si="11"/>
        <v>SA-193-B7</v>
      </c>
      <c r="BK63" s="109" t="str">
        <f t="shared" si="12"/>
        <v>STUD BOLT, 3/4-10</v>
      </c>
      <c r="BL63" s="6">
        <f t="shared" si="5"/>
        <v>0.63090000000000002</v>
      </c>
      <c r="BM63" s="6" t="str">
        <f t="shared" si="13"/>
        <v>3/4-10 MACHINE THREAD</v>
      </c>
      <c r="BN63" s="110" t="s">
        <v>4476</v>
      </c>
    </row>
    <row r="64" spans="2:77" x14ac:dyDescent="0.25">
      <c r="B64" s="48" t="str">
        <f t="shared" si="6"/>
        <v>WNeck Flange 150-NPS3.5 SCH-XH</v>
      </c>
      <c r="C64" s="9" t="s">
        <v>23</v>
      </c>
      <c r="D64" s="9" t="s">
        <v>696</v>
      </c>
      <c r="E64" s="9">
        <v>12632256</v>
      </c>
      <c r="F64" s="22" t="s">
        <v>689</v>
      </c>
      <c r="G64" s="9" t="s">
        <v>1</v>
      </c>
      <c r="H64" s="9" t="s">
        <v>808</v>
      </c>
      <c r="I64" s="18" t="s">
        <v>803</v>
      </c>
      <c r="J64" s="19">
        <v>3.5</v>
      </c>
      <c r="K64" s="20" t="s">
        <v>804</v>
      </c>
      <c r="L64" s="20" t="s">
        <v>692</v>
      </c>
      <c r="M64" s="21">
        <v>150</v>
      </c>
      <c r="N64" s="20">
        <v>8.5</v>
      </c>
      <c r="O64" s="20">
        <v>6.25E-2</v>
      </c>
      <c r="P64" s="20">
        <v>0.88</v>
      </c>
      <c r="Q64" s="20">
        <v>4.8099999999999996</v>
      </c>
      <c r="R64" s="20">
        <v>4</v>
      </c>
      <c r="S64" s="17">
        <v>2.75</v>
      </c>
      <c r="T64" s="9">
        <v>3.3639999999999999</v>
      </c>
      <c r="U64" s="20">
        <v>7</v>
      </c>
      <c r="V64" s="20">
        <v>0.75000000000000011</v>
      </c>
      <c r="W64" s="20">
        <v>8</v>
      </c>
      <c r="X64" s="20">
        <v>22.5</v>
      </c>
      <c r="Y64" s="9" t="s">
        <v>708</v>
      </c>
      <c r="Z64" s="9" t="s">
        <v>694</v>
      </c>
      <c r="AA64" s="9" t="s">
        <v>695</v>
      </c>
      <c r="AB64" s="9" t="s">
        <v>698</v>
      </c>
      <c r="AC64" s="9">
        <v>6.2333333333333338E-2</v>
      </c>
      <c r="AD64" s="9">
        <v>1.2466666666666668</v>
      </c>
      <c r="AE64" s="9">
        <v>0.25550000000000006</v>
      </c>
      <c r="AF64" s="9">
        <v>45</v>
      </c>
      <c r="AG64" s="25" t="s">
        <v>2264</v>
      </c>
      <c r="AJ64" s="78" t="str">
        <f t="shared" si="0"/>
        <v>600-NPS0.5</v>
      </c>
      <c r="AK64" s="79">
        <v>600</v>
      </c>
      <c r="AL64" s="80">
        <f t="shared" si="17"/>
        <v>0.5</v>
      </c>
      <c r="AM64" s="79">
        <v>0.5</v>
      </c>
      <c r="AN64" s="81">
        <v>3.75</v>
      </c>
      <c r="AO64" s="81">
        <v>0.5625</v>
      </c>
      <c r="AP64" s="81">
        <v>1.375</v>
      </c>
      <c r="AQ64" s="80">
        <f t="shared" si="15"/>
        <v>0.5</v>
      </c>
      <c r="AR64" s="82">
        <v>1.5</v>
      </c>
      <c r="AS64" s="82">
        <v>4</v>
      </c>
      <c r="AT64" s="82">
        <v>0.625</v>
      </c>
      <c r="AU64" s="82">
        <v>0.5</v>
      </c>
      <c r="AV64" s="82">
        <v>2.625</v>
      </c>
      <c r="AW64" s="82" t="s">
        <v>4475</v>
      </c>
      <c r="AX64" s="80">
        <f t="shared" si="16"/>
        <v>90</v>
      </c>
      <c r="AY64" s="83" t="str">
        <f t="shared" si="4"/>
        <v>LONG FLANGE, 0.5-600RFLWN</v>
      </c>
      <c r="AZ64" s="25" t="s">
        <v>4476</v>
      </c>
      <c r="BB64" s="104" t="s">
        <v>4588</v>
      </c>
      <c r="BC64" s="105">
        <f t="shared" si="9"/>
        <v>0</v>
      </c>
      <c r="BD64" s="1"/>
      <c r="BE64">
        <v>0.75</v>
      </c>
      <c r="BF64" s="5">
        <v>10</v>
      </c>
      <c r="BG64">
        <v>1.375</v>
      </c>
      <c r="BH64" s="106">
        <f t="shared" si="7"/>
        <v>1.375</v>
      </c>
      <c r="BI64" s="107">
        <f t="shared" si="10"/>
        <v>0.5</v>
      </c>
      <c r="BJ64" s="108" t="str">
        <f t="shared" si="11"/>
        <v>SA-193-B7</v>
      </c>
      <c r="BK64" s="109" t="str">
        <f t="shared" si="12"/>
        <v>STUD BOLT, 3/4-10</v>
      </c>
      <c r="BL64" s="6">
        <f t="shared" si="5"/>
        <v>0.63090000000000002</v>
      </c>
      <c r="BM64" s="6" t="str">
        <f t="shared" si="13"/>
        <v>3/4-10 MACHINE THREAD</v>
      </c>
      <c r="BN64" s="110" t="s">
        <v>4476</v>
      </c>
    </row>
    <row r="65" spans="2:66" x14ac:dyDescent="0.25">
      <c r="B65" s="48" t="str">
        <f t="shared" si="6"/>
        <v>WNeck Flange 150-NPS3.5 SCH-XXH</v>
      </c>
      <c r="C65" s="9" t="s">
        <v>23</v>
      </c>
      <c r="D65" s="9" t="s">
        <v>696</v>
      </c>
      <c r="E65" s="9">
        <v>12632256</v>
      </c>
      <c r="F65" s="22" t="s">
        <v>689</v>
      </c>
      <c r="G65" s="9" t="s">
        <v>61</v>
      </c>
      <c r="H65" s="9" t="s">
        <v>809</v>
      </c>
      <c r="I65" s="18" t="s">
        <v>803</v>
      </c>
      <c r="J65" s="19">
        <v>3.5</v>
      </c>
      <c r="K65" s="20" t="s">
        <v>804</v>
      </c>
      <c r="L65" s="20" t="s">
        <v>692</v>
      </c>
      <c r="M65" s="21">
        <v>150</v>
      </c>
      <c r="N65" s="20">
        <v>8.5</v>
      </c>
      <c r="O65" s="20">
        <v>6.25E-2</v>
      </c>
      <c r="P65" s="20">
        <v>0.88</v>
      </c>
      <c r="Q65" s="20">
        <v>4.8099999999999996</v>
      </c>
      <c r="R65" s="20">
        <v>4</v>
      </c>
      <c r="S65" s="17">
        <v>2.75</v>
      </c>
      <c r="T65" s="9">
        <v>2.7280000000000002</v>
      </c>
      <c r="U65" s="20">
        <v>7</v>
      </c>
      <c r="V65" s="20">
        <v>0.75000000000000011</v>
      </c>
      <c r="W65" s="20">
        <v>8</v>
      </c>
      <c r="X65" s="20">
        <v>22.5</v>
      </c>
      <c r="Y65" s="9" t="s">
        <v>710</v>
      </c>
      <c r="Z65" s="9" t="s">
        <v>694</v>
      </c>
      <c r="AA65" s="9" t="s">
        <v>695</v>
      </c>
      <c r="AB65" s="9" t="s">
        <v>698</v>
      </c>
      <c r="AC65" s="9">
        <v>6.2333333333333338E-2</v>
      </c>
      <c r="AD65" s="9">
        <v>1.2466666666666668</v>
      </c>
      <c r="AE65" s="9">
        <v>0.5734999999999999</v>
      </c>
      <c r="AF65" s="9">
        <v>45</v>
      </c>
      <c r="AG65" s="25" t="s">
        <v>2264</v>
      </c>
      <c r="AJ65" s="78" t="str">
        <f t="shared" si="0"/>
        <v>600-NPS0.75</v>
      </c>
      <c r="AK65" s="79">
        <v>600</v>
      </c>
      <c r="AL65" s="80">
        <f t="shared" si="17"/>
        <v>0.75</v>
      </c>
      <c r="AM65" s="79">
        <v>0.75</v>
      </c>
      <c r="AN65" s="81">
        <v>4.625</v>
      </c>
      <c r="AO65" s="81">
        <v>0.625</v>
      </c>
      <c r="AP65" s="81">
        <v>1.6875</v>
      </c>
      <c r="AQ65" s="80">
        <f t="shared" si="15"/>
        <v>0.5625</v>
      </c>
      <c r="AR65" s="82">
        <v>1.875</v>
      </c>
      <c r="AS65" s="82">
        <v>4</v>
      </c>
      <c r="AT65" s="82">
        <v>0.75</v>
      </c>
      <c r="AU65" s="82">
        <v>0.625</v>
      </c>
      <c r="AV65" s="82">
        <v>3.25</v>
      </c>
      <c r="AW65" s="82" t="s">
        <v>4475</v>
      </c>
      <c r="AX65" s="80">
        <f t="shared" si="16"/>
        <v>90</v>
      </c>
      <c r="AY65" s="83" t="str">
        <f t="shared" si="4"/>
        <v>LONG FLANGE, 0.75-600RFLWN</v>
      </c>
      <c r="AZ65" s="25" t="s">
        <v>4476</v>
      </c>
      <c r="BB65" s="104" t="s">
        <v>4589</v>
      </c>
      <c r="BC65" s="105">
        <f t="shared" si="9"/>
        <v>0</v>
      </c>
      <c r="BD65" s="1"/>
      <c r="BE65">
        <v>0.75</v>
      </c>
      <c r="BF65" s="5">
        <v>10</v>
      </c>
      <c r="BG65">
        <v>1.5</v>
      </c>
      <c r="BH65" s="106">
        <f t="shared" si="7"/>
        <v>1.5</v>
      </c>
      <c r="BI65" s="107">
        <f t="shared" si="10"/>
        <v>0.5</v>
      </c>
      <c r="BJ65" s="108" t="str">
        <f t="shared" si="11"/>
        <v>SA-193-B7</v>
      </c>
      <c r="BK65" s="109" t="str">
        <f t="shared" si="12"/>
        <v>STUD BOLT, 3/4-10</v>
      </c>
      <c r="BL65" s="6">
        <f t="shared" si="5"/>
        <v>0.63090000000000002</v>
      </c>
      <c r="BM65" s="6" t="str">
        <f t="shared" si="13"/>
        <v>3/4-10 MACHINE THREAD</v>
      </c>
      <c r="BN65" s="110" t="s">
        <v>4476</v>
      </c>
    </row>
    <row r="66" spans="2:66" x14ac:dyDescent="0.25">
      <c r="B66" s="48" t="str">
        <f t="shared" si="6"/>
        <v>WNeck Flange 150-NPS4 SCH-10</v>
      </c>
      <c r="C66" s="9" t="s">
        <v>23</v>
      </c>
      <c r="D66" s="9" t="s">
        <v>810</v>
      </c>
      <c r="E66" s="9">
        <v>255</v>
      </c>
      <c r="F66" s="22" t="s">
        <v>689</v>
      </c>
      <c r="G66" s="9" t="s">
        <v>1</v>
      </c>
      <c r="H66" s="9" t="s">
        <v>811</v>
      </c>
      <c r="I66" s="18" t="s">
        <v>812</v>
      </c>
      <c r="J66" s="19">
        <v>4</v>
      </c>
      <c r="K66" s="20" t="s">
        <v>813</v>
      </c>
      <c r="L66" s="20" t="s">
        <v>692</v>
      </c>
      <c r="M66" s="21">
        <v>150</v>
      </c>
      <c r="N66" s="20">
        <v>9</v>
      </c>
      <c r="O66" s="20">
        <v>6.25E-2</v>
      </c>
      <c r="P66" s="20">
        <v>0.88</v>
      </c>
      <c r="Q66" s="20">
        <v>5.31</v>
      </c>
      <c r="R66" s="20">
        <v>4.5</v>
      </c>
      <c r="S66" s="17">
        <v>2.94</v>
      </c>
      <c r="T66" s="9">
        <v>4.26</v>
      </c>
      <c r="U66" s="20">
        <v>7.5</v>
      </c>
      <c r="V66" s="20">
        <v>0.75000000000000011</v>
      </c>
      <c r="W66" s="20">
        <v>8</v>
      </c>
      <c r="X66" s="20">
        <v>22.5</v>
      </c>
      <c r="Y66" s="9" t="s">
        <v>693</v>
      </c>
      <c r="Z66" s="9" t="s">
        <v>694</v>
      </c>
      <c r="AA66" s="9" t="s">
        <v>695</v>
      </c>
      <c r="AB66" s="9" t="s">
        <v>698</v>
      </c>
      <c r="AC66" s="9">
        <v>6.8666666666666668E-2</v>
      </c>
      <c r="AD66" s="9">
        <v>1.3733333333333333</v>
      </c>
      <c r="AE66" s="9">
        <v>5.7500000000000107E-2</v>
      </c>
      <c r="AF66" s="9">
        <v>45</v>
      </c>
      <c r="AG66" s="25" t="s">
        <v>2264</v>
      </c>
      <c r="AJ66" s="48" t="str">
        <f t="shared" si="0"/>
        <v>600-NPS1</v>
      </c>
      <c r="AK66" s="79">
        <v>600</v>
      </c>
      <c r="AL66" s="80">
        <f>AM66</f>
        <v>1</v>
      </c>
      <c r="AM66" s="79">
        <v>1</v>
      </c>
      <c r="AN66" s="81">
        <v>4.875</v>
      </c>
      <c r="AO66" s="81">
        <v>0.6875</v>
      </c>
      <c r="AP66" s="81">
        <v>2</v>
      </c>
      <c r="AQ66" s="80">
        <f>(AR66-AL66)/2</f>
        <v>0.5625</v>
      </c>
      <c r="AR66" s="82">
        <v>2.125</v>
      </c>
      <c r="AS66" s="82">
        <v>4</v>
      </c>
      <c r="AT66" s="82">
        <v>0.75</v>
      </c>
      <c r="AU66" s="82">
        <v>0.625</v>
      </c>
      <c r="AV66" s="82">
        <v>3.5</v>
      </c>
      <c r="AW66" s="82">
        <v>11</v>
      </c>
      <c r="AX66" s="80">
        <f>360/AS66</f>
        <v>90</v>
      </c>
      <c r="AY66" s="83" t="str">
        <f t="shared" si="4"/>
        <v>LONG FLANGE, 1-600RFLWN</v>
      </c>
      <c r="AZ66" s="25" t="s">
        <v>4476</v>
      </c>
      <c r="BB66" s="104" t="s">
        <v>4590</v>
      </c>
      <c r="BC66" s="105">
        <f t="shared" si="9"/>
        <v>0</v>
      </c>
      <c r="BD66" s="1"/>
      <c r="BE66">
        <v>0.75</v>
      </c>
      <c r="BF66" s="5">
        <v>10</v>
      </c>
      <c r="BG66">
        <v>1.625</v>
      </c>
      <c r="BH66" s="106">
        <f t="shared" si="7"/>
        <v>1.625</v>
      </c>
      <c r="BI66" s="107">
        <f t="shared" si="10"/>
        <v>0.5</v>
      </c>
      <c r="BJ66" s="108" t="str">
        <f t="shared" si="11"/>
        <v>SA-193-B7</v>
      </c>
      <c r="BK66" s="109" t="str">
        <f t="shared" si="12"/>
        <v>STUD BOLT, 3/4-10</v>
      </c>
      <c r="BL66" s="6">
        <f t="shared" si="5"/>
        <v>0.63090000000000002</v>
      </c>
      <c r="BM66" s="6" t="str">
        <f t="shared" si="13"/>
        <v>3/4-10 MACHINE THREAD</v>
      </c>
      <c r="BN66" s="110" t="s">
        <v>4476</v>
      </c>
    </row>
    <row r="67" spans="2:66" x14ac:dyDescent="0.25">
      <c r="B67" s="48" t="str">
        <f t="shared" si="6"/>
        <v>WNeck Flange 150-NPS4 SCH-120</v>
      </c>
      <c r="C67" s="9" t="s">
        <v>23</v>
      </c>
      <c r="D67" s="9" t="s">
        <v>810</v>
      </c>
      <c r="E67" s="9">
        <v>255</v>
      </c>
      <c r="F67" s="9" t="s">
        <v>814</v>
      </c>
      <c r="G67" s="9" t="s">
        <v>62</v>
      </c>
      <c r="H67" s="9" t="s">
        <v>815</v>
      </c>
      <c r="I67" s="18" t="s">
        <v>812</v>
      </c>
      <c r="J67" s="19">
        <v>4</v>
      </c>
      <c r="K67" s="20" t="s">
        <v>813</v>
      </c>
      <c r="L67" s="20" t="s">
        <v>692</v>
      </c>
      <c r="M67" s="21">
        <v>150</v>
      </c>
      <c r="N67" s="20">
        <v>9</v>
      </c>
      <c r="O67" s="20">
        <v>6.25E-2</v>
      </c>
      <c r="P67" s="20">
        <v>0.88</v>
      </c>
      <c r="Q67" s="20">
        <v>5.31</v>
      </c>
      <c r="R67" s="20">
        <v>4.5</v>
      </c>
      <c r="S67" s="17">
        <v>2.94</v>
      </c>
      <c r="T67" s="9">
        <v>3.6240000000000001</v>
      </c>
      <c r="U67" s="20">
        <v>7.5</v>
      </c>
      <c r="V67" s="20">
        <v>0.75000000000000011</v>
      </c>
      <c r="W67" s="20">
        <v>8</v>
      </c>
      <c r="X67" s="20">
        <v>22.5</v>
      </c>
      <c r="Y67" s="9" t="s">
        <v>816</v>
      </c>
      <c r="Z67" s="9" t="s">
        <v>694</v>
      </c>
      <c r="AA67" s="9" t="s">
        <v>695</v>
      </c>
      <c r="AB67" s="9" t="s">
        <v>698</v>
      </c>
      <c r="AC67" s="9">
        <v>6.8666666666666668E-2</v>
      </c>
      <c r="AD67" s="9">
        <v>1.3733333333333333</v>
      </c>
      <c r="AE67" s="9">
        <v>0.37549999999999994</v>
      </c>
      <c r="AF67" s="9">
        <v>45</v>
      </c>
      <c r="AG67" s="25" t="s">
        <v>2264</v>
      </c>
      <c r="AJ67" s="48" t="str">
        <f t="shared" si="0"/>
        <v>600-NPS1.25</v>
      </c>
      <c r="AK67" s="79">
        <v>600</v>
      </c>
      <c r="AL67" s="80">
        <f>AM67</f>
        <v>1.25</v>
      </c>
      <c r="AM67" s="79">
        <v>1.25</v>
      </c>
      <c r="AN67" s="81">
        <v>5.25</v>
      </c>
      <c r="AO67" s="81">
        <v>0.8125</v>
      </c>
      <c r="AP67" s="81">
        <v>2.5</v>
      </c>
      <c r="AQ67" s="80">
        <f t="shared" ref="AQ67:AQ85" si="18">(AR67-AL67)/2</f>
        <v>0.625</v>
      </c>
      <c r="AR67" s="82">
        <v>2.5</v>
      </c>
      <c r="AS67" s="82">
        <v>4</v>
      </c>
      <c r="AT67" s="82">
        <v>0.75</v>
      </c>
      <c r="AU67" s="82">
        <v>0.625</v>
      </c>
      <c r="AV67" s="82">
        <v>3.875</v>
      </c>
      <c r="AW67" s="82">
        <v>14</v>
      </c>
      <c r="AX67" s="80">
        <f t="shared" ref="AX67:AX85" si="19">360/AS67</f>
        <v>90</v>
      </c>
      <c r="AY67" s="83" t="str">
        <f t="shared" si="4"/>
        <v>LONG FLANGE, 1.25-600RFLWN</v>
      </c>
      <c r="AZ67" s="25" t="s">
        <v>4476</v>
      </c>
      <c r="BB67" s="104" t="s">
        <v>4591</v>
      </c>
      <c r="BC67" s="105">
        <f t="shared" si="9"/>
        <v>0</v>
      </c>
      <c r="BD67" s="1"/>
      <c r="BE67">
        <v>0.75</v>
      </c>
      <c r="BF67" s="5">
        <v>10</v>
      </c>
      <c r="BG67">
        <v>1.75</v>
      </c>
      <c r="BH67" s="106">
        <f t="shared" si="7"/>
        <v>1.75</v>
      </c>
      <c r="BI67" s="107">
        <f t="shared" si="10"/>
        <v>0.5</v>
      </c>
      <c r="BJ67" s="108" t="str">
        <f t="shared" si="11"/>
        <v>SA-193-B7</v>
      </c>
      <c r="BK67" s="109" t="str">
        <f t="shared" si="12"/>
        <v>STUD BOLT, 3/4-10</v>
      </c>
      <c r="BL67" s="6">
        <f t="shared" si="5"/>
        <v>0.63090000000000002</v>
      </c>
      <c r="BM67" s="6" t="str">
        <f t="shared" si="13"/>
        <v>3/4-10 MACHINE THREAD</v>
      </c>
      <c r="BN67" s="110" t="s">
        <v>4476</v>
      </c>
    </row>
    <row r="68" spans="2:66" x14ac:dyDescent="0.25">
      <c r="B68" s="48" t="str">
        <f t="shared" si="6"/>
        <v>WNeck Flange 150-NPS4 SCH-160</v>
      </c>
      <c r="C68" s="9" t="s">
        <v>23</v>
      </c>
      <c r="D68" s="9" t="s">
        <v>810</v>
      </c>
      <c r="E68" s="9">
        <v>255</v>
      </c>
      <c r="F68" s="9" t="s">
        <v>817</v>
      </c>
      <c r="G68" s="9" t="s">
        <v>63</v>
      </c>
      <c r="H68" s="9" t="s">
        <v>818</v>
      </c>
      <c r="I68" s="18" t="s">
        <v>812</v>
      </c>
      <c r="J68" s="19">
        <v>4</v>
      </c>
      <c r="K68" s="20" t="s">
        <v>813</v>
      </c>
      <c r="L68" s="20" t="s">
        <v>692</v>
      </c>
      <c r="M68" s="21">
        <v>150</v>
      </c>
      <c r="N68" s="20">
        <v>9</v>
      </c>
      <c r="O68" s="20">
        <v>6.25E-2</v>
      </c>
      <c r="P68" s="20">
        <v>0.88</v>
      </c>
      <c r="Q68" s="20">
        <v>5.31</v>
      </c>
      <c r="R68" s="20">
        <v>4.5</v>
      </c>
      <c r="S68" s="17">
        <v>2.94</v>
      </c>
      <c r="T68" s="9">
        <v>3.4380000000000002</v>
      </c>
      <c r="U68" s="20">
        <v>7.5</v>
      </c>
      <c r="V68" s="20">
        <v>0.75000000000000011</v>
      </c>
      <c r="W68" s="20">
        <v>8</v>
      </c>
      <c r="X68" s="20">
        <v>22.5</v>
      </c>
      <c r="Y68" s="9" t="s">
        <v>700</v>
      </c>
      <c r="Z68" s="9" t="s">
        <v>694</v>
      </c>
      <c r="AA68" s="9" t="s">
        <v>695</v>
      </c>
      <c r="AB68" s="9" t="s">
        <v>698</v>
      </c>
      <c r="AC68" s="9">
        <v>6.8666666666666668E-2</v>
      </c>
      <c r="AD68" s="9">
        <v>1.3733333333333333</v>
      </c>
      <c r="AE68" s="9">
        <v>0.46849999999999992</v>
      </c>
      <c r="AF68" s="9">
        <v>45</v>
      </c>
      <c r="AG68" s="25" t="s">
        <v>2264</v>
      </c>
      <c r="AJ68" s="48" t="str">
        <f t="shared" ref="AJ68:AJ131" si="20">CONCATENATE(AK68,"-NPS",AM68)</f>
        <v>600-NPS1.5</v>
      </c>
      <c r="AK68" s="79">
        <v>600</v>
      </c>
      <c r="AL68" s="80">
        <f>AM68</f>
        <v>1.5</v>
      </c>
      <c r="AM68" s="79">
        <v>1.5</v>
      </c>
      <c r="AN68" s="81">
        <v>6.125</v>
      </c>
      <c r="AO68" s="81">
        <v>0.875</v>
      </c>
      <c r="AP68" s="81">
        <v>2.875</v>
      </c>
      <c r="AQ68" s="80">
        <f t="shared" si="18"/>
        <v>0.625</v>
      </c>
      <c r="AR68" s="82">
        <v>2.75</v>
      </c>
      <c r="AS68" s="82">
        <v>4</v>
      </c>
      <c r="AT68" s="82">
        <v>0.875</v>
      </c>
      <c r="AU68" s="82">
        <v>0.75</v>
      </c>
      <c r="AV68" s="82">
        <v>4.5</v>
      </c>
      <c r="AW68" s="82">
        <v>17</v>
      </c>
      <c r="AX68" s="80">
        <f t="shared" si="19"/>
        <v>90</v>
      </c>
      <c r="AY68" s="83" t="str">
        <f t="shared" ref="AY68:AY135" si="21">CONCATENATE("LONG FLANGE, ",AM68,"-",AK68,"RFLWN")</f>
        <v>LONG FLANGE, 1.5-600RFLWN</v>
      </c>
      <c r="AZ68" s="25" t="s">
        <v>4476</v>
      </c>
      <c r="BB68" s="104" t="s">
        <v>4592</v>
      </c>
      <c r="BC68" s="105">
        <f t="shared" si="9"/>
        <v>0</v>
      </c>
      <c r="BD68" s="1"/>
      <c r="BE68">
        <v>0.75</v>
      </c>
      <c r="BF68" s="5">
        <v>10</v>
      </c>
      <c r="BG68">
        <v>1.875</v>
      </c>
      <c r="BH68" s="106">
        <f t="shared" si="7"/>
        <v>1.875</v>
      </c>
      <c r="BI68" s="107">
        <f t="shared" si="10"/>
        <v>0.5</v>
      </c>
      <c r="BJ68" s="108" t="str">
        <f t="shared" si="11"/>
        <v>SA-193-B7</v>
      </c>
      <c r="BK68" s="109" t="str">
        <f t="shared" si="12"/>
        <v>STUD BOLT, 3/4-10</v>
      </c>
      <c r="BL68" s="6">
        <f t="shared" ref="BL68:BL131" si="22">VLOOKUP(BE68,Thread_Data,2,FALSE)</f>
        <v>0.63090000000000002</v>
      </c>
      <c r="BM68" s="6" t="str">
        <f t="shared" si="13"/>
        <v>3/4-10 MACHINE THREAD</v>
      </c>
      <c r="BN68" s="110" t="s">
        <v>4476</v>
      </c>
    </row>
    <row r="69" spans="2:66" x14ac:dyDescent="0.25">
      <c r="B69" s="48" t="str">
        <f t="shared" ref="B69:B132" si="23">CONCATENATE("WNeck Flange ",M69,"-NPS",J69," ",Y69)</f>
        <v>WNeck Flange 150-NPS4 SCH-40</v>
      </c>
      <c r="C69" s="9" t="s">
        <v>23</v>
      </c>
      <c r="D69" s="9" t="s">
        <v>810</v>
      </c>
      <c r="E69" s="9">
        <v>255</v>
      </c>
      <c r="F69" s="9" t="s">
        <v>819</v>
      </c>
      <c r="G69" s="9" t="s">
        <v>64</v>
      </c>
      <c r="H69" s="9" t="s">
        <v>820</v>
      </c>
      <c r="I69" s="18" t="s">
        <v>812</v>
      </c>
      <c r="J69" s="19">
        <v>4</v>
      </c>
      <c r="K69" s="20" t="s">
        <v>813</v>
      </c>
      <c r="L69" s="20" t="s">
        <v>692</v>
      </c>
      <c r="M69" s="21">
        <v>150</v>
      </c>
      <c r="N69" s="20">
        <v>9</v>
      </c>
      <c r="O69" s="20">
        <v>6.25E-2</v>
      </c>
      <c r="P69" s="20">
        <v>0.88</v>
      </c>
      <c r="Q69" s="20">
        <v>5.31</v>
      </c>
      <c r="R69" s="20">
        <v>4.5</v>
      </c>
      <c r="S69" s="17">
        <v>2.94</v>
      </c>
      <c r="T69" s="9">
        <v>4.0259999999999998</v>
      </c>
      <c r="U69" s="20">
        <v>7.5</v>
      </c>
      <c r="V69" s="20">
        <v>0.75000000000000011</v>
      </c>
      <c r="W69" s="20">
        <v>8</v>
      </c>
      <c r="X69" s="20">
        <v>22.5</v>
      </c>
      <c r="Y69" s="9" t="s">
        <v>702</v>
      </c>
      <c r="Z69" s="9" t="s">
        <v>694</v>
      </c>
      <c r="AA69" s="9" t="s">
        <v>695</v>
      </c>
      <c r="AB69" s="9" t="s">
        <v>698</v>
      </c>
      <c r="AC69" s="9">
        <v>6.8666666666666668E-2</v>
      </c>
      <c r="AD69" s="9">
        <v>1.3733333333333333</v>
      </c>
      <c r="AE69" s="9">
        <v>0.1745000000000001</v>
      </c>
      <c r="AF69" s="9">
        <v>45</v>
      </c>
      <c r="AG69" s="25" t="s">
        <v>2264</v>
      </c>
      <c r="AJ69" s="48" t="str">
        <f t="shared" si="20"/>
        <v>600-NPS2</v>
      </c>
      <c r="AK69" s="79">
        <v>600</v>
      </c>
      <c r="AL69" s="80">
        <f>AM69</f>
        <v>2</v>
      </c>
      <c r="AM69" s="79">
        <v>2</v>
      </c>
      <c r="AN69" s="81">
        <v>6.5</v>
      </c>
      <c r="AO69" s="81">
        <v>1</v>
      </c>
      <c r="AP69" s="81">
        <v>3.625</v>
      </c>
      <c r="AQ69" s="80">
        <f t="shared" si="18"/>
        <v>0.625</v>
      </c>
      <c r="AR69" s="82">
        <v>3.25</v>
      </c>
      <c r="AS69" s="82">
        <v>8</v>
      </c>
      <c r="AT69" s="82">
        <v>0.75</v>
      </c>
      <c r="AU69" s="82">
        <v>0.625</v>
      </c>
      <c r="AV69" s="82">
        <v>5</v>
      </c>
      <c r="AW69" s="82">
        <v>21</v>
      </c>
      <c r="AX69" s="80">
        <f t="shared" si="19"/>
        <v>45</v>
      </c>
      <c r="AY69" s="83" t="str">
        <f t="shared" si="21"/>
        <v>LONG FLANGE, 2-600RFLWN</v>
      </c>
      <c r="AZ69" s="25" t="s">
        <v>4476</v>
      </c>
      <c r="BB69" s="104" t="s">
        <v>4593</v>
      </c>
      <c r="BC69" s="105">
        <f t="shared" si="9"/>
        <v>0</v>
      </c>
      <c r="BD69" s="1"/>
      <c r="BE69">
        <v>0.75</v>
      </c>
      <c r="BF69" s="5">
        <v>10</v>
      </c>
      <c r="BG69">
        <v>2</v>
      </c>
      <c r="BH69" s="106">
        <f t="shared" ref="BH69:BH132" si="24">BG69</f>
        <v>2</v>
      </c>
      <c r="BI69" s="107">
        <f t="shared" si="10"/>
        <v>0.5</v>
      </c>
      <c r="BJ69" s="108" t="str">
        <f t="shared" si="11"/>
        <v>SA-193-B7</v>
      </c>
      <c r="BK69" s="109" t="str">
        <f t="shared" si="12"/>
        <v>STUD BOLT, 3/4-10</v>
      </c>
      <c r="BL69" s="6">
        <f t="shared" si="22"/>
        <v>0.63090000000000002</v>
      </c>
      <c r="BM69" s="6" t="str">
        <f t="shared" si="13"/>
        <v>3/4-10 MACHINE THREAD</v>
      </c>
      <c r="BN69" s="110" t="s">
        <v>4476</v>
      </c>
    </row>
    <row r="70" spans="2:66" x14ac:dyDescent="0.25">
      <c r="B70" s="48" t="str">
        <f t="shared" si="23"/>
        <v>WNeck Flange 150-NPS4 SCH-80</v>
      </c>
      <c r="C70" s="9" t="s">
        <v>23</v>
      </c>
      <c r="D70" s="9" t="s">
        <v>810</v>
      </c>
      <c r="E70" s="9">
        <v>255</v>
      </c>
      <c r="F70" s="9" t="s">
        <v>821</v>
      </c>
      <c r="G70" s="9" t="s">
        <v>65</v>
      </c>
      <c r="H70" s="9" t="s">
        <v>822</v>
      </c>
      <c r="I70" s="18" t="s">
        <v>812</v>
      </c>
      <c r="J70" s="19">
        <v>4</v>
      </c>
      <c r="K70" s="20" t="s">
        <v>813</v>
      </c>
      <c r="L70" s="20" t="s">
        <v>692</v>
      </c>
      <c r="M70" s="21">
        <v>150</v>
      </c>
      <c r="N70" s="20">
        <v>9</v>
      </c>
      <c r="O70" s="20">
        <v>6.25E-2</v>
      </c>
      <c r="P70" s="20">
        <v>0.88</v>
      </c>
      <c r="Q70" s="20">
        <v>5.31</v>
      </c>
      <c r="R70" s="20">
        <v>4.5</v>
      </c>
      <c r="S70" s="17">
        <v>2.94</v>
      </c>
      <c r="T70" s="9">
        <v>3.8260000000000001</v>
      </c>
      <c r="U70" s="20">
        <v>7.5</v>
      </c>
      <c r="V70" s="20">
        <v>0.75000000000000011</v>
      </c>
      <c r="W70" s="20">
        <v>8</v>
      </c>
      <c r="X70" s="20">
        <v>22.5</v>
      </c>
      <c r="Y70" s="9" t="s">
        <v>704</v>
      </c>
      <c r="Z70" s="9" t="s">
        <v>694</v>
      </c>
      <c r="AA70" s="9" t="s">
        <v>695</v>
      </c>
      <c r="AB70" s="9" t="s">
        <v>698</v>
      </c>
      <c r="AC70" s="9">
        <v>6.8666666666666668E-2</v>
      </c>
      <c r="AD70" s="9">
        <v>1.3733333333333333</v>
      </c>
      <c r="AE70" s="9">
        <v>0.27449999999999997</v>
      </c>
      <c r="AF70" s="9">
        <v>45</v>
      </c>
      <c r="AG70" s="25" t="s">
        <v>2264</v>
      </c>
      <c r="AJ70" s="48" t="str">
        <f t="shared" si="20"/>
        <v>600-NPS2.5</v>
      </c>
      <c r="AK70" s="79">
        <v>600</v>
      </c>
      <c r="AL70" s="80">
        <f>AM70</f>
        <v>2.5</v>
      </c>
      <c r="AM70" s="79">
        <v>2.5</v>
      </c>
      <c r="AN70" s="81">
        <v>7.5</v>
      </c>
      <c r="AO70" s="81">
        <v>1.125</v>
      </c>
      <c r="AP70" s="81">
        <v>4.125</v>
      </c>
      <c r="AQ70" s="80">
        <f t="shared" si="18"/>
        <v>0.71875</v>
      </c>
      <c r="AR70" s="82">
        <v>3.9375</v>
      </c>
      <c r="AS70" s="82">
        <v>8</v>
      </c>
      <c r="AT70" s="82">
        <v>0.875</v>
      </c>
      <c r="AU70" s="82">
        <v>0.75</v>
      </c>
      <c r="AV70" s="82">
        <v>5.875</v>
      </c>
      <c r="AW70" s="82">
        <v>29</v>
      </c>
      <c r="AX70" s="80">
        <f t="shared" si="19"/>
        <v>45</v>
      </c>
      <c r="AY70" s="83" t="str">
        <f t="shared" si="21"/>
        <v>LONG FLANGE, 2.5-600RFLWN</v>
      </c>
      <c r="AZ70" s="25" t="s">
        <v>4476</v>
      </c>
      <c r="BB70" s="104" t="s">
        <v>4594</v>
      </c>
      <c r="BC70" s="105">
        <f t="shared" ref="BC70:BC133" si="25">$BA$4</f>
        <v>0</v>
      </c>
      <c r="BD70" s="1"/>
      <c r="BE70">
        <v>0.75</v>
      </c>
      <c r="BF70" s="5">
        <v>10</v>
      </c>
      <c r="BG70">
        <v>2.25</v>
      </c>
      <c r="BH70" s="106">
        <f t="shared" si="24"/>
        <v>2.25</v>
      </c>
      <c r="BI70" s="107">
        <f t="shared" ref="BI70:BI133" si="26">$BH$4</f>
        <v>0.5</v>
      </c>
      <c r="BJ70" s="108" t="str">
        <f t="shared" ref="BJ70:BJ133" si="27">$BI$4</f>
        <v>SA-193-B7</v>
      </c>
      <c r="BK70" s="109" t="str">
        <f t="shared" ref="BK70:BK133" si="28">CONCATENATE("STUD BOLT, ",TEXT(BE70,"# #/##"),"-",BF70)</f>
        <v>STUD BOLT, 3/4-10</v>
      </c>
      <c r="BL70" s="6">
        <f t="shared" si="22"/>
        <v>0.63090000000000002</v>
      </c>
      <c r="BM70" s="6" t="str">
        <f t="shared" ref="BM70:BM133" si="29">CONCATENATE(TEXT(BE70,"# #/##"),"-",BF70," MACHINE THREAD")</f>
        <v>3/4-10 MACHINE THREAD</v>
      </c>
      <c r="BN70" s="110" t="s">
        <v>4476</v>
      </c>
    </row>
    <row r="71" spans="2:66" x14ac:dyDescent="0.25">
      <c r="B71" s="48" t="str">
        <f t="shared" si="23"/>
        <v>WNeck Flange 150-NPS4 SCH-STD</v>
      </c>
      <c r="C71" s="9" t="s">
        <v>23</v>
      </c>
      <c r="D71" s="9" t="s">
        <v>810</v>
      </c>
      <c r="E71" s="9">
        <v>255</v>
      </c>
      <c r="F71" s="22" t="s">
        <v>689</v>
      </c>
      <c r="G71" s="9" t="s">
        <v>1</v>
      </c>
      <c r="H71" s="9" t="s">
        <v>823</v>
      </c>
      <c r="I71" s="18" t="s">
        <v>812</v>
      </c>
      <c r="J71" s="19">
        <v>4</v>
      </c>
      <c r="K71" s="20" t="s">
        <v>813</v>
      </c>
      <c r="L71" s="20" t="s">
        <v>692</v>
      </c>
      <c r="M71" s="21">
        <v>150</v>
      </c>
      <c r="N71" s="20">
        <v>9</v>
      </c>
      <c r="O71" s="20">
        <v>6.25E-2</v>
      </c>
      <c r="P71" s="20">
        <v>0.88</v>
      </c>
      <c r="Q71" s="20">
        <v>5.31</v>
      </c>
      <c r="R71" s="20">
        <v>4.5</v>
      </c>
      <c r="S71" s="17">
        <v>2.94</v>
      </c>
      <c r="T71" s="9">
        <v>4.0259999999999998</v>
      </c>
      <c r="U71" s="20">
        <v>7.5</v>
      </c>
      <c r="V71" s="20">
        <v>0.75000000000000011</v>
      </c>
      <c r="W71" s="20">
        <v>8</v>
      </c>
      <c r="X71" s="20">
        <v>22.5</v>
      </c>
      <c r="Y71" s="9" t="s">
        <v>706</v>
      </c>
      <c r="Z71" s="9" t="s">
        <v>694</v>
      </c>
      <c r="AA71" s="9" t="s">
        <v>695</v>
      </c>
      <c r="AB71" s="9" t="s">
        <v>698</v>
      </c>
      <c r="AC71" s="9">
        <v>6.8666666666666668E-2</v>
      </c>
      <c r="AD71" s="9">
        <v>1.3733333333333333</v>
      </c>
      <c r="AE71" s="9">
        <v>0.1745000000000001</v>
      </c>
      <c r="AF71" s="9">
        <v>45</v>
      </c>
      <c r="AG71" s="25" t="s">
        <v>2264</v>
      </c>
      <c r="AJ71" s="48" t="str">
        <f t="shared" si="20"/>
        <v>600-NPS3</v>
      </c>
      <c r="AK71" s="79">
        <v>600</v>
      </c>
      <c r="AL71" s="80">
        <f t="shared" ref="AL71:AL85" si="30">AM71</f>
        <v>3</v>
      </c>
      <c r="AM71" s="79">
        <v>3</v>
      </c>
      <c r="AN71" s="81">
        <v>8.25</v>
      </c>
      <c r="AO71" s="79">
        <v>1.25</v>
      </c>
      <c r="AP71" s="81">
        <v>5</v>
      </c>
      <c r="AQ71" s="80">
        <f t="shared" si="18"/>
        <v>0.8125</v>
      </c>
      <c r="AR71" s="82">
        <v>4.625</v>
      </c>
      <c r="AS71" s="82">
        <v>8</v>
      </c>
      <c r="AT71" s="82">
        <v>0.875</v>
      </c>
      <c r="AU71" s="82">
        <v>0.75</v>
      </c>
      <c r="AV71" s="82">
        <v>6.625</v>
      </c>
      <c r="AW71" s="82">
        <v>38</v>
      </c>
      <c r="AX71" s="80">
        <f t="shared" si="19"/>
        <v>45</v>
      </c>
      <c r="AY71" s="83" t="str">
        <f t="shared" si="21"/>
        <v>LONG FLANGE, 3-600RFLWN</v>
      </c>
      <c r="AZ71" s="25" t="s">
        <v>4476</v>
      </c>
      <c r="BB71" s="104" t="s">
        <v>4595</v>
      </c>
      <c r="BC71" s="105">
        <f t="shared" si="25"/>
        <v>0</v>
      </c>
      <c r="BD71" s="1"/>
      <c r="BE71">
        <v>0.75</v>
      </c>
      <c r="BF71" s="5">
        <v>10</v>
      </c>
      <c r="BG71">
        <v>2.5</v>
      </c>
      <c r="BH71" s="106">
        <f t="shared" si="24"/>
        <v>2.5</v>
      </c>
      <c r="BI71" s="107">
        <f t="shared" si="26"/>
        <v>0.5</v>
      </c>
      <c r="BJ71" s="108" t="str">
        <f t="shared" si="27"/>
        <v>SA-193-B7</v>
      </c>
      <c r="BK71" s="109" t="str">
        <f t="shared" si="28"/>
        <v>STUD BOLT, 3/4-10</v>
      </c>
      <c r="BL71" s="6">
        <f t="shared" si="22"/>
        <v>0.63090000000000002</v>
      </c>
      <c r="BM71" s="6" t="str">
        <f t="shared" si="29"/>
        <v>3/4-10 MACHINE THREAD</v>
      </c>
      <c r="BN71" s="110" t="s">
        <v>4476</v>
      </c>
    </row>
    <row r="72" spans="2:66" x14ac:dyDescent="0.25">
      <c r="B72" s="48" t="str">
        <f t="shared" si="23"/>
        <v>WNeck Flange 150-NPS4 SCH-XH</v>
      </c>
      <c r="C72" s="9" t="s">
        <v>23</v>
      </c>
      <c r="D72" s="9" t="s">
        <v>810</v>
      </c>
      <c r="E72" s="9">
        <v>255</v>
      </c>
      <c r="F72" s="22" t="s">
        <v>689</v>
      </c>
      <c r="G72" s="9" t="s">
        <v>1</v>
      </c>
      <c r="H72" s="9" t="s">
        <v>824</v>
      </c>
      <c r="I72" s="18" t="s">
        <v>812</v>
      </c>
      <c r="J72" s="19">
        <v>4</v>
      </c>
      <c r="K72" s="20" t="s">
        <v>813</v>
      </c>
      <c r="L72" s="20" t="s">
        <v>692</v>
      </c>
      <c r="M72" s="21">
        <v>150</v>
      </c>
      <c r="N72" s="20">
        <v>9</v>
      </c>
      <c r="O72" s="20">
        <v>6.25E-2</v>
      </c>
      <c r="P72" s="20">
        <v>0.88</v>
      </c>
      <c r="Q72" s="20">
        <v>5.31</v>
      </c>
      <c r="R72" s="20">
        <v>4.5</v>
      </c>
      <c r="S72" s="17">
        <v>2.94</v>
      </c>
      <c r="T72" s="9">
        <v>3.8260000000000001</v>
      </c>
      <c r="U72" s="20">
        <v>7.5</v>
      </c>
      <c r="V72" s="20">
        <v>0.75000000000000011</v>
      </c>
      <c r="W72" s="20">
        <v>8</v>
      </c>
      <c r="X72" s="20">
        <v>22.5</v>
      </c>
      <c r="Y72" s="9" t="s">
        <v>708</v>
      </c>
      <c r="Z72" s="9" t="s">
        <v>694</v>
      </c>
      <c r="AA72" s="9" t="s">
        <v>695</v>
      </c>
      <c r="AB72" s="9" t="s">
        <v>698</v>
      </c>
      <c r="AC72" s="9">
        <v>6.8666666666666668E-2</v>
      </c>
      <c r="AD72" s="9">
        <v>1.3733333333333333</v>
      </c>
      <c r="AE72" s="9">
        <v>0.27449999999999997</v>
      </c>
      <c r="AF72" s="9">
        <v>45</v>
      </c>
      <c r="AG72" s="25" t="s">
        <v>2264</v>
      </c>
      <c r="AJ72" s="48" t="str">
        <f t="shared" si="20"/>
        <v>600-NPS3.5</v>
      </c>
      <c r="AK72" s="79">
        <v>600</v>
      </c>
      <c r="AL72" s="80">
        <f t="shared" si="30"/>
        <v>3.5</v>
      </c>
      <c r="AM72" s="79">
        <v>3.5</v>
      </c>
      <c r="AN72" s="81">
        <v>9</v>
      </c>
      <c r="AO72" s="81">
        <v>1.375</v>
      </c>
      <c r="AP72" s="81">
        <v>5.5</v>
      </c>
      <c r="AQ72" s="80">
        <f t="shared" si="18"/>
        <v>0.875</v>
      </c>
      <c r="AR72" s="82">
        <v>5.25</v>
      </c>
      <c r="AS72" s="82">
        <v>8</v>
      </c>
      <c r="AT72" s="82">
        <v>1</v>
      </c>
      <c r="AU72" s="82">
        <v>0.875</v>
      </c>
      <c r="AV72" s="82">
        <v>7.25</v>
      </c>
      <c r="AW72" s="82">
        <v>48</v>
      </c>
      <c r="AX72" s="80">
        <f t="shared" si="19"/>
        <v>45</v>
      </c>
      <c r="AY72" s="83" t="str">
        <f t="shared" si="21"/>
        <v>LONG FLANGE, 3.5-600RFLWN</v>
      </c>
      <c r="AZ72" s="25" t="s">
        <v>4476</v>
      </c>
      <c r="BB72" s="104" t="s">
        <v>4596</v>
      </c>
      <c r="BC72" s="105">
        <f t="shared" si="25"/>
        <v>0</v>
      </c>
      <c r="BD72" s="1"/>
      <c r="BE72">
        <v>0.75</v>
      </c>
      <c r="BF72" s="5">
        <v>10</v>
      </c>
      <c r="BG72">
        <v>2.75</v>
      </c>
      <c r="BH72" s="106">
        <f t="shared" si="24"/>
        <v>2.75</v>
      </c>
      <c r="BI72" s="107">
        <f t="shared" si="26"/>
        <v>0.5</v>
      </c>
      <c r="BJ72" s="108" t="str">
        <f t="shared" si="27"/>
        <v>SA-193-B7</v>
      </c>
      <c r="BK72" s="109" t="str">
        <f t="shared" si="28"/>
        <v>STUD BOLT, 3/4-10</v>
      </c>
      <c r="BL72" s="6">
        <f t="shared" si="22"/>
        <v>0.63090000000000002</v>
      </c>
      <c r="BM72" s="6" t="str">
        <f t="shared" si="29"/>
        <v>3/4-10 MACHINE THREAD</v>
      </c>
      <c r="BN72" s="110" t="s">
        <v>4476</v>
      </c>
    </row>
    <row r="73" spans="2:66" x14ac:dyDescent="0.25">
      <c r="B73" s="48" t="str">
        <f t="shared" si="23"/>
        <v>WNeck Flange 150-NPS4 SCH-XXH</v>
      </c>
      <c r="C73" s="9" t="s">
        <v>23</v>
      </c>
      <c r="D73" s="9" t="s">
        <v>810</v>
      </c>
      <c r="E73" s="9">
        <v>255</v>
      </c>
      <c r="F73" s="9" t="s">
        <v>825</v>
      </c>
      <c r="G73" s="9" t="s">
        <v>66</v>
      </c>
      <c r="H73" s="9" t="s">
        <v>826</v>
      </c>
      <c r="I73" s="18" t="s">
        <v>812</v>
      </c>
      <c r="J73" s="19">
        <v>4</v>
      </c>
      <c r="K73" s="20" t="s">
        <v>813</v>
      </c>
      <c r="L73" s="20" t="s">
        <v>692</v>
      </c>
      <c r="M73" s="21">
        <v>150</v>
      </c>
      <c r="N73" s="20">
        <v>9</v>
      </c>
      <c r="O73" s="20">
        <v>6.25E-2</v>
      </c>
      <c r="P73" s="20">
        <v>0.88</v>
      </c>
      <c r="Q73" s="20">
        <v>5.31</v>
      </c>
      <c r="R73" s="20">
        <v>4.5</v>
      </c>
      <c r="S73" s="17">
        <v>2.94</v>
      </c>
      <c r="T73" s="9">
        <v>3.1520000000000001</v>
      </c>
      <c r="U73" s="20">
        <v>7.5</v>
      </c>
      <c r="V73" s="20">
        <v>0.75000000000000011</v>
      </c>
      <c r="W73" s="20">
        <v>8</v>
      </c>
      <c r="X73" s="20">
        <v>22.5</v>
      </c>
      <c r="Y73" s="9" t="s">
        <v>710</v>
      </c>
      <c r="Z73" s="9" t="s">
        <v>694</v>
      </c>
      <c r="AA73" s="9" t="s">
        <v>695</v>
      </c>
      <c r="AB73" s="9" t="s">
        <v>698</v>
      </c>
      <c r="AC73" s="9">
        <v>6.8666666666666668E-2</v>
      </c>
      <c r="AD73" s="9">
        <v>1.3733333333333333</v>
      </c>
      <c r="AE73" s="9">
        <v>0.61149999999999993</v>
      </c>
      <c r="AF73" s="9">
        <v>45</v>
      </c>
      <c r="AG73" s="25" t="s">
        <v>2264</v>
      </c>
      <c r="AJ73" s="48" t="str">
        <f t="shared" si="20"/>
        <v>600-NPS4</v>
      </c>
      <c r="AK73" s="79">
        <v>600</v>
      </c>
      <c r="AL73" s="80">
        <f t="shared" si="30"/>
        <v>4</v>
      </c>
      <c r="AM73" s="79">
        <v>4</v>
      </c>
      <c r="AN73" s="81">
        <v>10.75</v>
      </c>
      <c r="AO73" s="81">
        <v>1.5</v>
      </c>
      <c r="AP73" s="81">
        <v>6.1875</v>
      </c>
      <c r="AQ73" s="80">
        <f t="shared" si="18"/>
        <v>1</v>
      </c>
      <c r="AR73" s="82">
        <v>6</v>
      </c>
      <c r="AS73" s="82">
        <v>8</v>
      </c>
      <c r="AT73" s="82">
        <v>1</v>
      </c>
      <c r="AU73" s="82">
        <v>0.875</v>
      </c>
      <c r="AV73" s="82">
        <v>8.5</v>
      </c>
      <c r="AW73" s="82">
        <v>80</v>
      </c>
      <c r="AX73" s="80">
        <f t="shared" si="19"/>
        <v>45</v>
      </c>
      <c r="AY73" s="83" t="str">
        <f t="shared" si="21"/>
        <v>LONG FLANGE, 4-600RFLWN</v>
      </c>
      <c r="AZ73" s="25" t="s">
        <v>4476</v>
      </c>
      <c r="BB73" s="104" t="s">
        <v>4597</v>
      </c>
      <c r="BC73" s="105">
        <f t="shared" si="25"/>
        <v>0</v>
      </c>
      <c r="BD73" s="1"/>
      <c r="BE73">
        <v>0.75</v>
      </c>
      <c r="BF73" s="5">
        <v>10</v>
      </c>
      <c r="BG73">
        <v>3</v>
      </c>
      <c r="BH73" s="106">
        <f t="shared" si="24"/>
        <v>3</v>
      </c>
      <c r="BI73" s="107">
        <f t="shared" si="26"/>
        <v>0.5</v>
      </c>
      <c r="BJ73" s="108" t="str">
        <f t="shared" si="27"/>
        <v>SA-193-B7</v>
      </c>
      <c r="BK73" s="109" t="str">
        <f t="shared" si="28"/>
        <v>STUD BOLT, 3/4-10</v>
      </c>
      <c r="BL73" s="6">
        <f t="shared" si="22"/>
        <v>0.63090000000000002</v>
      </c>
      <c r="BM73" s="6" t="str">
        <f t="shared" si="29"/>
        <v>3/4-10 MACHINE THREAD</v>
      </c>
      <c r="BN73" s="110" t="s">
        <v>4476</v>
      </c>
    </row>
    <row r="74" spans="2:66" x14ac:dyDescent="0.25">
      <c r="B74" s="48" t="str">
        <f t="shared" si="23"/>
        <v>WNeck Flange 150-NPS5 SCH-10</v>
      </c>
      <c r="C74" s="9" t="s">
        <v>23</v>
      </c>
      <c r="D74" s="9" t="s">
        <v>827</v>
      </c>
      <c r="E74" s="9">
        <v>33023</v>
      </c>
      <c r="F74" s="22" t="s">
        <v>689</v>
      </c>
      <c r="G74" s="9" t="s">
        <v>1</v>
      </c>
      <c r="H74" s="9" t="s">
        <v>828</v>
      </c>
      <c r="I74" s="18" t="s">
        <v>829</v>
      </c>
      <c r="J74" s="19">
        <v>5</v>
      </c>
      <c r="K74" s="20" t="s">
        <v>830</v>
      </c>
      <c r="L74" s="20" t="s">
        <v>692</v>
      </c>
      <c r="M74" s="21">
        <v>150</v>
      </c>
      <c r="N74" s="20">
        <v>10</v>
      </c>
      <c r="O74" s="20">
        <v>6.25E-2</v>
      </c>
      <c r="P74" s="20">
        <v>0.88</v>
      </c>
      <c r="Q74" s="20">
        <v>6.44</v>
      </c>
      <c r="R74" s="20">
        <v>5.56</v>
      </c>
      <c r="S74" s="17">
        <v>3.44</v>
      </c>
      <c r="T74" s="9">
        <v>5.2949999999999999</v>
      </c>
      <c r="U74" s="20">
        <v>8.5</v>
      </c>
      <c r="V74" s="20">
        <v>0.88</v>
      </c>
      <c r="W74" s="20">
        <v>8</v>
      </c>
      <c r="X74" s="20">
        <v>22.5</v>
      </c>
      <c r="Y74" s="9" t="s">
        <v>693</v>
      </c>
      <c r="Z74" s="9" t="s">
        <v>694</v>
      </c>
      <c r="AA74" s="9" t="s">
        <v>695</v>
      </c>
      <c r="AB74" s="9" t="s">
        <v>698</v>
      </c>
      <c r="AC74" s="9">
        <v>8.533333333333333E-2</v>
      </c>
      <c r="AD74" s="9">
        <v>1.7066666666666668</v>
      </c>
      <c r="AE74" s="9">
        <v>6.999999999999984E-2</v>
      </c>
      <c r="AF74" s="9">
        <v>45</v>
      </c>
      <c r="AG74" s="25" t="s">
        <v>2264</v>
      </c>
      <c r="AJ74" s="48" t="str">
        <f t="shared" si="20"/>
        <v>600-NPS5</v>
      </c>
      <c r="AK74" s="79">
        <v>600</v>
      </c>
      <c r="AL74" s="80">
        <f t="shared" si="30"/>
        <v>5</v>
      </c>
      <c r="AM74" s="79">
        <v>5</v>
      </c>
      <c r="AN74" s="81">
        <v>13</v>
      </c>
      <c r="AO74" s="81">
        <v>1.75</v>
      </c>
      <c r="AP74" s="81">
        <v>7.3125</v>
      </c>
      <c r="AQ74" s="80">
        <f t="shared" si="18"/>
        <v>1.25</v>
      </c>
      <c r="AR74" s="82">
        <v>7.5</v>
      </c>
      <c r="AS74" s="82">
        <v>8</v>
      </c>
      <c r="AT74" s="82">
        <v>1.125</v>
      </c>
      <c r="AU74" s="82">
        <v>1</v>
      </c>
      <c r="AV74" s="82">
        <v>10.5</v>
      </c>
      <c r="AW74" s="82">
        <v>128</v>
      </c>
      <c r="AX74" s="80">
        <f t="shared" si="19"/>
        <v>45</v>
      </c>
      <c r="AY74" s="83" t="str">
        <f t="shared" si="21"/>
        <v>LONG FLANGE, 5-600RFLWN</v>
      </c>
      <c r="AZ74" s="25" t="s">
        <v>4476</v>
      </c>
      <c r="BB74" s="104" t="s">
        <v>4598</v>
      </c>
      <c r="BC74" s="105">
        <f t="shared" si="25"/>
        <v>0</v>
      </c>
      <c r="BD74" s="1"/>
      <c r="BE74">
        <v>0.75</v>
      </c>
      <c r="BF74" s="5">
        <v>10</v>
      </c>
      <c r="BG74">
        <v>3.25</v>
      </c>
      <c r="BH74" s="106">
        <f t="shared" si="24"/>
        <v>3.25</v>
      </c>
      <c r="BI74" s="107">
        <f t="shared" si="26"/>
        <v>0.5</v>
      </c>
      <c r="BJ74" s="108" t="str">
        <f t="shared" si="27"/>
        <v>SA-193-B7</v>
      </c>
      <c r="BK74" s="109" t="str">
        <f t="shared" si="28"/>
        <v>STUD BOLT, 3/4-10</v>
      </c>
      <c r="BL74" s="6">
        <f t="shared" si="22"/>
        <v>0.63090000000000002</v>
      </c>
      <c r="BM74" s="6" t="str">
        <f t="shared" si="29"/>
        <v>3/4-10 MACHINE THREAD</v>
      </c>
      <c r="BN74" s="110" t="s">
        <v>4476</v>
      </c>
    </row>
    <row r="75" spans="2:66" x14ac:dyDescent="0.25">
      <c r="B75" s="48" t="str">
        <f t="shared" si="23"/>
        <v>WNeck Flange 150-NPS5 SCH-120</v>
      </c>
      <c r="C75" s="9" t="s">
        <v>23</v>
      </c>
      <c r="D75" s="9" t="s">
        <v>827</v>
      </c>
      <c r="E75" s="9">
        <v>33023</v>
      </c>
      <c r="F75" s="22" t="s">
        <v>689</v>
      </c>
      <c r="G75" s="9" t="s">
        <v>67</v>
      </c>
      <c r="H75" s="9" t="s">
        <v>831</v>
      </c>
      <c r="I75" s="18" t="s">
        <v>829</v>
      </c>
      <c r="J75" s="19">
        <v>5</v>
      </c>
      <c r="K75" s="20" t="s">
        <v>830</v>
      </c>
      <c r="L75" s="20" t="s">
        <v>692</v>
      </c>
      <c r="M75" s="21">
        <v>150</v>
      </c>
      <c r="N75" s="20">
        <v>10</v>
      </c>
      <c r="O75" s="20">
        <v>6.25E-2</v>
      </c>
      <c r="P75" s="20">
        <v>0.88</v>
      </c>
      <c r="Q75" s="20">
        <v>6.44</v>
      </c>
      <c r="R75" s="20">
        <v>5.56</v>
      </c>
      <c r="S75" s="17">
        <v>3.44</v>
      </c>
      <c r="T75" s="9">
        <v>4.5629999999999997</v>
      </c>
      <c r="U75" s="20">
        <v>8.5</v>
      </c>
      <c r="V75" s="20">
        <v>0.88</v>
      </c>
      <c r="W75" s="20">
        <v>8</v>
      </c>
      <c r="X75" s="20">
        <v>22.5</v>
      </c>
      <c r="Y75" s="9" t="s">
        <v>816</v>
      </c>
      <c r="Z75" s="9" t="s">
        <v>694</v>
      </c>
      <c r="AA75" s="9" t="s">
        <v>695</v>
      </c>
      <c r="AB75" s="9" t="s">
        <v>698</v>
      </c>
      <c r="AC75" s="9">
        <v>8.533333333333333E-2</v>
      </c>
      <c r="AD75" s="9">
        <v>1.7066666666666668</v>
      </c>
      <c r="AE75" s="9">
        <v>0.43599999999999994</v>
      </c>
      <c r="AF75" s="9">
        <v>45</v>
      </c>
      <c r="AG75" s="25" t="s">
        <v>2264</v>
      </c>
      <c r="AJ75" s="48" t="str">
        <f t="shared" si="20"/>
        <v>600-NPS6</v>
      </c>
      <c r="AK75" s="79">
        <v>600</v>
      </c>
      <c r="AL75" s="80">
        <f t="shared" si="30"/>
        <v>6</v>
      </c>
      <c r="AM75" s="79">
        <v>6</v>
      </c>
      <c r="AN75" s="81">
        <v>14</v>
      </c>
      <c r="AO75" s="81">
        <v>1.875</v>
      </c>
      <c r="AP75" s="81">
        <v>8.5</v>
      </c>
      <c r="AQ75" s="80">
        <f t="shared" si="18"/>
        <v>1.375</v>
      </c>
      <c r="AR75" s="82">
        <v>8.75</v>
      </c>
      <c r="AS75" s="82">
        <v>12</v>
      </c>
      <c r="AT75" s="82">
        <v>1.125</v>
      </c>
      <c r="AU75" s="82">
        <v>1</v>
      </c>
      <c r="AV75" s="82">
        <v>11.5</v>
      </c>
      <c r="AW75" s="82">
        <v>158</v>
      </c>
      <c r="AX75" s="80">
        <f t="shared" si="19"/>
        <v>30</v>
      </c>
      <c r="AY75" s="83" t="str">
        <f t="shared" si="21"/>
        <v>LONG FLANGE, 6-600RFLWN</v>
      </c>
      <c r="AZ75" s="25" t="s">
        <v>4476</v>
      </c>
      <c r="BB75" s="104" t="s">
        <v>4599</v>
      </c>
      <c r="BC75" s="105">
        <f t="shared" si="25"/>
        <v>0</v>
      </c>
      <c r="BD75" s="1"/>
      <c r="BE75">
        <v>0.75</v>
      </c>
      <c r="BF75" s="5">
        <v>10</v>
      </c>
      <c r="BG75">
        <v>3.5</v>
      </c>
      <c r="BH75" s="106">
        <f t="shared" si="24"/>
        <v>3.5</v>
      </c>
      <c r="BI75" s="107">
        <f t="shared" si="26"/>
        <v>0.5</v>
      </c>
      <c r="BJ75" s="108" t="str">
        <f t="shared" si="27"/>
        <v>SA-193-B7</v>
      </c>
      <c r="BK75" s="109" t="str">
        <f t="shared" si="28"/>
        <v>STUD BOLT, 3/4-10</v>
      </c>
      <c r="BL75" s="6">
        <f t="shared" si="22"/>
        <v>0.63090000000000002</v>
      </c>
      <c r="BM75" s="6" t="str">
        <f t="shared" si="29"/>
        <v>3/4-10 MACHINE THREAD</v>
      </c>
      <c r="BN75" s="110" t="s">
        <v>4476</v>
      </c>
    </row>
    <row r="76" spans="2:66" x14ac:dyDescent="0.25">
      <c r="B76" s="48" t="str">
        <f t="shared" si="23"/>
        <v>WNeck Flange 150-NPS5 SCH-160</v>
      </c>
      <c r="C76" s="9" t="s">
        <v>23</v>
      </c>
      <c r="D76" s="9" t="s">
        <v>827</v>
      </c>
      <c r="E76" s="9">
        <v>33023</v>
      </c>
      <c r="F76" s="22" t="s">
        <v>689</v>
      </c>
      <c r="G76" s="9" t="s">
        <v>68</v>
      </c>
      <c r="H76" s="9" t="s">
        <v>832</v>
      </c>
      <c r="I76" s="18" t="s">
        <v>829</v>
      </c>
      <c r="J76" s="19">
        <v>5</v>
      </c>
      <c r="K76" s="20" t="s">
        <v>830</v>
      </c>
      <c r="L76" s="20" t="s">
        <v>692</v>
      </c>
      <c r="M76" s="21">
        <v>150</v>
      </c>
      <c r="N76" s="20">
        <v>10</v>
      </c>
      <c r="O76" s="20">
        <v>6.25E-2</v>
      </c>
      <c r="P76" s="20">
        <v>0.88</v>
      </c>
      <c r="Q76" s="20">
        <v>6.44</v>
      </c>
      <c r="R76" s="20">
        <v>5.56</v>
      </c>
      <c r="S76" s="17">
        <v>3.44</v>
      </c>
      <c r="T76" s="9">
        <v>4.3129999999999997</v>
      </c>
      <c r="U76" s="20">
        <v>8.5</v>
      </c>
      <c r="V76" s="20">
        <v>0.88</v>
      </c>
      <c r="W76" s="20">
        <v>8</v>
      </c>
      <c r="X76" s="20">
        <v>22.5</v>
      </c>
      <c r="Y76" s="9" t="s">
        <v>700</v>
      </c>
      <c r="Z76" s="9" t="s">
        <v>694</v>
      </c>
      <c r="AA76" s="9" t="s">
        <v>695</v>
      </c>
      <c r="AB76" s="9" t="s">
        <v>698</v>
      </c>
      <c r="AC76" s="9">
        <v>8.533333333333333E-2</v>
      </c>
      <c r="AD76" s="9">
        <v>1.7066666666666668</v>
      </c>
      <c r="AE76" s="9">
        <v>0.56099999999999994</v>
      </c>
      <c r="AF76" s="9">
        <v>45</v>
      </c>
      <c r="AG76" s="25" t="s">
        <v>2264</v>
      </c>
      <c r="AJ76" s="48" t="str">
        <f t="shared" si="20"/>
        <v>600-NPS8</v>
      </c>
      <c r="AK76" s="79">
        <v>600</v>
      </c>
      <c r="AL76" s="80">
        <f t="shared" si="30"/>
        <v>8</v>
      </c>
      <c r="AM76" s="79">
        <v>8</v>
      </c>
      <c r="AN76" s="81">
        <v>16.5</v>
      </c>
      <c r="AO76" s="81">
        <v>2.1875</v>
      </c>
      <c r="AP76" s="81">
        <v>10.625</v>
      </c>
      <c r="AQ76" s="80">
        <f t="shared" si="18"/>
        <v>1.375</v>
      </c>
      <c r="AR76" s="82">
        <v>10.75</v>
      </c>
      <c r="AS76" s="82">
        <v>12</v>
      </c>
      <c r="AT76" s="82">
        <v>1.25</v>
      </c>
      <c r="AU76" s="82">
        <v>1.125</v>
      </c>
      <c r="AV76" s="82">
        <v>13.75</v>
      </c>
      <c r="AW76" s="82">
        <v>215</v>
      </c>
      <c r="AX76" s="80">
        <f t="shared" si="19"/>
        <v>30</v>
      </c>
      <c r="AY76" s="83" t="str">
        <f t="shared" si="21"/>
        <v>LONG FLANGE, 8-600RFLWN</v>
      </c>
      <c r="AZ76" s="25" t="s">
        <v>4476</v>
      </c>
      <c r="BB76" s="104" t="s">
        <v>4600</v>
      </c>
      <c r="BC76" s="105">
        <f t="shared" si="25"/>
        <v>0</v>
      </c>
      <c r="BD76" s="1"/>
      <c r="BE76">
        <v>0.75</v>
      </c>
      <c r="BF76" s="5">
        <v>10</v>
      </c>
      <c r="BG76">
        <v>3.75</v>
      </c>
      <c r="BH76" s="106">
        <f t="shared" si="24"/>
        <v>3.75</v>
      </c>
      <c r="BI76" s="107">
        <f t="shared" si="26"/>
        <v>0.5</v>
      </c>
      <c r="BJ76" s="108" t="str">
        <f t="shared" si="27"/>
        <v>SA-193-B7</v>
      </c>
      <c r="BK76" s="109" t="str">
        <f t="shared" si="28"/>
        <v>STUD BOLT, 3/4-10</v>
      </c>
      <c r="BL76" s="6">
        <f t="shared" si="22"/>
        <v>0.63090000000000002</v>
      </c>
      <c r="BM76" s="6" t="str">
        <f t="shared" si="29"/>
        <v>3/4-10 MACHINE THREAD</v>
      </c>
      <c r="BN76" s="110" t="s">
        <v>4476</v>
      </c>
    </row>
    <row r="77" spans="2:66" x14ac:dyDescent="0.25">
      <c r="B77" s="48" t="str">
        <f t="shared" si="23"/>
        <v>WNeck Flange 150-NPS5 SCH-40</v>
      </c>
      <c r="C77" s="9" t="s">
        <v>23</v>
      </c>
      <c r="D77" s="9" t="s">
        <v>827</v>
      </c>
      <c r="E77" s="9">
        <v>33023</v>
      </c>
      <c r="F77" s="9" t="s">
        <v>833</v>
      </c>
      <c r="G77" s="9" t="s">
        <v>69</v>
      </c>
      <c r="H77" s="9" t="s">
        <v>834</v>
      </c>
      <c r="I77" s="18" t="s">
        <v>829</v>
      </c>
      <c r="J77" s="19">
        <v>5</v>
      </c>
      <c r="K77" s="20" t="s">
        <v>830</v>
      </c>
      <c r="L77" s="20" t="s">
        <v>692</v>
      </c>
      <c r="M77" s="21">
        <v>150</v>
      </c>
      <c r="N77" s="20">
        <v>10</v>
      </c>
      <c r="O77" s="20">
        <v>6.25E-2</v>
      </c>
      <c r="P77" s="20">
        <v>0.88</v>
      </c>
      <c r="Q77" s="20">
        <v>6.44</v>
      </c>
      <c r="R77" s="20">
        <v>5.56</v>
      </c>
      <c r="S77" s="17">
        <v>3.44</v>
      </c>
      <c r="T77" s="9">
        <v>5.0469999999999997</v>
      </c>
      <c r="U77" s="20">
        <v>8.5</v>
      </c>
      <c r="V77" s="20">
        <v>0.88</v>
      </c>
      <c r="W77" s="20">
        <v>8</v>
      </c>
      <c r="X77" s="20">
        <v>22.5</v>
      </c>
      <c r="Y77" s="9" t="s">
        <v>702</v>
      </c>
      <c r="Z77" s="9" t="s">
        <v>694</v>
      </c>
      <c r="AA77" s="9" t="s">
        <v>695</v>
      </c>
      <c r="AB77" s="9" t="s">
        <v>698</v>
      </c>
      <c r="AC77" s="9">
        <v>8.533333333333333E-2</v>
      </c>
      <c r="AD77" s="9">
        <v>1.7066666666666668</v>
      </c>
      <c r="AE77" s="9">
        <v>0.19399999999999995</v>
      </c>
      <c r="AF77" s="9">
        <v>45</v>
      </c>
      <c r="AG77" s="25" t="s">
        <v>2264</v>
      </c>
      <c r="AJ77" s="48" t="str">
        <f t="shared" si="20"/>
        <v>600-NPS10</v>
      </c>
      <c r="AK77" s="79">
        <v>600</v>
      </c>
      <c r="AL77" s="80">
        <f t="shared" si="30"/>
        <v>10</v>
      </c>
      <c r="AM77" s="79">
        <v>10</v>
      </c>
      <c r="AN77" s="81">
        <v>20</v>
      </c>
      <c r="AO77" s="81">
        <v>2.5</v>
      </c>
      <c r="AP77" s="81">
        <v>12.75</v>
      </c>
      <c r="AQ77" s="80">
        <f t="shared" si="18"/>
        <v>1.75</v>
      </c>
      <c r="AR77" s="82">
        <v>13.5</v>
      </c>
      <c r="AS77" s="82">
        <v>16</v>
      </c>
      <c r="AT77" s="82">
        <v>1.375</v>
      </c>
      <c r="AU77" s="82">
        <v>1.25</v>
      </c>
      <c r="AV77" s="82">
        <v>17</v>
      </c>
      <c r="AW77" s="82">
        <v>324</v>
      </c>
      <c r="AX77" s="80">
        <f t="shared" si="19"/>
        <v>22.5</v>
      </c>
      <c r="AY77" s="83" t="str">
        <f t="shared" si="21"/>
        <v>LONG FLANGE, 10-600RFLWN</v>
      </c>
      <c r="AZ77" s="25" t="s">
        <v>4476</v>
      </c>
      <c r="BB77" s="104" t="s">
        <v>4601</v>
      </c>
      <c r="BC77" s="105">
        <f t="shared" si="25"/>
        <v>0</v>
      </c>
      <c r="BD77" s="1"/>
      <c r="BE77">
        <v>0.75</v>
      </c>
      <c r="BF77" s="5">
        <v>10</v>
      </c>
      <c r="BG77">
        <v>4</v>
      </c>
      <c r="BH77" s="106">
        <f t="shared" si="24"/>
        <v>4</v>
      </c>
      <c r="BI77" s="107">
        <f t="shared" si="26"/>
        <v>0.5</v>
      </c>
      <c r="BJ77" s="108" t="str">
        <f t="shared" si="27"/>
        <v>SA-193-B7</v>
      </c>
      <c r="BK77" s="109" t="str">
        <f t="shared" si="28"/>
        <v>STUD BOLT, 3/4-10</v>
      </c>
      <c r="BL77" s="6">
        <f t="shared" si="22"/>
        <v>0.63090000000000002</v>
      </c>
      <c r="BM77" s="6" t="str">
        <f t="shared" si="29"/>
        <v>3/4-10 MACHINE THREAD</v>
      </c>
      <c r="BN77" s="110" t="s">
        <v>4476</v>
      </c>
    </row>
    <row r="78" spans="2:66" x14ac:dyDescent="0.25">
      <c r="B78" s="48" t="str">
        <f t="shared" si="23"/>
        <v>WNeck Flange 150-NPS5 SCH-80</v>
      </c>
      <c r="C78" s="9" t="s">
        <v>23</v>
      </c>
      <c r="D78" s="9" t="s">
        <v>827</v>
      </c>
      <c r="E78" s="9">
        <v>33023</v>
      </c>
      <c r="F78" s="9" t="s">
        <v>835</v>
      </c>
      <c r="G78" s="9" t="s">
        <v>70</v>
      </c>
      <c r="H78" s="9" t="s">
        <v>836</v>
      </c>
      <c r="I78" s="18" t="s">
        <v>829</v>
      </c>
      <c r="J78" s="19">
        <v>5</v>
      </c>
      <c r="K78" s="20" t="s">
        <v>830</v>
      </c>
      <c r="L78" s="20" t="s">
        <v>692</v>
      </c>
      <c r="M78" s="21">
        <v>150</v>
      </c>
      <c r="N78" s="20">
        <v>10</v>
      </c>
      <c r="O78" s="20">
        <v>6.25E-2</v>
      </c>
      <c r="P78" s="20">
        <v>0.88</v>
      </c>
      <c r="Q78" s="20">
        <v>6.44</v>
      </c>
      <c r="R78" s="20">
        <v>5.56</v>
      </c>
      <c r="S78" s="17">
        <v>3.44</v>
      </c>
      <c r="T78" s="9">
        <v>4.8129999999999997</v>
      </c>
      <c r="U78" s="20">
        <v>8.5</v>
      </c>
      <c r="V78" s="20">
        <v>0.88</v>
      </c>
      <c r="W78" s="20">
        <v>8</v>
      </c>
      <c r="X78" s="20">
        <v>22.5</v>
      </c>
      <c r="Y78" s="9" t="s">
        <v>704</v>
      </c>
      <c r="Z78" s="9" t="s">
        <v>694</v>
      </c>
      <c r="AA78" s="9" t="s">
        <v>695</v>
      </c>
      <c r="AB78" s="9" t="s">
        <v>698</v>
      </c>
      <c r="AC78" s="9">
        <v>8.533333333333333E-2</v>
      </c>
      <c r="AD78" s="9">
        <v>1.7066666666666668</v>
      </c>
      <c r="AE78" s="9">
        <v>0.31099999999999994</v>
      </c>
      <c r="AF78" s="9">
        <v>45</v>
      </c>
      <c r="AG78" s="25" t="s">
        <v>2264</v>
      </c>
      <c r="AJ78" s="48" t="str">
        <f t="shared" si="20"/>
        <v>600-NPS12</v>
      </c>
      <c r="AK78" s="79">
        <v>600</v>
      </c>
      <c r="AL78" s="80">
        <f t="shared" si="30"/>
        <v>12</v>
      </c>
      <c r="AM78" s="79">
        <v>12</v>
      </c>
      <c r="AN78" s="81">
        <v>22</v>
      </c>
      <c r="AO78" s="81">
        <v>2.625</v>
      </c>
      <c r="AP78" s="81">
        <v>15</v>
      </c>
      <c r="AQ78" s="80">
        <f t="shared" si="18"/>
        <v>1.875</v>
      </c>
      <c r="AR78" s="82">
        <v>15.75</v>
      </c>
      <c r="AS78" s="82">
        <v>20</v>
      </c>
      <c r="AT78" s="82">
        <v>1.375</v>
      </c>
      <c r="AU78" s="82">
        <v>1.25</v>
      </c>
      <c r="AV78" s="82">
        <v>19.25</v>
      </c>
      <c r="AW78" s="82">
        <v>500</v>
      </c>
      <c r="AX78" s="80">
        <f t="shared" si="19"/>
        <v>18</v>
      </c>
      <c r="AY78" s="83" t="str">
        <f t="shared" si="21"/>
        <v>LONG FLANGE, 12-600RFLWN</v>
      </c>
      <c r="AZ78" s="25" t="s">
        <v>4476</v>
      </c>
      <c r="BB78" s="104" t="s">
        <v>4602</v>
      </c>
      <c r="BC78" s="105">
        <f t="shared" si="25"/>
        <v>0</v>
      </c>
      <c r="BD78" s="1"/>
      <c r="BE78">
        <v>0.75</v>
      </c>
      <c r="BF78" s="5">
        <v>10</v>
      </c>
      <c r="BG78">
        <v>4.25</v>
      </c>
      <c r="BH78" s="106">
        <f t="shared" si="24"/>
        <v>4.25</v>
      </c>
      <c r="BI78" s="107">
        <f t="shared" si="26"/>
        <v>0.5</v>
      </c>
      <c r="BJ78" s="108" t="str">
        <f t="shared" si="27"/>
        <v>SA-193-B7</v>
      </c>
      <c r="BK78" s="109" t="str">
        <f t="shared" si="28"/>
        <v>STUD BOLT, 3/4-10</v>
      </c>
      <c r="BL78" s="6">
        <f t="shared" si="22"/>
        <v>0.63090000000000002</v>
      </c>
      <c r="BM78" s="6" t="str">
        <f t="shared" si="29"/>
        <v>3/4-10 MACHINE THREAD</v>
      </c>
      <c r="BN78" s="110" t="s">
        <v>4476</v>
      </c>
    </row>
    <row r="79" spans="2:66" x14ac:dyDescent="0.25">
      <c r="B79" s="48" t="str">
        <f t="shared" si="23"/>
        <v>WNeck Flange 150-NPS5 SCH-STD</v>
      </c>
      <c r="C79" s="9" t="s">
        <v>23</v>
      </c>
      <c r="D79" s="9" t="s">
        <v>827</v>
      </c>
      <c r="E79" s="9">
        <v>33023</v>
      </c>
      <c r="F79" s="9" t="s">
        <v>837</v>
      </c>
      <c r="G79" s="9" t="s">
        <v>1</v>
      </c>
      <c r="H79" s="9" t="s">
        <v>838</v>
      </c>
      <c r="I79" s="18" t="s">
        <v>829</v>
      </c>
      <c r="J79" s="19">
        <v>5</v>
      </c>
      <c r="K79" s="20" t="s">
        <v>830</v>
      </c>
      <c r="L79" s="20" t="s">
        <v>692</v>
      </c>
      <c r="M79" s="21">
        <v>150</v>
      </c>
      <c r="N79" s="20">
        <v>10</v>
      </c>
      <c r="O79" s="20">
        <v>6.25E-2</v>
      </c>
      <c r="P79" s="20">
        <v>0.88</v>
      </c>
      <c r="Q79" s="20">
        <v>6.44</v>
      </c>
      <c r="R79" s="20">
        <v>5.56</v>
      </c>
      <c r="S79" s="17">
        <v>3.44</v>
      </c>
      <c r="T79" s="9">
        <v>5.0469999999999997</v>
      </c>
      <c r="U79" s="20">
        <v>8.5</v>
      </c>
      <c r="V79" s="20">
        <v>0.88</v>
      </c>
      <c r="W79" s="20">
        <v>8</v>
      </c>
      <c r="X79" s="20">
        <v>22.5</v>
      </c>
      <c r="Y79" s="9" t="s">
        <v>706</v>
      </c>
      <c r="Z79" s="9" t="s">
        <v>694</v>
      </c>
      <c r="AA79" s="9" t="s">
        <v>695</v>
      </c>
      <c r="AB79" s="9" t="s">
        <v>698</v>
      </c>
      <c r="AC79" s="9">
        <v>8.533333333333333E-2</v>
      </c>
      <c r="AD79" s="9">
        <v>1.7066666666666668</v>
      </c>
      <c r="AE79" s="9">
        <v>0.19399999999999995</v>
      </c>
      <c r="AF79" s="9">
        <v>45</v>
      </c>
      <c r="AG79" s="25" t="s">
        <v>2264</v>
      </c>
      <c r="AJ79" s="48" t="str">
        <f t="shared" si="20"/>
        <v>600-NPS14</v>
      </c>
      <c r="AK79" s="79">
        <v>600</v>
      </c>
      <c r="AL79" s="80">
        <f t="shared" si="30"/>
        <v>14</v>
      </c>
      <c r="AM79" s="79">
        <v>14</v>
      </c>
      <c r="AN79" s="81">
        <v>23.75</v>
      </c>
      <c r="AO79" s="81">
        <v>2.75</v>
      </c>
      <c r="AP79" s="81">
        <v>16.25</v>
      </c>
      <c r="AQ79" s="80">
        <f t="shared" si="18"/>
        <v>1.5</v>
      </c>
      <c r="AR79" s="82">
        <v>17</v>
      </c>
      <c r="AS79" s="82">
        <v>20</v>
      </c>
      <c r="AT79" s="82">
        <v>1.5</v>
      </c>
      <c r="AU79" s="82">
        <v>1.375</v>
      </c>
      <c r="AV79" s="82">
        <v>20.75</v>
      </c>
      <c r="AW79" s="82">
        <v>417</v>
      </c>
      <c r="AX79" s="80">
        <f t="shared" si="19"/>
        <v>18</v>
      </c>
      <c r="AY79" s="83" t="str">
        <f t="shared" si="21"/>
        <v>LONG FLANGE, 14-600RFLWN</v>
      </c>
      <c r="AZ79" s="25" t="s">
        <v>4476</v>
      </c>
      <c r="BB79" s="104" t="s">
        <v>4603</v>
      </c>
      <c r="BC79" s="105">
        <f t="shared" si="25"/>
        <v>0</v>
      </c>
      <c r="BD79" s="1"/>
      <c r="BE79">
        <v>0.75</v>
      </c>
      <c r="BF79" s="5">
        <v>10</v>
      </c>
      <c r="BG79">
        <v>4.5</v>
      </c>
      <c r="BH79" s="106">
        <f t="shared" si="24"/>
        <v>4.5</v>
      </c>
      <c r="BI79" s="107">
        <f t="shared" si="26"/>
        <v>0.5</v>
      </c>
      <c r="BJ79" s="108" t="str">
        <f t="shared" si="27"/>
        <v>SA-193-B7</v>
      </c>
      <c r="BK79" s="109" t="str">
        <f t="shared" si="28"/>
        <v>STUD BOLT, 3/4-10</v>
      </c>
      <c r="BL79" s="6">
        <f t="shared" si="22"/>
        <v>0.63090000000000002</v>
      </c>
      <c r="BM79" s="6" t="str">
        <f t="shared" si="29"/>
        <v>3/4-10 MACHINE THREAD</v>
      </c>
      <c r="BN79" s="110" t="s">
        <v>4476</v>
      </c>
    </row>
    <row r="80" spans="2:66" x14ac:dyDescent="0.25">
      <c r="B80" s="48" t="str">
        <f t="shared" si="23"/>
        <v>WNeck Flange 150-NPS5 SCH-XH</v>
      </c>
      <c r="C80" s="9" t="s">
        <v>23</v>
      </c>
      <c r="D80" s="9" t="s">
        <v>827</v>
      </c>
      <c r="E80" s="9">
        <v>33023</v>
      </c>
      <c r="F80" s="22" t="s">
        <v>689</v>
      </c>
      <c r="G80" s="9" t="s">
        <v>1</v>
      </c>
      <c r="H80" s="9" t="s">
        <v>839</v>
      </c>
      <c r="I80" s="18" t="s">
        <v>829</v>
      </c>
      <c r="J80" s="19">
        <v>5</v>
      </c>
      <c r="K80" s="20" t="s">
        <v>830</v>
      </c>
      <c r="L80" s="20" t="s">
        <v>692</v>
      </c>
      <c r="M80" s="21">
        <v>150</v>
      </c>
      <c r="N80" s="20">
        <v>10</v>
      </c>
      <c r="O80" s="20">
        <v>6.25E-2</v>
      </c>
      <c r="P80" s="20">
        <v>0.88</v>
      </c>
      <c r="Q80" s="20">
        <v>6.44</v>
      </c>
      <c r="R80" s="20">
        <v>5.56</v>
      </c>
      <c r="S80" s="17">
        <v>3.44</v>
      </c>
      <c r="T80" s="9">
        <v>4.8129999999999997</v>
      </c>
      <c r="U80" s="20">
        <v>8.5</v>
      </c>
      <c r="V80" s="20">
        <v>0.88</v>
      </c>
      <c r="W80" s="20">
        <v>8</v>
      </c>
      <c r="X80" s="20">
        <v>22.5</v>
      </c>
      <c r="Y80" s="9" t="s">
        <v>708</v>
      </c>
      <c r="Z80" s="9" t="s">
        <v>694</v>
      </c>
      <c r="AA80" s="9" t="s">
        <v>695</v>
      </c>
      <c r="AB80" s="9" t="s">
        <v>698</v>
      </c>
      <c r="AC80" s="9">
        <v>8.533333333333333E-2</v>
      </c>
      <c r="AD80" s="9">
        <v>1.7066666666666668</v>
      </c>
      <c r="AE80" s="9">
        <v>0.31099999999999994</v>
      </c>
      <c r="AF80" s="9">
        <v>45</v>
      </c>
      <c r="AG80" s="25" t="s">
        <v>2264</v>
      </c>
      <c r="AJ80" s="48" t="str">
        <f t="shared" si="20"/>
        <v>600-NPS16</v>
      </c>
      <c r="AK80" s="79">
        <v>600</v>
      </c>
      <c r="AL80" s="80">
        <f t="shared" si="30"/>
        <v>16</v>
      </c>
      <c r="AM80" s="79">
        <v>16</v>
      </c>
      <c r="AN80" s="81">
        <v>27</v>
      </c>
      <c r="AO80" s="81">
        <v>3</v>
      </c>
      <c r="AP80" s="81">
        <v>18.5</v>
      </c>
      <c r="AQ80" s="80">
        <f t="shared" si="18"/>
        <v>1.75</v>
      </c>
      <c r="AR80" s="82">
        <v>19.5</v>
      </c>
      <c r="AS80" s="82">
        <v>20</v>
      </c>
      <c r="AT80" s="82">
        <v>1.625</v>
      </c>
      <c r="AU80" s="82">
        <v>1.5</v>
      </c>
      <c r="AV80" s="82">
        <v>23.75</v>
      </c>
      <c r="AW80" s="82">
        <v>564</v>
      </c>
      <c r="AX80" s="80">
        <f t="shared" si="19"/>
        <v>18</v>
      </c>
      <c r="AY80" s="83" t="str">
        <f t="shared" si="21"/>
        <v>LONG FLANGE, 16-600RFLWN</v>
      </c>
      <c r="AZ80" s="25" t="s">
        <v>4476</v>
      </c>
      <c r="BB80" s="104" t="s">
        <v>4604</v>
      </c>
      <c r="BC80" s="105">
        <f t="shared" si="25"/>
        <v>0</v>
      </c>
      <c r="BD80" s="1"/>
      <c r="BE80">
        <v>0.75</v>
      </c>
      <c r="BF80" s="5">
        <v>10</v>
      </c>
      <c r="BG80">
        <v>4.75</v>
      </c>
      <c r="BH80" s="106">
        <f t="shared" si="24"/>
        <v>4.75</v>
      </c>
      <c r="BI80" s="107">
        <f t="shared" si="26"/>
        <v>0.5</v>
      </c>
      <c r="BJ80" s="108" t="str">
        <f t="shared" si="27"/>
        <v>SA-193-B7</v>
      </c>
      <c r="BK80" s="109" t="str">
        <f t="shared" si="28"/>
        <v>STUD BOLT, 3/4-10</v>
      </c>
      <c r="BL80" s="6">
        <f t="shared" si="22"/>
        <v>0.63090000000000002</v>
      </c>
      <c r="BM80" s="6" t="str">
        <f t="shared" si="29"/>
        <v>3/4-10 MACHINE THREAD</v>
      </c>
      <c r="BN80" s="110" t="s">
        <v>4476</v>
      </c>
    </row>
    <row r="81" spans="2:66" x14ac:dyDescent="0.25">
      <c r="B81" s="48" t="str">
        <f t="shared" si="23"/>
        <v>WNeck Flange 150-NPS5 SCH-XXH</v>
      </c>
      <c r="C81" s="9" t="s">
        <v>23</v>
      </c>
      <c r="D81" s="9" t="s">
        <v>827</v>
      </c>
      <c r="E81" s="9">
        <v>33023</v>
      </c>
      <c r="F81" s="22" t="s">
        <v>689</v>
      </c>
      <c r="G81" s="9" t="s">
        <v>71</v>
      </c>
      <c r="H81" s="9" t="s">
        <v>840</v>
      </c>
      <c r="I81" s="18" t="s">
        <v>829</v>
      </c>
      <c r="J81" s="19">
        <v>5</v>
      </c>
      <c r="K81" s="20" t="s">
        <v>830</v>
      </c>
      <c r="L81" s="20" t="s">
        <v>692</v>
      </c>
      <c r="M81" s="21">
        <v>150</v>
      </c>
      <c r="N81" s="20">
        <v>10</v>
      </c>
      <c r="O81" s="20">
        <v>6.25E-2</v>
      </c>
      <c r="P81" s="20">
        <v>0.88</v>
      </c>
      <c r="Q81" s="20">
        <v>6.44</v>
      </c>
      <c r="R81" s="20">
        <v>5.56</v>
      </c>
      <c r="S81" s="17">
        <v>3.44</v>
      </c>
      <c r="T81" s="9">
        <v>4.0629999999999997</v>
      </c>
      <c r="U81" s="20">
        <v>8.5</v>
      </c>
      <c r="V81" s="20">
        <v>0.88</v>
      </c>
      <c r="W81" s="20">
        <v>8</v>
      </c>
      <c r="X81" s="20">
        <v>22.5</v>
      </c>
      <c r="Y81" s="9" t="s">
        <v>710</v>
      </c>
      <c r="Z81" s="9" t="s">
        <v>694</v>
      </c>
      <c r="AA81" s="9" t="s">
        <v>695</v>
      </c>
      <c r="AB81" s="9" t="s">
        <v>698</v>
      </c>
      <c r="AC81" s="9">
        <v>8.533333333333333E-2</v>
      </c>
      <c r="AD81" s="9">
        <v>1.7066666666666668</v>
      </c>
      <c r="AE81" s="9">
        <v>0.68599999999999994</v>
      </c>
      <c r="AF81" s="9">
        <v>45</v>
      </c>
      <c r="AG81" s="25" t="s">
        <v>2264</v>
      </c>
      <c r="AJ81" s="48" t="str">
        <f t="shared" si="20"/>
        <v>600-NPS18</v>
      </c>
      <c r="AK81" s="79">
        <v>600</v>
      </c>
      <c r="AL81" s="80">
        <f t="shared" si="30"/>
        <v>18</v>
      </c>
      <c r="AM81" s="79">
        <v>18</v>
      </c>
      <c r="AN81" s="81">
        <v>29.25</v>
      </c>
      <c r="AO81" s="81">
        <v>3.25</v>
      </c>
      <c r="AP81" s="81">
        <v>21</v>
      </c>
      <c r="AQ81" s="80">
        <f t="shared" si="18"/>
        <v>1.75</v>
      </c>
      <c r="AR81" s="82">
        <v>21.5</v>
      </c>
      <c r="AS81" s="82">
        <v>20</v>
      </c>
      <c r="AT81" s="82">
        <v>1.75</v>
      </c>
      <c r="AU81" s="82">
        <v>1.625</v>
      </c>
      <c r="AV81" s="82">
        <v>25.75</v>
      </c>
      <c r="AW81" s="82">
        <v>654</v>
      </c>
      <c r="AX81" s="80">
        <f t="shared" si="19"/>
        <v>18</v>
      </c>
      <c r="AY81" s="83" t="str">
        <f t="shared" si="21"/>
        <v>LONG FLANGE, 18-600RFLWN</v>
      </c>
      <c r="AZ81" s="25" t="s">
        <v>4476</v>
      </c>
      <c r="BB81" s="104" t="s">
        <v>4605</v>
      </c>
      <c r="BC81" s="105">
        <f t="shared" si="25"/>
        <v>0</v>
      </c>
      <c r="BD81" s="1"/>
      <c r="BE81">
        <v>0.75</v>
      </c>
      <c r="BF81" s="5">
        <v>10</v>
      </c>
      <c r="BG81">
        <v>5</v>
      </c>
      <c r="BH81" s="106">
        <f t="shared" si="24"/>
        <v>5</v>
      </c>
      <c r="BI81" s="107">
        <f t="shared" si="26"/>
        <v>0.5</v>
      </c>
      <c r="BJ81" s="108" t="str">
        <f t="shared" si="27"/>
        <v>SA-193-B7</v>
      </c>
      <c r="BK81" s="109" t="str">
        <f t="shared" si="28"/>
        <v>STUD BOLT, 3/4-10</v>
      </c>
      <c r="BL81" s="6">
        <f t="shared" si="22"/>
        <v>0.63090000000000002</v>
      </c>
      <c r="BM81" s="6" t="str">
        <f t="shared" si="29"/>
        <v>3/4-10 MACHINE THREAD</v>
      </c>
      <c r="BN81" s="110" t="s">
        <v>4476</v>
      </c>
    </row>
    <row r="82" spans="2:66" x14ac:dyDescent="0.25">
      <c r="B82" s="48" t="str">
        <f t="shared" si="23"/>
        <v>WNeck Flange 150-NPS6 SCH-10</v>
      </c>
      <c r="C82" s="9" t="s">
        <v>23</v>
      </c>
      <c r="D82" s="9" t="s">
        <v>761</v>
      </c>
      <c r="E82" s="9">
        <v>1262987</v>
      </c>
      <c r="F82" s="22" t="s">
        <v>689</v>
      </c>
      <c r="G82" s="9" t="s">
        <v>1</v>
      </c>
      <c r="H82" s="9" t="s">
        <v>841</v>
      </c>
      <c r="I82" s="18" t="s">
        <v>842</v>
      </c>
      <c r="J82" s="19">
        <v>6</v>
      </c>
      <c r="K82" s="20" t="s">
        <v>843</v>
      </c>
      <c r="L82" s="20" t="s">
        <v>692</v>
      </c>
      <c r="M82" s="21">
        <v>150</v>
      </c>
      <c r="N82" s="20">
        <v>11</v>
      </c>
      <c r="O82" s="20">
        <v>6.25E-2</v>
      </c>
      <c r="P82" s="20">
        <v>0.94</v>
      </c>
      <c r="Q82" s="20">
        <v>7.5599999999999987</v>
      </c>
      <c r="R82" s="20">
        <v>6.63</v>
      </c>
      <c r="S82" s="17">
        <v>3.44</v>
      </c>
      <c r="T82" s="9">
        <v>6.3570000000000002</v>
      </c>
      <c r="U82" s="20">
        <v>9.5</v>
      </c>
      <c r="V82" s="20">
        <v>0.88</v>
      </c>
      <c r="W82" s="20">
        <v>8</v>
      </c>
      <c r="X82" s="20">
        <v>22.5</v>
      </c>
      <c r="Y82" s="9" t="s">
        <v>693</v>
      </c>
      <c r="Z82" s="9" t="s">
        <v>694</v>
      </c>
      <c r="AA82" s="9" t="s">
        <v>695</v>
      </c>
      <c r="AB82" s="9" t="s">
        <v>698</v>
      </c>
      <c r="AC82" s="9">
        <v>8.3333333333333329E-2</v>
      </c>
      <c r="AD82" s="9">
        <v>1.6666666666666667</v>
      </c>
      <c r="AE82" s="9">
        <v>7.3999999999999844E-2</v>
      </c>
      <c r="AF82" s="9">
        <v>45</v>
      </c>
      <c r="AG82" s="25" t="s">
        <v>2264</v>
      </c>
      <c r="AJ82" s="48" t="str">
        <f t="shared" si="20"/>
        <v>600-NPS20</v>
      </c>
      <c r="AK82" s="79">
        <v>600</v>
      </c>
      <c r="AL82" s="80">
        <f t="shared" si="30"/>
        <v>20</v>
      </c>
      <c r="AM82" s="79">
        <v>20</v>
      </c>
      <c r="AN82" s="81">
        <v>32</v>
      </c>
      <c r="AO82" s="81">
        <v>3.5</v>
      </c>
      <c r="AP82" s="81">
        <v>23</v>
      </c>
      <c r="AQ82" s="80">
        <f t="shared" si="18"/>
        <v>2</v>
      </c>
      <c r="AR82" s="82">
        <v>24</v>
      </c>
      <c r="AS82" s="82">
        <v>24</v>
      </c>
      <c r="AT82" s="82">
        <v>1.75</v>
      </c>
      <c r="AU82" s="82">
        <v>1.625</v>
      </c>
      <c r="AV82" s="82">
        <v>28.5</v>
      </c>
      <c r="AW82" s="82">
        <v>840</v>
      </c>
      <c r="AX82" s="80">
        <f t="shared" si="19"/>
        <v>15</v>
      </c>
      <c r="AY82" s="83" t="str">
        <f t="shared" si="21"/>
        <v>LONG FLANGE, 20-600RFLWN</v>
      </c>
      <c r="AZ82" s="25" t="s">
        <v>4476</v>
      </c>
      <c r="BB82" s="104" t="s">
        <v>4606</v>
      </c>
      <c r="BC82" s="105">
        <f t="shared" si="25"/>
        <v>0</v>
      </c>
      <c r="BD82" s="1"/>
      <c r="BE82">
        <v>0.75</v>
      </c>
      <c r="BF82" s="5">
        <v>10</v>
      </c>
      <c r="BG82">
        <v>5.25</v>
      </c>
      <c r="BH82" s="106">
        <f t="shared" si="24"/>
        <v>5.25</v>
      </c>
      <c r="BI82" s="107">
        <f t="shared" si="26"/>
        <v>0.5</v>
      </c>
      <c r="BJ82" s="108" t="str">
        <f t="shared" si="27"/>
        <v>SA-193-B7</v>
      </c>
      <c r="BK82" s="109" t="str">
        <f t="shared" si="28"/>
        <v>STUD BOLT, 3/4-10</v>
      </c>
      <c r="BL82" s="6">
        <f t="shared" si="22"/>
        <v>0.63090000000000002</v>
      </c>
      <c r="BM82" s="6" t="str">
        <f t="shared" si="29"/>
        <v>3/4-10 MACHINE THREAD</v>
      </c>
      <c r="BN82" s="110" t="s">
        <v>4476</v>
      </c>
    </row>
    <row r="83" spans="2:66" x14ac:dyDescent="0.25">
      <c r="B83" s="48" t="str">
        <f t="shared" si="23"/>
        <v>WNeck Flange 150-NPS6 SCH-120</v>
      </c>
      <c r="C83" s="9" t="s">
        <v>23</v>
      </c>
      <c r="D83" s="9" t="s">
        <v>761</v>
      </c>
      <c r="E83" s="9">
        <v>1262987</v>
      </c>
      <c r="F83" s="22" t="s">
        <v>689</v>
      </c>
      <c r="G83" s="9" t="s">
        <v>72</v>
      </c>
      <c r="H83" s="9" t="s">
        <v>844</v>
      </c>
      <c r="I83" s="18" t="s">
        <v>842</v>
      </c>
      <c r="J83" s="19">
        <v>6</v>
      </c>
      <c r="K83" s="20" t="s">
        <v>843</v>
      </c>
      <c r="L83" s="20" t="s">
        <v>692</v>
      </c>
      <c r="M83" s="21">
        <v>150</v>
      </c>
      <c r="N83" s="20">
        <v>11</v>
      </c>
      <c r="O83" s="20">
        <v>6.25E-2</v>
      </c>
      <c r="P83" s="20">
        <v>0.94</v>
      </c>
      <c r="Q83" s="20">
        <v>7.5599999999999987</v>
      </c>
      <c r="R83" s="20">
        <v>6.63</v>
      </c>
      <c r="S83" s="17">
        <v>3.44</v>
      </c>
      <c r="T83" s="9">
        <v>5.5010000000000003</v>
      </c>
      <c r="U83" s="20">
        <v>9.5</v>
      </c>
      <c r="V83" s="20">
        <v>0.88</v>
      </c>
      <c r="W83" s="20">
        <v>8</v>
      </c>
      <c r="X83" s="20">
        <v>22.5</v>
      </c>
      <c r="Y83" s="9" t="s">
        <v>816</v>
      </c>
      <c r="Z83" s="9" t="s">
        <v>694</v>
      </c>
      <c r="AA83" s="9" t="s">
        <v>695</v>
      </c>
      <c r="AB83" s="9" t="s">
        <v>698</v>
      </c>
      <c r="AC83" s="9">
        <v>8.3333333333333329E-2</v>
      </c>
      <c r="AD83" s="9">
        <v>1.6666666666666667</v>
      </c>
      <c r="AE83" s="9">
        <v>0.50199999999999978</v>
      </c>
      <c r="AF83" s="9">
        <v>45</v>
      </c>
      <c r="AG83" s="25" t="s">
        <v>2264</v>
      </c>
      <c r="AJ83" s="48" t="str">
        <f t="shared" si="20"/>
        <v>600-NPS24</v>
      </c>
      <c r="AK83" s="79">
        <v>600</v>
      </c>
      <c r="AL83" s="80">
        <f t="shared" si="30"/>
        <v>24</v>
      </c>
      <c r="AM83" s="79">
        <v>24</v>
      </c>
      <c r="AN83" s="81">
        <v>37</v>
      </c>
      <c r="AO83" s="81">
        <v>4</v>
      </c>
      <c r="AP83" s="81">
        <v>27.25</v>
      </c>
      <c r="AQ83" s="80">
        <f t="shared" si="18"/>
        <v>2.125</v>
      </c>
      <c r="AR83" s="82">
        <v>28.25</v>
      </c>
      <c r="AS83" s="82">
        <v>24</v>
      </c>
      <c r="AT83" s="82">
        <v>2</v>
      </c>
      <c r="AU83" s="82">
        <v>1.875</v>
      </c>
      <c r="AV83" s="82">
        <v>33</v>
      </c>
      <c r="AW83" s="82">
        <v>1100</v>
      </c>
      <c r="AX83" s="80">
        <f t="shared" si="19"/>
        <v>15</v>
      </c>
      <c r="AY83" s="83" t="str">
        <f t="shared" si="21"/>
        <v>LONG FLANGE, 24-600RFLWN</v>
      </c>
      <c r="AZ83" s="25" t="s">
        <v>4476</v>
      </c>
      <c r="BB83" s="104" t="s">
        <v>4607</v>
      </c>
      <c r="BC83" s="105">
        <f t="shared" si="25"/>
        <v>0</v>
      </c>
      <c r="BD83" s="1"/>
      <c r="BE83">
        <v>0.75</v>
      </c>
      <c r="BF83" s="5">
        <v>10</v>
      </c>
      <c r="BG83">
        <v>5.5</v>
      </c>
      <c r="BH83" s="106">
        <f t="shared" si="24"/>
        <v>5.5</v>
      </c>
      <c r="BI83" s="107">
        <f t="shared" si="26"/>
        <v>0.5</v>
      </c>
      <c r="BJ83" s="108" t="str">
        <f t="shared" si="27"/>
        <v>SA-193-B7</v>
      </c>
      <c r="BK83" s="109" t="str">
        <f t="shared" si="28"/>
        <v>STUD BOLT, 3/4-10</v>
      </c>
      <c r="BL83" s="6">
        <f t="shared" si="22"/>
        <v>0.63090000000000002</v>
      </c>
      <c r="BM83" s="6" t="str">
        <f t="shared" si="29"/>
        <v>3/4-10 MACHINE THREAD</v>
      </c>
      <c r="BN83" s="110" t="s">
        <v>4476</v>
      </c>
    </row>
    <row r="84" spans="2:66" x14ac:dyDescent="0.25">
      <c r="B84" s="48" t="str">
        <f t="shared" si="23"/>
        <v>WNeck Flange 150-NPS6 SCH-160</v>
      </c>
      <c r="C84" s="9" t="s">
        <v>23</v>
      </c>
      <c r="D84" s="9" t="s">
        <v>761</v>
      </c>
      <c r="E84" s="9">
        <v>1262987</v>
      </c>
      <c r="F84" s="9" t="s">
        <v>845</v>
      </c>
      <c r="G84" s="9" t="s">
        <v>73</v>
      </c>
      <c r="H84" s="9" t="s">
        <v>846</v>
      </c>
      <c r="I84" s="18" t="s">
        <v>842</v>
      </c>
      <c r="J84" s="19">
        <v>6</v>
      </c>
      <c r="K84" s="20" t="s">
        <v>843</v>
      </c>
      <c r="L84" s="20" t="s">
        <v>692</v>
      </c>
      <c r="M84" s="21">
        <v>150</v>
      </c>
      <c r="N84" s="20">
        <v>11</v>
      </c>
      <c r="O84" s="20">
        <v>6.25E-2</v>
      </c>
      <c r="P84" s="20">
        <v>0.94</v>
      </c>
      <c r="Q84" s="20">
        <v>7.5599999999999987</v>
      </c>
      <c r="R84" s="20">
        <v>6.63</v>
      </c>
      <c r="S84" s="17">
        <v>3.44</v>
      </c>
      <c r="T84" s="9">
        <v>5.1870000000000003</v>
      </c>
      <c r="U84" s="20">
        <v>9.5</v>
      </c>
      <c r="V84" s="20">
        <v>0.88</v>
      </c>
      <c r="W84" s="20">
        <v>8</v>
      </c>
      <c r="X84" s="20">
        <v>22.5</v>
      </c>
      <c r="Y84" s="9" t="s">
        <v>700</v>
      </c>
      <c r="Z84" s="9" t="s">
        <v>694</v>
      </c>
      <c r="AA84" s="9" t="s">
        <v>695</v>
      </c>
      <c r="AB84" s="9" t="s">
        <v>698</v>
      </c>
      <c r="AC84" s="9">
        <v>8.3333333333333329E-2</v>
      </c>
      <c r="AD84" s="9">
        <v>1.6666666666666667</v>
      </c>
      <c r="AE84" s="9">
        <v>0.65899999999999981</v>
      </c>
      <c r="AF84" s="9">
        <v>45</v>
      </c>
      <c r="AG84" s="25" t="s">
        <v>2264</v>
      </c>
      <c r="AJ84" s="78" t="str">
        <f t="shared" si="20"/>
        <v>900-NPS0.5</v>
      </c>
      <c r="AK84" s="79">
        <v>900</v>
      </c>
      <c r="AL84" s="80">
        <f t="shared" si="30"/>
        <v>0.5</v>
      </c>
      <c r="AM84" s="79">
        <v>0.5</v>
      </c>
      <c r="AN84" s="81">
        <v>4.75</v>
      </c>
      <c r="AO84" s="81">
        <v>0.875</v>
      </c>
      <c r="AP84" s="81">
        <v>1.375</v>
      </c>
      <c r="AQ84" s="80">
        <f t="shared" si="18"/>
        <v>0.53125</v>
      </c>
      <c r="AR84" s="82">
        <v>1.5625</v>
      </c>
      <c r="AS84" s="82">
        <v>4</v>
      </c>
      <c r="AT84" s="82">
        <v>0.875</v>
      </c>
      <c r="AU84" s="82">
        <v>0.75</v>
      </c>
      <c r="AV84" s="82">
        <v>3.25</v>
      </c>
      <c r="AW84" s="82" t="s">
        <v>4475</v>
      </c>
      <c r="AX84" s="80">
        <f t="shared" si="19"/>
        <v>90</v>
      </c>
      <c r="AY84" s="83" t="str">
        <f t="shared" si="21"/>
        <v>LONG FLANGE, 0.5-900RFLWN</v>
      </c>
      <c r="AZ84" s="25" t="s">
        <v>4476</v>
      </c>
      <c r="BB84" s="104" t="s">
        <v>4608</v>
      </c>
      <c r="BC84" s="105">
        <f t="shared" si="25"/>
        <v>0</v>
      </c>
      <c r="BD84" s="1"/>
      <c r="BE84">
        <v>0.75</v>
      </c>
      <c r="BF84" s="5">
        <v>10</v>
      </c>
      <c r="BG84">
        <v>5.75</v>
      </c>
      <c r="BH84" s="106">
        <f t="shared" si="24"/>
        <v>5.75</v>
      </c>
      <c r="BI84" s="107">
        <f t="shared" si="26"/>
        <v>0.5</v>
      </c>
      <c r="BJ84" s="108" t="str">
        <f t="shared" si="27"/>
        <v>SA-193-B7</v>
      </c>
      <c r="BK84" s="109" t="str">
        <f t="shared" si="28"/>
        <v>STUD BOLT, 3/4-10</v>
      </c>
      <c r="BL84" s="6">
        <f t="shared" si="22"/>
        <v>0.63090000000000002</v>
      </c>
      <c r="BM84" s="6" t="str">
        <f t="shared" si="29"/>
        <v>3/4-10 MACHINE THREAD</v>
      </c>
      <c r="BN84" s="110" t="s">
        <v>4476</v>
      </c>
    </row>
    <row r="85" spans="2:66" x14ac:dyDescent="0.25">
      <c r="B85" s="48" t="str">
        <f t="shared" si="23"/>
        <v>WNeck Flange 150-NPS6 SCH-40</v>
      </c>
      <c r="C85" s="9" t="s">
        <v>23</v>
      </c>
      <c r="D85" s="9" t="s">
        <v>761</v>
      </c>
      <c r="E85" s="9">
        <v>1262987</v>
      </c>
      <c r="F85" s="9" t="s">
        <v>847</v>
      </c>
      <c r="G85" s="9" t="s">
        <v>74</v>
      </c>
      <c r="H85" s="9" t="s">
        <v>848</v>
      </c>
      <c r="I85" s="18" t="s">
        <v>842</v>
      </c>
      <c r="J85" s="19">
        <v>6</v>
      </c>
      <c r="K85" s="20" t="s">
        <v>843</v>
      </c>
      <c r="L85" s="20" t="s">
        <v>692</v>
      </c>
      <c r="M85" s="21">
        <v>150</v>
      </c>
      <c r="N85" s="20">
        <v>11</v>
      </c>
      <c r="O85" s="20">
        <v>6.25E-2</v>
      </c>
      <c r="P85" s="20">
        <v>0.94</v>
      </c>
      <c r="Q85" s="20">
        <v>7.5599999999999987</v>
      </c>
      <c r="R85" s="20">
        <v>6.63</v>
      </c>
      <c r="S85" s="17">
        <v>3.44</v>
      </c>
      <c r="T85" s="9">
        <v>6.0650000000000004</v>
      </c>
      <c r="U85" s="20">
        <v>9.5</v>
      </c>
      <c r="V85" s="20">
        <v>0.88</v>
      </c>
      <c r="W85" s="20">
        <v>8</v>
      </c>
      <c r="X85" s="20">
        <v>22.5</v>
      </c>
      <c r="Y85" s="9" t="s">
        <v>702</v>
      </c>
      <c r="Z85" s="9" t="s">
        <v>694</v>
      </c>
      <c r="AA85" s="9" t="s">
        <v>695</v>
      </c>
      <c r="AB85" s="9" t="s">
        <v>698</v>
      </c>
      <c r="AC85" s="9">
        <v>8.3333333333333329E-2</v>
      </c>
      <c r="AD85" s="9">
        <v>1.6666666666666667</v>
      </c>
      <c r="AE85" s="9">
        <v>0.21999999999999975</v>
      </c>
      <c r="AF85" s="9">
        <v>45</v>
      </c>
      <c r="AG85" s="25" t="s">
        <v>2264</v>
      </c>
      <c r="AJ85" s="78" t="str">
        <f t="shared" si="20"/>
        <v>900-NPS0.75</v>
      </c>
      <c r="AK85" s="79">
        <v>900</v>
      </c>
      <c r="AL85" s="80">
        <f t="shared" si="30"/>
        <v>0.75</v>
      </c>
      <c r="AM85" s="79">
        <v>0.75</v>
      </c>
      <c r="AN85" s="81">
        <v>5.125</v>
      </c>
      <c r="AO85" s="81">
        <v>1</v>
      </c>
      <c r="AP85" s="81">
        <v>1.6875</v>
      </c>
      <c r="AQ85" s="80">
        <f t="shared" si="18"/>
        <v>0.53125</v>
      </c>
      <c r="AR85" s="82">
        <v>1.8125</v>
      </c>
      <c r="AS85" s="82">
        <v>4</v>
      </c>
      <c r="AT85" s="82">
        <v>0.875</v>
      </c>
      <c r="AU85" s="82">
        <v>0.75</v>
      </c>
      <c r="AV85" s="82">
        <v>3.5</v>
      </c>
      <c r="AW85" s="82" t="s">
        <v>4475</v>
      </c>
      <c r="AX85" s="80">
        <f t="shared" si="19"/>
        <v>90</v>
      </c>
      <c r="AY85" s="83" t="str">
        <f t="shared" si="21"/>
        <v>LONG FLANGE, 0.75-900RFLWN</v>
      </c>
      <c r="AZ85" s="25" t="s">
        <v>4476</v>
      </c>
      <c r="BB85" s="104" t="s">
        <v>4609</v>
      </c>
      <c r="BC85" s="105">
        <f t="shared" si="25"/>
        <v>0</v>
      </c>
      <c r="BD85" s="1"/>
      <c r="BE85">
        <v>0.75</v>
      </c>
      <c r="BF85" s="5">
        <v>10</v>
      </c>
      <c r="BG85">
        <v>6</v>
      </c>
      <c r="BH85" s="106">
        <f t="shared" si="24"/>
        <v>6</v>
      </c>
      <c r="BI85" s="107">
        <f t="shared" si="26"/>
        <v>0.5</v>
      </c>
      <c r="BJ85" s="108" t="str">
        <f t="shared" si="27"/>
        <v>SA-193-B7</v>
      </c>
      <c r="BK85" s="109" t="str">
        <f t="shared" si="28"/>
        <v>STUD BOLT, 3/4-10</v>
      </c>
      <c r="BL85" s="6">
        <f t="shared" si="22"/>
        <v>0.63090000000000002</v>
      </c>
      <c r="BM85" s="6" t="str">
        <f t="shared" si="29"/>
        <v>3/4-10 MACHINE THREAD</v>
      </c>
      <c r="BN85" s="110" t="s">
        <v>4476</v>
      </c>
    </row>
    <row r="86" spans="2:66" x14ac:dyDescent="0.25">
      <c r="B86" s="48" t="str">
        <f t="shared" si="23"/>
        <v>WNeck Flange 150-NPS6 SCH-80</v>
      </c>
      <c r="C86" s="9" t="s">
        <v>23</v>
      </c>
      <c r="D86" s="9" t="s">
        <v>761</v>
      </c>
      <c r="E86" s="9">
        <v>1262987</v>
      </c>
      <c r="F86" s="9" t="s">
        <v>849</v>
      </c>
      <c r="G86" s="9" t="s">
        <v>75</v>
      </c>
      <c r="H86" s="9" t="s">
        <v>850</v>
      </c>
      <c r="I86" s="18" t="s">
        <v>842</v>
      </c>
      <c r="J86" s="19">
        <v>6</v>
      </c>
      <c r="K86" s="20" t="s">
        <v>843</v>
      </c>
      <c r="L86" s="20" t="s">
        <v>692</v>
      </c>
      <c r="M86" s="21">
        <v>150</v>
      </c>
      <c r="N86" s="20">
        <v>11</v>
      </c>
      <c r="O86" s="20">
        <v>6.25E-2</v>
      </c>
      <c r="P86" s="20">
        <v>0.94</v>
      </c>
      <c r="Q86" s="20">
        <v>7.5599999999999987</v>
      </c>
      <c r="R86" s="20">
        <v>6.63</v>
      </c>
      <c r="S86" s="17">
        <v>3.44</v>
      </c>
      <c r="T86" s="9">
        <v>5.7610000000000001</v>
      </c>
      <c r="U86" s="20">
        <v>9.5</v>
      </c>
      <c r="V86" s="20">
        <v>0.88</v>
      </c>
      <c r="W86" s="20">
        <v>8</v>
      </c>
      <c r="X86" s="20">
        <v>22.5</v>
      </c>
      <c r="Y86" s="9" t="s">
        <v>704</v>
      </c>
      <c r="Z86" s="9" t="s">
        <v>694</v>
      </c>
      <c r="AA86" s="9" t="s">
        <v>695</v>
      </c>
      <c r="AB86" s="9" t="s">
        <v>698</v>
      </c>
      <c r="AC86" s="9">
        <v>8.3333333333333329E-2</v>
      </c>
      <c r="AD86" s="9">
        <v>1.6666666666666667</v>
      </c>
      <c r="AE86" s="9">
        <v>0.37199999999999989</v>
      </c>
      <c r="AF86" s="9">
        <v>45</v>
      </c>
      <c r="AG86" s="25" t="s">
        <v>2264</v>
      </c>
      <c r="AJ86" s="48" t="str">
        <f t="shared" si="20"/>
        <v>900-NPS1</v>
      </c>
      <c r="AK86" s="79">
        <v>900</v>
      </c>
      <c r="AL86" s="80">
        <f>AM86</f>
        <v>1</v>
      </c>
      <c r="AM86" s="79">
        <v>1</v>
      </c>
      <c r="AN86" s="81">
        <v>5.875</v>
      </c>
      <c r="AO86" s="81">
        <v>1.125</v>
      </c>
      <c r="AP86" s="81">
        <v>2</v>
      </c>
      <c r="AQ86" s="80">
        <f>(AR86-AL86)/2</f>
        <v>0.53125</v>
      </c>
      <c r="AR86" s="82">
        <v>2.0625</v>
      </c>
      <c r="AS86" s="82">
        <v>4</v>
      </c>
      <c r="AT86" s="82">
        <v>1</v>
      </c>
      <c r="AU86" s="82">
        <v>0.875</v>
      </c>
      <c r="AV86" s="82">
        <v>4</v>
      </c>
      <c r="AW86" s="82">
        <v>15</v>
      </c>
      <c r="AX86" s="80">
        <f>360/AS86</f>
        <v>90</v>
      </c>
      <c r="AY86" s="83" t="str">
        <f t="shared" si="21"/>
        <v>LONG FLANGE, 1-900RFLWN</v>
      </c>
      <c r="AZ86" s="25" t="s">
        <v>4476</v>
      </c>
      <c r="BB86" s="104" t="s">
        <v>4610</v>
      </c>
      <c r="BC86" s="105">
        <f t="shared" si="25"/>
        <v>0</v>
      </c>
      <c r="BD86" s="1"/>
      <c r="BE86">
        <v>0.75</v>
      </c>
      <c r="BF86" s="5">
        <v>10</v>
      </c>
      <c r="BG86">
        <v>6.25</v>
      </c>
      <c r="BH86" s="106">
        <f t="shared" si="24"/>
        <v>6.25</v>
      </c>
      <c r="BI86" s="107">
        <f t="shared" si="26"/>
        <v>0.5</v>
      </c>
      <c r="BJ86" s="108" t="str">
        <f t="shared" si="27"/>
        <v>SA-193-B7</v>
      </c>
      <c r="BK86" s="109" t="str">
        <f t="shared" si="28"/>
        <v>STUD BOLT, 3/4-10</v>
      </c>
      <c r="BL86" s="6">
        <f t="shared" si="22"/>
        <v>0.63090000000000002</v>
      </c>
      <c r="BM86" s="6" t="str">
        <f t="shared" si="29"/>
        <v>3/4-10 MACHINE THREAD</v>
      </c>
      <c r="BN86" s="110" t="s">
        <v>4476</v>
      </c>
    </row>
    <row r="87" spans="2:66" x14ac:dyDescent="0.25">
      <c r="B87" s="48" t="str">
        <f t="shared" si="23"/>
        <v>WNeck Flange 150-NPS6 SCH-STD</v>
      </c>
      <c r="C87" s="9" t="s">
        <v>23</v>
      </c>
      <c r="D87" s="9" t="s">
        <v>761</v>
      </c>
      <c r="E87" s="9">
        <v>1262987</v>
      </c>
      <c r="F87" s="22" t="s">
        <v>689</v>
      </c>
      <c r="G87" s="9" t="s">
        <v>1</v>
      </c>
      <c r="H87" s="9" t="s">
        <v>851</v>
      </c>
      <c r="I87" s="18" t="s">
        <v>842</v>
      </c>
      <c r="J87" s="19">
        <v>6</v>
      </c>
      <c r="K87" s="20" t="s">
        <v>843</v>
      </c>
      <c r="L87" s="20" t="s">
        <v>692</v>
      </c>
      <c r="M87" s="21">
        <v>150</v>
      </c>
      <c r="N87" s="20">
        <v>11</v>
      </c>
      <c r="O87" s="20">
        <v>6.25E-2</v>
      </c>
      <c r="P87" s="20">
        <v>0.94</v>
      </c>
      <c r="Q87" s="20">
        <v>7.5599999999999987</v>
      </c>
      <c r="R87" s="20">
        <v>6.63</v>
      </c>
      <c r="S87" s="17">
        <v>3.44</v>
      </c>
      <c r="T87" s="9">
        <v>6.0650000000000004</v>
      </c>
      <c r="U87" s="20">
        <v>9.5</v>
      </c>
      <c r="V87" s="20">
        <v>0.88</v>
      </c>
      <c r="W87" s="20">
        <v>8</v>
      </c>
      <c r="X87" s="20">
        <v>22.5</v>
      </c>
      <c r="Y87" s="9" t="s">
        <v>706</v>
      </c>
      <c r="Z87" s="9" t="s">
        <v>694</v>
      </c>
      <c r="AA87" s="9" t="s">
        <v>695</v>
      </c>
      <c r="AB87" s="9" t="s">
        <v>698</v>
      </c>
      <c r="AC87" s="9">
        <v>8.3333333333333329E-2</v>
      </c>
      <c r="AD87" s="9">
        <v>1.6666666666666667</v>
      </c>
      <c r="AE87" s="9">
        <v>0.21999999999999975</v>
      </c>
      <c r="AF87" s="9">
        <v>45</v>
      </c>
      <c r="AG87" s="25" t="s">
        <v>2264</v>
      </c>
      <c r="AJ87" s="48" t="str">
        <f t="shared" si="20"/>
        <v>900-NPS1.25</v>
      </c>
      <c r="AK87" s="79">
        <v>900</v>
      </c>
      <c r="AL87" s="80">
        <f>AM87</f>
        <v>1.25</v>
      </c>
      <c r="AM87" s="79">
        <v>1.25</v>
      </c>
      <c r="AN87" s="81">
        <v>6.25</v>
      </c>
      <c r="AO87" s="81">
        <v>1.125</v>
      </c>
      <c r="AP87" s="81">
        <v>2.5</v>
      </c>
      <c r="AQ87" s="80">
        <f t="shared" ref="AQ87:AQ104" si="31">(AR87-AL87)/2</f>
        <v>0.625</v>
      </c>
      <c r="AR87" s="82">
        <v>2.5</v>
      </c>
      <c r="AS87" s="82">
        <v>4</v>
      </c>
      <c r="AT87" s="82">
        <v>1</v>
      </c>
      <c r="AU87" s="82">
        <v>0.875</v>
      </c>
      <c r="AV87" s="82">
        <v>4.3780000000000001</v>
      </c>
      <c r="AW87" s="82">
        <v>18</v>
      </c>
      <c r="AX87" s="80">
        <f t="shared" ref="AX87:AX104" si="32">360/AS87</f>
        <v>90</v>
      </c>
      <c r="AY87" s="83" t="str">
        <f t="shared" si="21"/>
        <v>LONG FLANGE, 1.25-900RFLWN</v>
      </c>
      <c r="AZ87" s="25" t="s">
        <v>4476</v>
      </c>
      <c r="BB87" s="104" t="s">
        <v>4611</v>
      </c>
      <c r="BC87" s="105">
        <f t="shared" si="25"/>
        <v>0</v>
      </c>
      <c r="BD87" s="1"/>
      <c r="BE87">
        <v>0.75</v>
      </c>
      <c r="BF87" s="5">
        <v>10</v>
      </c>
      <c r="BG87">
        <v>6.5</v>
      </c>
      <c r="BH87" s="106">
        <f t="shared" si="24"/>
        <v>6.5</v>
      </c>
      <c r="BI87" s="107">
        <f t="shared" si="26"/>
        <v>0.5</v>
      </c>
      <c r="BJ87" s="108" t="str">
        <f t="shared" si="27"/>
        <v>SA-193-B7</v>
      </c>
      <c r="BK87" s="109" t="str">
        <f t="shared" si="28"/>
        <v>STUD BOLT, 3/4-10</v>
      </c>
      <c r="BL87" s="6">
        <f t="shared" si="22"/>
        <v>0.63090000000000002</v>
      </c>
      <c r="BM87" s="6" t="str">
        <f t="shared" si="29"/>
        <v>3/4-10 MACHINE THREAD</v>
      </c>
      <c r="BN87" s="110" t="s">
        <v>4476</v>
      </c>
    </row>
    <row r="88" spans="2:66" x14ac:dyDescent="0.25">
      <c r="B88" s="48" t="str">
        <f t="shared" si="23"/>
        <v>WNeck Flange 150-NPS6 SCH-XH</v>
      </c>
      <c r="C88" s="9" t="s">
        <v>23</v>
      </c>
      <c r="D88" s="9" t="s">
        <v>761</v>
      </c>
      <c r="E88" s="9">
        <v>1262987</v>
      </c>
      <c r="F88" s="22" t="s">
        <v>689</v>
      </c>
      <c r="G88" s="9" t="s">
        <v>1</v>
      </c>
      <c r="H88" s="9" t="s">
        <v>852</v>
      </c>
      <c r="I88" s="18" t="s">
        <v>842</v>
      </c>
      <c r="J88" s="19">
        <v>6</v>
      </c>
      <c r="K88" s="20" t="s">
        <v>843</v>
      </c>
      <c r="L88" s="20" t="s">
        <v>692</v>
      </c>
      <c r="M88" s="21">
        <v>150</v>
      </c>
      <c r="N88" s="20">
        <v>11</v>
      </c>
      <c r="O88" s="20">
        <v>6.25E-2</v>
      </c>
      <c r="P88" s="20">
        <v>0.94</v>
      </c>
      <c r="Q88" s="20">
        <v>7.5599999999999987</v>
      </c>
      <c r="R88" s="20">
        <v>6.63</v>
      </c>
      <c r="S88" s="17">
        <v>3.44</v>
      </c>
      <c r="T88" s="9">
        <v>5.7610000000000001</v>
      </c>
      <c r="U88" s="20">
        <v>9.5</v>
      </c>
      <c r="V88" s="20">
        <v>0.88</v>
      </c>
      <c r="W88" s="20">
        <v>8</v>
      </c>
      <c r="X88" s="20">
        <v>22.5</v>
      </c>
      <c r="Y88" s="9" t="s">
        <v>708</v>
      </c>
      <c r="Z88" s="9" t="s">
        <v>694</v>
      </c>
      <c r="AA88" s="9" t="s">
        <v>695</v>
      </c>
      <c r="AB88" s="9" t="s">
        <v>698</v>
      </c>
      <c r="AC88" s="9">
        <v>8.3333333333333329E-2</v>
      </c>
      <c r="AD88" s="9">
        <v>1.6666666666666667</v>
      </c>
      <c r="AE88" s="9">
        <v>0.37199999999999989</v>
      </c>
      <c r="AF88" s="9">
        <v>45</v>
      </c>
      <c r="AG88" s="25" t="s">
        <v>2264</v>
      </c>
      <c r="AJ88" s="48" t="str">
        <f t="shared" si="20"/>
        <v>900-NPS1.5</v>
      </c>
      <c r="AK88" s="79">
        <v>900</v>
      </c>
      <c r="AL88" s="80">
        <f>AM88</f>
        <v>1.5</v>
      </c>
      <c r="AM88" s="79">
        <v>1.5</v>
      </c>
      <c r="AN88" s="81">
        <v>7</v>
      </c>
      <c r="AO88" s="81">
        <v>1.25</v>
      </c>
      <c r="AP88" s="81">
        <v>2.875</v>
      </c>
      <c r="AQ88" s="80">
        <f t="shared" si="31"/>
        <v>0.625</v>
      </c>
      <c r="AR88" s="82">
        <v>2.75</v>
      </c>
      <c r="AS88" s="82">
        <v>4</v>
      </c>
      <c r="AT88" s="82">
        <v>1.125</v>
      </c>
      <c r="AU88" s="82">
        <v>1</v>
      </c>
      <c r="AV88" s="82">
        <v>4.875</v>
      </c>
      <c r="AW88" s="82">
        <v>23</v>
      </c>
      <c r="AX88" s="80">
        <f t="shared" si="32"/>
        <v>90</v>
      </c>
      <c r="AY88" s="83" t="str">
        <f t="shared" si="21"/>
        <v>LONG FLANGE, 1.5-900RFLWN</v>
      </c>
      <c r="AZ88" s="25" t="s">
        <v>4476</v>
      </c>
      <c r="BB88" s="104" t="s">
        <v>4612</v>
      </c>
      <c r="BC88" s="105">
        <f t="shared" si="25"/>
        <v>0</v>
      </c>
      <c r="BD88" s="1"/>
      <c r="BE88">
        <v>0.75</v>
      </c>
      <c r="BF88" s="5">
        <v>10</v>
      </c>
      <c r="BG88">
        <v>6.75</v>
      </c>
      <c r="BH88" s="106">
        <f t="shared" si="24"/>
        <v>6.75</v>
      </c>
      <c r="BI88" s="107">
        <f t="shared" si="26"/>
        <v>0.5</v>
      </c>
      <c r="BJ88" s="108" t="str">
        <f t="shared" si="27"/>
        <v>SA-193-B7</v>
      </c>
      <c r="BK88" s="109" t="str">
        <f t="shared" si="28"/>
        <v>STUD BOLT, 3/4-10</v>
      </c>
      <c r="BL88" s="6">
        <f t="shared" si="22"/>
        <v>0.63090000000000002</v>
      </c>
      <c r="BM88" s="6" t="str">
        <f t="shared" si="29"/>
        <v>3/4-10 MACHINE THREAD</v>
      </c>
      <c r="BN88" s="110" t="s">
        <v>4476</v>
      </c>
    </row>
    <row r="89" spans="2:66" x14ac:dyDescent="0.25">
      <c r="B89" s="48" t="str">
        <f t="shared" si="23"/>
        <v>WNeck Flange 150-NPS6 SCH-XXH</v>
      </c>
      <c r="C89" s="9" t="s">
        <v>23</v>
      </c>
      <c r="D89" s="9" t="s">
        <v>761</v>
      </c>
      <c r="E89" s="9">
        <v>1262987</v>
      </c>
      <c r="F89" s="22" t="s">
        <v>689</v>
      </c>
      <c r="G89" s="9" t="s">
        <v>76</v>
      </c>
      <c r="H89" s="9" t="s">
        <v>853</v>
      </c>
      <c r="I89" s="18" t="s">
        <v>842</v>
      </c>
      <c r="J89" s="19">
        <v>6</v>
      </c>
      <c r="K89" s="20" t="s">
        <v>843</v>
      </c>
      <c r="L89" s="20" t="s">
        <v>692</v>
      </c>
      <c r="M89" s="21">
        <v>150</v>
      </c>
      <c r="N89" s="20">
        <v>11</v>
      </c>
      <c r="O89" s="20">
        <v>6.25E-2</v>
      </c>
      <c r="P89" s="20">
        <v>0.94</v>
      </c>
      <c r="Q89" s="20">
        <v>7.5599999999999987</v>
      </c>
      <c r="R89" s="20">
        <v>6.63</v>
      </c>
      <c r="S89" s="17">
        <v>3.44</v>
      </c>
      <c r="T89" s="9">
        <v>4.8970000000000002</v>
      </c>
      <c r="U89" s="20">
        <v>9.5</v>
      </c>
      <c r="V89" s="20">
        <v>0.88</v>
      </c>
      <c r="W89" s="20">
        <v>8</v>
      </c>
      <c r="X89" s="20">
        <v>22.5</v>
      </c>
      <c r="Y89" s="9" t="s">
        <v>710</v>
      </c>
      <c r="Z89" s="9" t="s">
        <v>694</v>
      </c>
      <c r="AA89" s="9" t="s">
        <v>695</v>
      </c>
      <c r="AB89" s="9" t="s">
        <v>698</v>
      </c>
      <c r="AC89" s="9">
        <v>8.3333333333333329E-2</v>
      </c>
      <c r="AD89" s="9">
        <v>1.6666666666666667</v>
      </c>
      <c r="AE89" s="9">
        <v>0.80399999999999983</v>
      </c>
      <c r="AF89" s="9">
        <v>45</v>
      </c>
      <c r="AG89" s="25" t="s">
        <v>2264</v>
      </c>
      <c r="AJ89" s="48" t="str">
        <f t="shared" si="20"/>
        <v>900-NPS2</v>
      </c>
      <c r="AK89" s="79">
        <v>900</v>
      </c>
      <c r="AL89" s="80">
        <f>AM89</f>
        <v>2</v>
      </c>
      <c r="AM89" s="79">
        <v>2</v>
      </c>
      <c r="AN89" s="81">
        <v>8.5</v>
      </c>
      <c r="AO89" s="81">
        <v>1.5</v>
      </c>
      <c r="AP89" s="81">
        <v>3.625</v>
      </c>
      <c r="AQ89" s="80">
        <f t="shared" si="31"/>
        <v>1.0625</v>
      </c>
      <c r="AR89" s="82">
        <v>4.125</v>
      </c>
      <c r="AS89" s="82">
        <v>8</v>
      </c>
      <c r="AT89" s="82">
        <v>1</v>
      </c>
      <c r="AU89" s="82">
        <v>0.875</v>
      </c>
      <c r="AV89" s="82">
        <v>6.5</v>
      </c>
      <c r="AW89" s="82">
        <v>44</v>
      </c>
      <c r="AX89" s="80">
        <f t="shared" si="32"/>
        <v>45</v>
      </c>
      <c r="AY89" s="83" t="str">
        <f t="shared" si="21"/>
        <v>LONG FLANGE, 2-900RFLWN</v>
      </c>
      <c r="AZ89" s="25" t="s">
        <v>4476</v>
      </c>
      <c r="BB89" s="104" t="s">
        <v>4613</v>
      </c>
      <c r="BC89" s="105">
        <f t="shared" si="25"/>
        <v>0</v>
      </c>
      <c r="BD89" s="1"/>
      <c r="BE89">
        <v>0.75</v>
      </c>
      <c r="BF89" s="5">
        <v>10</v>
      </c>
      <c r="BG89">
        <v>7</v>
      </c>
      <c r="BH89" s="106">
        <f t="shared" si="24"/>
        <v>7</v>
      </c>
      <c r="BI89" s="107">
        <f t="shared" si="26"/>
        <v>0.5</v>
      </c>
      <c r="BJ89" s="108" t="str">
        <f t="shared" si="27"/>
        <v>SA-193-B7</v>
      </c>
      <c r="BK89" s="109" t="str">
        <f t="shared" si="28"/>
        <v>STUD BOLT, 3/4-10</v>
      </c>
      <c r="BL89" s="6">
        <f t="shared" si="22"/>
        <v>0.63090000000000002</v>
      </c>
      <c r="BM89" s="6" t="str">
        <f t="shared" si="29"/>
        <v>3/4-10 MACHINE THREAD</v>
      </c>
      <c r="BN89" s="110" t="s">
        <v>4476</v>
      </c>
    </row>
    <row r="90" spans="2:66" x14ac:dyDescent="0.25">
      <c r="B90" s="48" t="str">
        <f t="shared" si="23"/>
        <v>WNeck Flange 150-NPS8 SCH-10</v>
      </c>
      <c r="C90" s="9" t="s">
        <v>23</v>
      </c>
      <c r="D90" s="9" t="s">
        <v>854</v>
      </c>
      <c r="E90" s="9">
        <v>65535</v>
      </c>
      <c r="F90" s="22" t="s">
        <v>689</v>
      </c>
      <c r="G90" s="9" t="s">
        <v>1</v>
      </c>
      <c r="H90" s="9" t="s">
        <v>855</v>
      </c>
      <c r="I90" s="18" t="s">
        <v>856</v>
      </c>
      <c r="J90" s="19">
        <v>8</v>
      </c>
      <c r="K90" s="20" t="s">
        <v>857</v>
      </c>
      <c r="L90" s="20" t="s">
        <v>692</v>
      </c>
      <c r="M90" s="21">
        <v>150</v>
      </c>
      <c r="N90" s="20">
        <v>13.5</v>
      </c>
      <c r="O90" s="20">
        <v>6.25E-2</v>
      </c>
      <c r="P90" s="17">
        <v>1.06</v>
      </c>
      <c r="Q90" s="20">
        <v>9.69</v>
      </c>
      <c r="R90" s="20">
        <v>8.6300000000000008</v>
      </c>
      <c r="S90" s="17">
        <v>3.94</v>
      </c>
      <c r="T90" s="9">
        <v>8.3290000000000006</v>
      </c>
      <c r="U90" s="20">
        <v>11.75</v>
      </c>
      <c r="V90" s="20">
        <v>0.88</v>
      </c>
      <c r="W90" s="20">
        <v>8</v>
      </c>
      <c r="X90" s="20">
        <v>22.5</v>
      </c>
      <c r="Y90" s="9" t="s">
        <v>693</v>
      </c>
      <c r="Z90" s="9" t="s">
        <v>694</v>
      </c>
      <c r="AA90" s="9" t="s">
        <v>695</v>
      </c>
      <c r="AB90" s="9" t="s">
        <v>698</v>
      </c>
      <c r="AC90" s="9">
        <v>9.6000000000000002E-2</v>
      </c>
      <c r="AD90" s="9">
        <v>1.92</v>
      </c>
      <c r="AE90" s="9">
        <v>8.8000000000000078E-2</v>
      </c>
      <c r="AF90" s="9">
        <v>45</v>
      </c>
      <c r="AG90" s="25" t="s">
        <v>2264</v>
      </c>
      <c r="AJ90" s="48" t="str">
        <f t="shared" si="20"/>
        <v>900-NPS2.5</v>
      </c>
      <c r="AK90" s="79">
        <v>900</v>
      </c>
      <c r="AL90" s="80">
        <f>AM90</f>
        <v>2.5</v>
      </c>
      <c r="AM90" s="79">
        <v>2.5</v>
      </c>
      <c r="AN90" s="81">
        <v>9.625</v>
      </c>
      <c r="AO90" s="81">
        <v>1.625</v>
      </c>
      <c r="AP90" s="81">
        <v>4.125</v>
      </c>
      <c r="AQ90" s="80">
        <f t="shared" si="31"/>
        <v>1.1875</v>
      </c>
      <c r="AR90" s="82">
        <v>4.875</v>
      </c>
      <c r="AS90" s="82">
        <v>8</v>
      </c>
      <c r="AT90" s="82">
        <v>1.125</v>
      </c>
      <c r="AU90" s="82">
        <v>1</v>
      </c>
      <c r="AV90" s="82">
        <v>7.5</v>
      </c>
      <c r="AW90" s="82">
        <v>72</v>
      </c>
      <c r="AX90" s="80">
        <f t="shared" si="32"/>
        <v>45</v>
      </c>
      <c r="AY90" s="83" t="str">
        <f t="shared" si="21"/>
        <v>LONG FLANGE, 2.5-900RFLWN</v>
      </c>
      <c r="AZ90" s="25" t="s">
        <v>4476</v>
      </c>
      <c r="BB90" s="104" t="s">
        <v>4614</v>
      </c>
      <c r="BC90" s="105">
        <f t="shared" si="25"/>
        <v>0</v>
      </c>
      <c r="BD90" s="1"/>
      <c r="BE90">
        <v>0.75</v>
      </c>
      <c r="BF90" s="5">
        <v>10</v>
      </c>
      <c r="BG90">
        <v>7.25</v>
      </c>
      <c r="BH90" s="106">
        <f t="shared" si="24"/>
        <v>7.25</v>
      </c>
      <c r="BI90" s="107">
        <f t="shared" si="26"/>
        <v>0.5</v>
      </c>
      <c r="BJ90" s="108" t="str">
        <f t="shared" si="27"/>
        <v>SA-193-B7</v>
      </c>
      <c r="BK90" s="109" t="str">
        <f t="shared" si="28"/>
        <v>STUD BOLT, 3/4-10</v>
      </c>
      <c r="BL90" s="6">
        <f t="shared" si="22"/>
        <v>0.63090000000000002</v>
      </c>
      <c r="BM90" s="6" t="str">
        <f t="shared" si="29"/>
        <v>3/4-10 MACHINE THREAD</v>
      </c>
      <c r="BN90" s="110" t="s">
        <v>4476</v>
      </c>
    </row>
    <row r="91" spans="2:66" x14ac:dyDescent="0.25">
      <c r="B91" s="48" t="str">
        <f t="shared" si="23"/>
        <v>WNeck Flange 150-NPS8 SCH-100</v>
      </c>
      <c r="C91" s="9" t="s">
        <v>23</v>
      </c>
      <c r="D91" s="9" t="s">
        <v>854</v>
      </c>
      <c r="E91" s="9">
        <v>65535</v>
      </c>
      <c r="F91" s="22" t="s">
        <v>689</v>
      </c>
      <c r="G91" s="9" t="s">
        <v>77</v>
      </c>
      <c r="H91" s="9" t="s">
        <v>858</v>
      </c>
      <c r="I91" s="18" t="s">
        <v>856</v>
      </c>
      <c r="J91" s="19">
        <v>8</v>
      </c>
      <c r="K91" s="20" t="s">
        <v>857</v>
      </c>
      <c r="L91" s="20" t="s">
        <v>692</v>
      </c>
      <c r="M91" s="21">
        <v>150</v>
      </c>
      <c r="N91" s="20">
        <v>13.5</v>
      </c>
      <c r="O91" s="20">
        <v>6.25E-2</v>
      </c>
      <c r="P91" s="17">
        <v>1.06</v>
      </c>
      <c r="Q91" s="20">
        <v>9.69</v>
      </c>
      <c r="R91" s="20">
        <v>8.6300000000000008</v>
      </c>
      <c r="S91" s="17">
        <v>3.94</v>
      </c>
      <c r="T91" s="9">
        <v>7.4370000000000003</v>
      </c>
      <c r="U91" s="20">
        <v>11.75</v>
      </c>
      <c r="V91" s="20">
        <v>0.88</v>
      </c>
      <c r="W91" s="20">
        <v>8</v>
      </c>
      <c r="X91" s="20">
        <v>22.5</v>
      </c>
      <c r="Y91" s="9" t="s">
        <v>859</v>
      </c>
      <c r="Z91" s="9" t="s">
        <v>694</v>
      </c>
      <c r="AA91" s="9" t="s">
        <v>695</v>
      </c>
      <c r="AB91" s="9" t="s">
        <v>698</v>
      </c>
      <c r="AC91" s="9">
        <v>9.6000000000000002E-2</v>
      </c>
      <c r="AD91" s="9">
        <v>1.92</v>
      </c>
      <c r="AE91" s="9">
        <v>0.53400000000000025</v>
      </c>
      <c r="AF91" s="9">
        <v>45</v>
      </c>
      <c r="AG91" s="25" t="s">
        <v>2264</v>
      </c>
      <c r="AJ91" s="48" t="str">
        <f t="shared" si="20"/>
        <v>900-NPS3</v>
      </c>
      <c r="AK91" s="79">
        <v>900</v>
      </c>
      <c r="AL91" s="80">
        <f t="shared" ref="AL91:AL104" si="33">AM91</f>
        <v>3</v>
      </c>
      <c r="AM91" s="79">
        <v>3</v>
      </c>
      <c r="AN91" s="81">
        <v>9.5</v>
      </c>
      <c r="AO91" s="79">
        <v>1.5</v>
      </c>
      <c r="AP91" s="81">
        <v>5</v>
      </c>
      <c r="AQ91" s="80">
        <f t="shared" si="31"/>
        <v>1</v>
      </c>
      <c r="AR91" s="82">
        <v>5</v>
      </c>
      <c r="AS91" s="82">
        <v>8</v>
      </c>
      <c r="AT91" s="82">
        <v>1</v>
      </c>
      <c r="AU91" s="82">
        <v>0.875</v>
      </c>
      <c r="AV91" s="82">
        <v>7.5</v>
      </c>
      <c r="AW91" s="82">
        <v>65</v>
      </c>
      <c r="AX91" s="80">
        <f t="shared" si="32"/>
        <v>45</v>
      </c>
      <c r="AY91" s="83" t="str">
        <f t="shared" si="21"/>
        <v>LONG FLANGE, 3-900RFLWN</v>
      </c>
      <c r="AZ91" s="25" t="s">
        <v>4476</v>
      </c>
      <c r="BB91" s="104" t="s">
        <v>4615</v>
      </c>
      <c r="BC91" s="105">
        <f t="shared" si="25"/>
        <v>0</v>
      </c>
      <c r="BD91" s="1"/>
      <c r="BE91">
        <v>0.75</v>
      </c>
      <c r="BF91" s="5">
        <v>10</v>
      </c>
      <c r="BG91">
        <v>7.5</v>
      </c>
      <c r="BH91" s="106">
        <f t="shared" si="24"/>
        <v>7.5</v>
      </c>
      <c r="BI91" s="107">
        <f t="shared" si="26"/>
        <v>0.5</v>
      </c>
      <c r="BJ91" s="108" t="str">
        <f t="shared" si="27"/>
        <v>SA-193-B7</v>
      </c>
      <c r="BK91" s="109" t="str">
        <f t="shared" si="28"/>
        <v>STUD BOLT, 3/4-10</v>
      </c>
      <c r="BL91" s="6">
        <f t="shared" si="22"/>
        <v>0.63090000000000002</v>
      </c>
      <c r="BM91" s="6" t="str">
        <f t="shared" si="29"/>
        <v>3/4-10 MACHINE THREAD</v>
      </c>
      <c r="BN91" s="110" t="s">
        <v>4476</v>
      </c>
    </row>
    <row r="92" spans="2:66" x14ac:dyDescent="0.25">
      <c r="B92" s="48" t="str">
        <f t="shared" si="23"/>
        <v>WNeck Flange 150-NPS8 SCH-120</v>
      </c>
      <c r="C92" s="9" t="s">
        <v>23</v>
      </c>
      <c r="D92" s="9" t="s">
        <v>854</v>
      </c>
      <c r="E92" s="9">
        <v>65535</v>
      </c>
      <c r="F92" s="22" t="s">
        <v>689</v>
      </c>
      <c r="G92" s="9" t="s">
        <v>78</v>
      </c>
      <c r="H92" s="9" t="s">
        <v>860</v>
      </c>
      <c r="I92" s="18" t="s">
        <v>856</v>
      </c>
      <c r="J92" s="19">
        <v>8</v>
      </c>
      <c r="K92" s="20" t="s">
        <v>857</v>
      </c>
      <c r="L92" s="20" t="s">
        <v>692</v>
      </c>
      <c r="M92" s="21">
        <v>150</v>
      </c>
      <c r="N92" s="20">
        <v>13.5</v>
      </c>
      <c r="O92" s="20">
        <v>6.25E-2</v>
      </c>
      <c r="P92" s="17">
        <v>1.06</v>
      </c>
      <c r="Q92" s="20">
        <v>9.69</v>
      </c>
      <c r="R92" s="20">
        <v>8.6300000000000008</v>
      </c>
      <c r="S92" s="17">
        <v>3.94</v>
      </c>
      <c r="T92" s="9">
        <v>7.1870000000000003</v>
      </c>
      <c r="U92" s="20">
        <v>11.75</v>
      </c>
      <c r="V92" s="20">
        <v>0.88</v>
      </c>
      <c r="W92" s="20">
        <v>8</v>
      </c>
      <c r="X92" s="20">
        <v>22.5</v>
      </c>
      <c r="Y92" s="9" t="s">
        <v>816</v>
      </c>
      <c r="Z92" s="9" t="s">
        <v>694</v>
      </c>
      <c r="AA92" s="9" t="s">
        <v>695</v>
      </c>
      <c r="AB92" s="9" t="s">
        <v>698</v>
      </c>
      <c r="AC92" s="9">
        <v>9.6000000000000002E-2</v>
      </c>
      <c r="AD92" s="9">
        <v>1.92</v>
      </c>
      <c r="AE92" s="9">
        <v>0.65900000000000025</v>
      </c>
      <c r="AF92" s="9">
        <v>45</v>
      </c>
      <c r="AG92" s="25" t="s">
        <v>2264</v>
      </c>
      <c r="AJ92" s="48" t="str">
        <f t="shared" si="20"/>
        <v>900-NPS4</v>
      </c>
      <c r="AK92" s="79">
        <v>900</v>
      </c>
      <c r="AL92" s="80">
        <f t="shared" si="33"/>
        <v>4</v>
      </c>
      <c r="AM92" s="79">
        <v>4</v>
      </c>
      <c r="AN92" s="81">
        <v>11.5</v>
      </c>
      <c r="AO92" s="81">
        <v>1.75</v>
      </c>
      <c r="AP92" s="81">
        <v>6.1875</v>
      </c>
      <c r="AQ92" s="80">
        <f t="shared" si="31"/>
        <v>1.125</v>
      </c>
      <c r="AR92" s="82">
        <v>6.25</v>
      </c>
      <c r="AS92" s="82">
        <v>8</v>
      </c>
      <c r="AT92" s="82">
        <v>1.25</v>
      </c>
      <c r="AU92" s="82">
        <v>1.125</v>
      </c>
      <c r="AV92" s="82">
        <v>9.25</v>
      </c>
      <c r="AW92" s="82">
        <v>98</v>
      </c>
      <c r="AX92" s="80">
        <f t="shared" si="32"/>
        <v>45</v>
      </c>
      <c r="AY92" s="83" t="str">
        <f t="shared" si="21"/>
        <v>LONG FLANGE, 4-900RFLWN</v>
      </c>
      <c r="AZ92" s="25" t="s">
        <v>4476</v>
      </c>
      <c r="BB92" s="104" t="s">
        <v>4616</v>
      </c>
      <c r="BC92" s="105">
        <f t="shared" si="25"/>
        <v>0</v>
      </c>
      <c r="BD92" s="1"/>
      <c r="BE92">
        <v>0.875</v>
      </c>
      <c r="BF92" s="5">
        <v>9</v>
      </c>
      <c r="BG92">
        <v>0.875</v>
      </c>
      <c r="BH92" s="106">
        <f t="shared" si="24"/>
        <v>0.875</v>
      </c>
      <c r="BI92" s="107">
        <f t="shared" si="26"/>
        <v>0.5</v>
      </c>
      <c r="BJ92" s="108" t="str">
        <f t="shared" si="27"/>
        <v>SA-193-B7</v>
      </c>
      <c r="BK92" s="109" t="str">
        <f t="shared" si="28"/>
        <v>STUD BOLT, 7/8-9</v>
      </c>
      <c r="BL92" s="6">
        <f t="shared" si="22"/>
        <v>0.74270000000000003</v>
      </c>
      <c r="BM92" s="6" t="str">
        <f t="shared" si="29"/>
        <v>7/8-9 MACHINE THREAD</v>
      </c>
      <c r="BN92" s="110" t="s">
        <v>4476</v>
      </c>
    </row>
    <row r="93" spans="2:66" x14ac:dyDescent="0.25">
      <c r="B93" s="48" t="str">
        <f t="shared" si="23"/>
        <v>WNeck Flange 150-NPS8 SCH-140</v>
      </c>
      <c r="C93" s="9" t="s">
        <v>23</v>
      </c>
      <c r="D93" s="9" t="s">
        <v>854</v>
      </c>
      <c r="E93" s="9">
        <v>65535</v>
      </c>
      <c r="F93" s="22" t="s">
        <v>689</v>
      </c>
      <c r="G93" s="9" t="s">
        <v>1</v>
      </c>
      <c r="H93" s="9" t="s">
        <v>861</v>
      </c>
      <c r="I93" s="18" t="s">
        <v>856</v>
      </c>
      <c r="J93" s="19">
        <v>8</v>
      </c>
      <c r="K93" s="20" t="s">
        <v>857</v>
      </c>
      <c r="L93" s="20" t="s">
        <v>692</v>
      </c>
      <c r="M93" s="21">
        <v>150</v>
      </c>
      <c r="N93" s="20">
        <v>13.5</v>
      </c>
      <c r="O93" s="20">
        <v>6.25E-2</v>
      </c>
      <c r="P93" s="17">
        <v>1.06</v>
      </c>
      <c r="Q93" s="20">
        <v>9.69</v>
      </c>
      <c r="R93" s="20">
        <v>8.6300000000000008</v>
      </c>
      <c r="S93" s="17">
        <v>3.94</v>
      </c>
      <c r="T93" s="9">
        <v>7.0010000000000003</v>
      </c>
      <c r="U93" s="20">
        <v>11.75</v>
      </c>
      <c r="V93" s="20">
        <v>0.88</v>
      </c>
      <c r="W93" s="20">
        <v>8</v>
      </c>
      <c r="X93" s="20">
        <v>22.5</v>
      </c>
      <c r="Y93" s="9" t="s">
        <v>862</v>
      </c>
      <c r="Z93" s="9" t="s">
        <v>694</v>
      </c>
      <c r="AA93" s="9" t="s">
        <v>695</v>
      </c>
      <c r="AB93" s="9" t="s">
        <v>698</v>
      </c>
      <c r="AC93" s="9">
        <v>9.6000000000000002E-2</v>
      </c>
      <c r="AD93" s="9">
        <v>1.92</v>
      </c>
      <c r="AE93" s="9">
        <v>0.75200000000000022</v>
      </c>
      <c r="AF93" s="9">
        <v>45</v>
      </c>
      <c r="AG93" s="25" t="s">
        <v>2264</v>
      </c>
      <c r="AJ93" s="48" t="str">
        <f t="shared" si="20"/>
        <v>900-NPS5</v>
      </c>
      <c r="AK93" s="79">
        <v>900</v>
      </c>
      <c r="AL93" s="80">
        <f t="shared" si="33"/>
        <v>5</v>
      </c>
      <c r="AM93" s="79">
        <v>5</v>
      </c>
      <c r="AN93" s="81">
        <v>13.75</v>
      </c>
      <c r="AO93" s="81">
        <v>2</v>
      </c>
      <c r="AP93" s="81">
        <v>7.3125</v>
      </c>
      <c r="AQ93" s="80">
        <f t="shared" si="31"/>
        <v>1.25</v>
      </c>
      <c r="AR93" s="82">
        <v>7.5</v>
      </c>
      <c r="AS93" s="82">
        <v>8</v>
      </c>
      <c r="AT93" s="82">
        <v>1.375</v>
      </c>
      <c r="AU93" s="82">
        <v>1.25</v>
      </c>
      <c r="AV93" s="82">
        <v>11</v>
      </c>
      <c r="AW93" s="82">
        <v>143</v>
      </c>
      <c r="AX93" s="80">
        <f t="shared" si="32"/>
        <v>45</v>
      </c>
      <c r="AY93" s="83" t="str">
        <f t="shared" si="21"/>
        <v>LONG FLANGE, 5-900RFLWN</v>
      </c>
      <c r="AZ93" s="25" t="s">
        <v>4476</v>
      </c>
      <c r="BB93" s="104" t="s">
        <v>4617</v>
      </c>
      <c r="BC93" s="105">
        <f t="shared" si="25"/>
        <v>0</v>
      </c>
      <c r="BD93" s="1"/>
      <c r="BE93">
        <v>0.875</v>
      </c>
      <c r="BF93" s="5">
        <v>9</v>
      </c>
      <c r="BG93">
        <v>1</v>
      </c>
      <c r="BH93" s="106">
        <f t="shared" si="24"/>
        <v>1</v>
      </c>
      <c r="BI93" s="107">
        <f t="shared" si="26"/>
        <v>0.5</v>
      </c>
      <c r="BJ93" s="108" t="str">
        <f t="shared" si="27"/>
        <v>SA-193-B7</v>
      </c>
      <c r="BK93" s="109" t="str">
        <f t="shared" si="28"/>
        <v>STUD BOLT, 7/8-9</v>
      </c>
      <c r="BL93" s="6">
        <f t="shared" si="22"/>
        <v>0.74270000000000003</v>
      </c>
      <c r="BM93" s="6" t="str">
        <f t="shared" si="29"/>
        <v>7/8-9 MACHINE THREAD</v>
      </c>
      <c r="BN93" s="110" t="s">
        <v>4476</v>
      </c>
    </row>
    <row r="94" spans="2:66" x14ac:dyDescent="0.25">
      <c r="B94" s="48" t="str">
        <f t="shared" si="23"/>
        <v>WNeck Flange 150-NPS8 SCH-160</v>
      </c>
      <c r="C94" s="9" t="s">
        <v>23</v>
      </c>
      <c r="D94" s="9" t="s">
        <v>854</v>
      </c>
      <c r="E94" s="9">
        <v>65535</v>
      </c>
      <c r="F94" s="9" t="s">
        <v>863</v>
      </c>
      <c r="G94" s="9" t="s">
        <v>79</v>
      </c>
      <c r="H94" s="9" t="s">
        <v>864</v>
      </c>
      <c r="I94" s="18" t="s">
        <v>856</v>
      </c>
      <c r="J94" s="19">
        <v>8</v>
      </c>
      <c r="K94" s="20" t="s">
        <v>857</v>
      </c>
      <c r="L94" s="20" t="s">
        <v>692</v>
      </c>
      <c r="M94" s="21">
        <v>150</v>
      </c>
      <c r="N94" s="20">
        <v>13.5</v>
      </c>
      <c r="O94" s="20">
        <v>6.25E-2</v>
      </c>
      <c r="P94" s="17">
        <v>1.06</v>
      </c>
      <c r="Q94" s="20">
        <v>9.69</v>
      </c>
      <c r="R94" s="20">
        <v>8.6300000000000008</v>
      </c>
      <c r="S94" s="17">
        <v>3.94</v>
      </c>
      <c r="T94" s="9">
        <v>6.8129999999999997</v>
      </c>
      <c r="U94" s="20">
        <v>11.75</v>
      </c>
      <c r="V94" s="20">
        <v>0.88</v>
      </c>
      <c r="W94" s="20">
        <v>8</v>
      </c>
      <c r="X94" s="20">
        <v>22.5</v>
      </c>
      <c r="Y94" s="9" t="s">
        <v>700</v>
      </c>
      <c r="Z94" s="9" t="s">
        <v>694</v>
      </c>
      <c r="AA94" s="9" t="s">
        <v>695</v>
      </c>
      <c r="AB94" s="9" t="s">
        <v>698</v>
      </c>
      <c r="AC94" s="9">
        <v>9.6000000000000002E-2</v>
      </c>
      <c r="AD94" s="9">
        <v>1.92</v>
      </c>
      <c r="AE94" s="9">
        <v>0.84600000000000053</v>
      </c>
      <c r="AF94" s="9">
        <v>45</v>
      </c>
      <c r="AG94" s="25" t="s">
        <v>2264</v>
      </c>
      <c r="AJ94" s="48" t="str">
        <f t="shared" si="20"/>
        <v>900-NPS6</v>
      </c>
      <c r="AK94" s="79">
        <v>900</v>
      </c>
      <c r="AL94" s="80">
        <f t="shared" si="33"/>
        <v>6</v>
      </c>
      <c r="AM94" s="79">
        <v>6</v>
      </c>
      <c r="AN94" s="81">
        <v>15</v>
      </c>
      <c r="AO94" s="81">
        <v>2.1875</v>
      </c>
      <c r="AP94" s="81">
        <v>8.5</v>
      </c>
      <c r="AQ94" s="80">
        <f t="shared" si="31"/>
        <v>1.625</v>
      </c>
      <c r="AR94" s="82">
        <v>9.25</v>
      </c>
      <c r="AS94" s="82">
        <v>12</v>
      </c>
      <c r="AT94" s="82">
        <v>1.25</v>
      </c>
      <c r="AU94" s="82">
        <v>1.125</v>
      </c>
      <c r="AV94" s="82">
        <v>12.5</v>
      </c>
      <c r="AW94" s="82">
        <v>199</v>
      </c>
      <c r="AX94" s="80">
        <f t="shared" si="32"/>
        <v>30</v>
      </c>
      <c r="AY94" s="83" t="str">
        <f t="shared" si="21"/>
        <v>LONG FLANGE, 6-900RFLWN</v>
      </c>
      <c r="AZ94" s="25" t="s">
        <v>4476</v>
      </c>
      <c r="BB94" s="104" t="s">
        <v>4618</v>
      </c>
      <c r="BC94" s="105">
        <f t="shared" si="25"/>
        <v>0</v>
      </c>
      <c r="BD94" s="1"/>
      <c r="BE94">
        <v>0.875</v>
      </c>
      <c r="BF94" s="5">
        <v>9</v>
      </c>
      <c r="BG94">
        <v>1.125</v>
      </c>
      <c r="BH94" s="106">
        <f t="shared" si="24"/>
        <v>1.125</v>
      </c>
      <c r="BI94" s="107">
        <f t="shared" si="26"/>
        <v>0.5</v>
      </c>
      <c r="BJ94" s="108" t="str">
        <f t="shared" si="27"/>
        <v>SA-193-B7</v>
      </c>
      <c r="BK94" s="109" t="str">
        <f t="shared" si="28"/>
        <v>STUD BOLT, 7/8-9</v>
      </c>
      <c r="BL94" s="6">
        <f t="shared" si="22"/>
        <v>0.74270000000000003</v>
      </c>
      <c r="BM94" s="6" t="str">
        <f t="shared" si="29"/>
        <v>7/8-9 MACHINE THREAD</v>
      </c>
      <c r="BN94" s="110" t="s">
        <v>4476</v>
      </c>
    </row>
    <row r="95" spans="2:66" x14ac:dyDescent="0.25">
      <c r="B95" s="48" t="str">
        <f t="shared" si="23"/>
        <v>WNeck Flange 150-NPS8 SCH-20</v>
      </c>
      <c r="C95" s="9" t="s">
        <v>23</v>
      </c>
      <c r="D95" s="9" t="s">
        <v>854</v>
      </c>
      <c r="E95" s="9">
        <v>65535</v>
      </c>
      <c r="F95" s="22" t="s">
        <v>689</v>
      </c>
      <c r="G95" s="9" t="s">
        <v>1</v>
      </c>
      <c r="H95" s="9" t="s">
        <v>865</v>
      </c>
      <c r="I95" s="18" t="s">
        <v>856</v>
      </c>
      <c r="J95" s="19">
        <v>8</v>
      </c>
      <c r="K95" s="20" t="s">
        <v>857</v>
      </c>
      <c r="L95" s="20" t="s">
        <v>692</v>
      </c>
      <c r="M95" s="21">
        <v>150</v>
      </c>
      <c r="N95" s="20">
        <v>13.5</v>
      </c>
      <c r="O95" s="20">
        <v>6.25E-2</v>
      </c>
      <c r="P95" s="17">
        <v>1.06</v>
      </c>
      <c r="Q95" s="20">
        <v>9.69</v>
      </c>
      <c r="R95" s="20">
        <v>8.6300000000000008</v>
      </c>
      <c r="S95" s="17">
        <v>3.94</v>
      </c>
      <c r="T95" s="9">
        <v>8.125</v>
      </c>
      <c r="U95" s="20">
        <v>11.75</v>
      </c>
      <c r="V95" s="20">
        <v>0.88</v>
      </c>
      <c r="W95" s="20">
        <v>8</v>
      </c>
      <c r="X95" s="20">
        <v>22.5</v>
      </c>
      <c r="Y95" s="9" t="s">
        <v>866</v>
      </c>
      <c r="Z95" s="9" t="s">
        <v>694</v>
      </c>
      <c r="AA95" s="9" t="s">
        <v>695</v>
      </c>
      <c r="AB95" s="9" t="s">
        <v>698</v>
      </c>
      <c r="AC95" s="9">
        <v>9.6000000000000002E-2</v>
      </c>
      <c r="AD95" s="9">
        <v>1.92</v>
      </c>
      <c r="AE95" s="9">
        <v>0.19000000000000039</v>
      </c>
      <c r="AF95" s="9">
        <v>45</v>
      </c>
      <c r="AG95" s="25" t="s">
        <v>2264</v>
      </c>
      <c r="AJ95" s="48" t="str">
        <f t="shared" si="20"/>
        <v>900-NPS8</v>
      </c>
      <c r="AK95" s="79">
        <v>900</v>
      </c>
      <c r="AL95" s="80">
        <f t="shared" si="33"/>
        <v>8</v>
      </c>
      <c r="AM95" s="79">
        <v>8</v>
      </c>
      <c r="AN95" s="81">
        <v>18.5</v>
      </c>
      <c r="AO95" s="81">
        <v>2.5</v>
      </c>
      <c r="AP95" s="81">
        <v>10.625</v>
      </c>
      <c r="AQ95" s="80">
        <f t="shared" si="31"/>
        <v>1.875</v>
      </c>
      <c r="AR95" s="82">
        <v>11.75</v>
      </c>
      <c r="AS95" s="82">
        <v>12</v>
      </c>
      <c r="AT95" s="82">
        <v>1.5</v>
      </c>
      <c r="AU95" s="82">
        <v>1.375</v>
      </c>
      <c r="AV95" s="82">
        <v>15.5</v>
      </c>
      <c r="AW95" s="82">
        <v>310</v>
      </c>
      <c r="AX95" s="80">
        <f t="shared" si="32"/>
        <v>30</v>
      </c>
      <c r="AY95" s="83" t="str">
        <f t="shared" si="21"/>
        <v>LONG FLANGE, 8-900RFLWN</v>
      </c>
      <c r="AZ95" s="25" t="s">
        <v>4476</v>
      </c>
      <c r="BB95" s="104" t="s">
        <v>4619</v>
      </c>
      <c r="BC95" s="105">
        <f t="shared" si="25"/>
        <v>0</v>
      </c>
      <c r="BD95" s="1"/>
      <c r="BE95">
        <v>0.875</v>
      </c>
      <c r="BF95" s="5">
        <v>9</v>
      </c>
      <c r="BG95">
        <v>1.25</v>
      </c>
      <c r="BH95" s="106">
        <f t="shared" si="24"/>
        <v>1.25</v>
      </c>
      <c r="BI95" s="107">
        <f t="shared" si="26"/>
        <v>0.5</v>
      </c>
      <c r="BJ95" s="108" t="str">
        <f t="shared" si="27"/>
        <v>SA-193-B7</v>
      </c>
      <c r="BK95" s="109" t="str">
        <f t="shared" si="28"/>
        <v>STUD BOLT, 7/8-9</v>
      </c>
      <c r="BL95" s="6">
        <f t="shared" si="22"/>
        <v>0.74270000000000003</v>
      </c>
      <c r="BM95" s="6" t="str">
        <f t="shared" si="29"/>
        <v>7/8-9 MACHINE THREAD</v>
      </c>
      <c r="BN95" s="110" t="s">
        <v>4476</v>
      </c>
    </row>
    <row r="96" spans="2:66" x14ac:dyDescent="0.25">
      <c r="B96" s="48" t="str">
        <f t="shared" si="23"/>
        <v>WNeck Flange 150-NPS8 SCH-30</v>
      </c>
      <c r="C96" s="9" t="s">
        <v>23</v>
      </c>
      <c r="D96" s="9" t="s">
        <v>854</v>
      </c>
      <c r="E96" s="9">
        <v>65535</v>
      </c>
      <c r="F96" s="22" t="s">
        <v>689</v>
      </c>
      <c r="G96" s="9" t="s">
        <v>1</v>
      </c>
      <c r="H96" s="9" t="s">
        <v>867</v>
      </c>
      <c r="I96" s="18" t="s">
        <v>856</v>
      </c>
      <c r="J96" s="19">
        <v>8</v>
      </c>
      <c r="K96" s="20" t="s">
        <v>857</v>
      </c>
      <c r="L96" s="20" t="s">
        <v>692</v>
      </c>
      <c r="M96" s="21">
        <v>150</v>
      </c>
      <c r="N96" s="20">
        <v>13.5</v>
      </c>
      <c r="O96" s="20">
        <v>6.25E-2</v>
      </c>
      <c r="P96" s="17">
        <v>1.06</v>
      </c>
      <c r="Q96" s="20">
        <v>9.69</v>
      </c>
      <c r="R96" s="20">
        <v>8.6300000000000008</v>
      </c>
      <c r="S96" s="17">
        <v>3.94</v>
      </c>
      <c r="T96" s="9">
        <v>8.0709999999999997</v>
      </c>
      <c r="U96" s="20">
        <v>11.75</v>
      </c>
      <c r="V96" s="20">
        <v>0.88</v>
      </c>
      <c r="W96" s="20">
        <v>8</v>
      </c>
      <c r="X96" s="20">
        <v>22.5</v>
      </c>
      <c r="Y96" s="9" t="s">
        <v>868</v>
      </c>
      <c r="Z96" s="9" t="s">
        <v>694</v>
      </c>
      <c r="AA96" s="9" t="s">
        <v>695</v>
      </c>
      <c r="AB96" s="9" t="s">
        <v>698</v>
      </c>
      <c r="AC96" s="9">
        <v>9.6000000000000002E-2</v>
      </c>
      <c r="AD96" s="9">
        <v>1.92</v>
      </c>
      <c r="AE96" s="9">
        <v>0.21700000000000053</v>
      </c>
      <c r="AF96" s="9">
        <v>45</v>
      </c>
      <c r="AG96" s="25" t="s">
        <v>2264</v>
      </c>
      <c r="AJ96" s="48" t="str">
        <f t="shared" si="20"/>
        <v>900-NPS10</v>
      </c>
      <c r="AK96" s="79">
        <v>900</v>
      </c>
      <c r="AL96" s="80">
        <f t="shared" si="33"/>
        <v>10</v>
      </c>
      <c r="AM96" s="79">
        <v>10</v>
      </c>
      <c r="AN96" s="81">
        <v>21.5</v>
      </c>
      <c r="AO96" s="81">
        <v>2.75</v>
      </c>
      <c r="AP96" s="81">
        <v>12.75</v>
      </c>
      <c r="AQ96" s="80">
        <f t="shared" si="31"/>
        <v>2.25</v>
      </c>
      <c r="AR96" s="82">
        <v>14.5</v>
      </c>
      <c r="AS96" s="82">
        <v>16</v>
      </c>
      <c r="AT96" s="82">
        <v>1.5</v>
      </c>
      <c r="AU96" s="82">
        <v>1.375</v>
      </c>
      <c r="AV96" s="82">
        <v>18.5</v>
      </c>
      <c r="AW96" s="82">
        <v>385</v>
      </c>
      <c r="AX96" s="80">
        <f t="shared" si="32"/>
        <v>22.5</v>
      </c>
      <c r="AY96" s="83" t="str">
        <f t="shared" si="21"/>
        <v>LONG FLANGE, 10-900RFLWN</v>
      </c>
      <c r="AZ96" s="25" t="s">
        <v>4476</v>
      </c>
      <c r="BB96" s="104" t="s">
        <v>4620</v>
      </c>
      <c r="BC96" s="105">
        <f t="shared" si="25"/>
        <v>0</v>
      </c>
      <c r="BD96" s="1"/>
      <c r="BE96">
        <v>0.875</v>
      </c>
      <c r="BF96" s="5">
        <v>9</v>
      </c>
      <c r="BG96">
        <v>1.375</v>
      </c>
      <c r="BH96" s="106">
        <f t="shared" si="24"/>
        <v>1.375</v>
      </c>
      <c r="BI96" s="107">
        <f t="shared" si="26"/>
        <v>0.5</v>
      </c>
      <c r="BJ96" s="108" t="str">
        <f t="shared" si="27"/>
        <v>SA-193-B7</v>
      </c>
      <c r="BK96" s="109" t="str">
        <f t="shared" si="28"/>
        <v>STUD BOLT, 7/8-9</v>
      </c>
      <c r="BL96" s="6">
        <f t="shared" si="22"/>
        <v>0.74270000000000003</v>
      </c>
      <c r="BM96" s="6" t="str">
        <f t="shared" si="29"/>
        <v>7/8-9 MACHINE THREAD</v>
      </c>
      <c r="BN96" s="110" t="s">
        <v>4476</v>
      </c>
    </row>
    <row r="97" spans="2:66" x14ac:dyDescent="0.25">
      <c r="B97" s="48" t="str">
        <f t="shared" si="23"/>
        <v>WNeck Flange 150-NPS8 SCH-40</v>
      </c>
      <c r="C97" s="9" t="s">
        <v>23</v>
      </c>
      <c r="D97" s="9" t="s">
        <v>854</v>
      </c>
      <c r="E97" s="9">
        <v>65535</v>
      </c>
      <c r="F97" s="9" t="s">
        <v>869</v>
      </c>
      <c r="G97" s="9" t="s">
        <v>80</v>
      </c>
      <c r="H97" s="9" t="s">
        <v>870</v>
      </c>
      <c r="I97" s="18" t="s">
        <v>856</v>
      </c>
      <c r="J97" s="19">
        <v>8</v>
      </c>
      <c r="K97" s="20" t="s">
        <v>857</v>
      </c>
      <c r="L97" s="20" t="s">
        <v>692</v>
      </c>
      <c r="M97" s="21">
        <v>150</v>
      </c>
      <c r="N97" s="20">
        <v>13.5</v>
      </c>
      <c r="O97" s="20">
        <v>6.25E-2</v>
      </c>
      <c r="P97" s="17">
        <v>1.06</v>
      </c>
      <c r="Q97" s="20">
        <v>9.69</v>
      </c>
      <c r="R97" s="20">
        <v>8.6300000000000008</v>
      </c>
      <c r="S97" s="17">
        <v>3.94</v>
      </c>
      <c r="T97" s="9">
        <v>7.9809999999999999</v>
      </c>
      <c r="U97" s="20">
        <v>11.75</v>
      </c>
      <c r="V97" s="20">
        <v>0.88</v>
      </c>
      <c r="W97" s="20">
        <v>8</v>
      </c>
      <c r="X97" s="20">
        <v>22.5</v>
      </c>
      <c r="Y97" s="9" t="s">
        <v>702</v>
      </c>
      <c r="Z97" s="9" t="s">
        <v>694</v>
      </c>
      <c r="AA97" s="9" t="s">
        <v>695</v>
      </c>
      <c r="AB97" s="9" t="s">
        <v>698</v>
      </c>
      <c r="AC97" s="9">
        <v>9.6000000000000002E-2</v>
      </c>
      <c r="AD97" s="9">
        <v>1.92</v>
      </c>
      <c r="AE97" s="9">
        <v>0.26200000000000045</v>
      </c>
      <c r="AF97" s="9">
        <v>45</v>
      </c>
      <c r="AG97" s="25" t="s">
        <v>2264</v>
      </c>
      <c r="AJ97" s="48" t="str">
        <f t="shared" si="20"/>
        <v>900-NPS12</v>
      </c>
      <c r="AK97" s="79">
        <v>900</v>
      </c>
      <c r="AL97" s="80">
        <f t="shared" si="33"/>
        <v>12</v>
      </c>
      <c r="AM97" s="79">
        <v>12</v>
      </c>
      <c r="AN97" s="81">
        <v>24</v>
      </c>
      <c r="AO97" s="81">
        <v>3.125</v>
      </c>
      <c r="AP97" s="81">
        <v>15</v>
      </c>
      <c r="AQ97" s="80">
        <f t="shared" si="31"/>
        <v>2.25</v>
      </c>
      <c r="AR97" s="82">
        <v>16.5</v>
      </c>
      <c r="AS97" s="82">
        <v>20</v>
      </c>
      <c r="AT97" s="82">
        <v>1.5</v>
      </c>
      <c r="AU97" s="82">
        <v>1.375</v>
      </c>
      <c r="AV97" s="82">
        <v>21</v>
      </c>
      <c r="AW97" s="82">
        <v>667</v>
      </c>
      <c r="AX97" s="80">
        <f t="shared" si="32"/>
        <v>18</v>
      </c>
      <c r="AY97" s="83" t="str">
        <f t="shared" si="21"/>
        <v>LONG FLANGE, 12-900RFLWN</v>
      </c>
      <c r="AZ97" s="25" t="s">
        <v>4476</v>
      </c>
      <c r="BB97" s="104" t="s">
        <v>4621</v>
      </c>
      <c r="BC97" s="105">
        <f t="shared" si="25"/>
        <v>0</v>
      </c>
      <c r="BD97" s="1"/>
      <c r="BE97">
        <v>0.875</v>
      </c>
      <c r="BF97" s="5">
        <v>9</v>
      </c>
      <c r="BG97">
        <v>1.5</v>
      </c>
      <c r="BH97" s="106">
        <f t="shared" si="24"/>
        <v>1.5</v>
      </c>
      <c r="BI97" s="107">
        <f t="shared" si="26"/>
        <v>0.5</v>
      </c>
      <c r="BJ97" s="108" t="str">
        <f t="shared" si="27"/>
        <v>SA-193-B7</v>
      </c>
      <c r="BK97" s="109" t="str">
        <f t="shared" si="28"/>
        <v>STUD BOLT, 7/8-9</v>
      </c>
      <c r="BL97" s="6">
        <f t="shared" si="22"/>
        <v>0.74270000000000003</v>
      </c>
      <c r="BM97" s="6" t="str">
        <f t="shared" si="29"/>
        <v>7/8-9 MACHINE THREAD</v>
      </c>
      <c r="BN97" s="110" t="s">
        <v>4476</v>
      </c>
    </row>
    <row r="98" spans="2:66" x14ac:dyDescent="0.25">
      <c r="B98" s="48" t="str">
        <f t="shared" si="23"/>
        <v>WNeck Flange 150-NPS8 SCH-60</v>
      </c>
      <c r="C98" s="9" t="s">
        <v>23</v>
      </c>
      <c r="D98" s="9" t="s">
        <v>854</v>
      </c>
      <c r="E98" s="9">
        <v>65535</v>
      </c>
      <c r="F98" s="22" t="s">
        <v>689</v>
      </c>
      <c r="G98" s="9" t="s">
        <v>1</v>
      </c>
      <c r="H98" s="9" t="s">
        <v>871</v>
      </c>
      <c r="I98" s="18" t="s">
        <v>856</v>
      </c>
      <c r="J98" s="19">
        <v>8</v>
      </c>
      <c r="K98" s="20" t="s">
        <v>857</v>
      </c>
      <c r="L98" s="20" t="s">
        <v>692</v>
      </c>
      <c r="M98" s="21">
        <v>150</v>
      </c>
      <c r="N98" s="20">
        <v>13.5</v>
      </c>
      <c r="O98" s="20">
        <v>6.25E-2</v>
      </c>
      <c r="P98" s="17">
        <v>1.06</v>
      </c>
      <c r="Q98" s="20">
        <v>9.69</v>
      </c>
      <c r="R98" s="20">
        <v>8.6300000000000008</v>
      </c>
      <c r="S98" s="17">
        <v>3.94</v>
      </c>
      <c r="T98" s="9">
        <v>7.8129999999999997</v>
      </c>
      <c r="U98" s="20">
        <v>11.75</v>
      </c>
      <c r="V98" s="20">
        <v>0.88</v>
      </c>
      <c r="W98" s="20">
        <v>8</v>
      </c>
      <c r="X98" s="20">
        <v>22.5</v>
      </c>
      <c r="Y98" s="9" t="s">
        <v>872</v>
      </c>
      <c r="Z98" s="9" t="s">
        <v>694</v>
      </c>
      <c r="AA98" s="9" t="s">
        <v>695</v>
      </c>
      <c r="AB98" s="9" t="s">
        <v>698</v>
      </c>
      <c r="AC98" s="9">
        <v>9.6000000000000002E-2</v>
      </c>
      <c r="AD98" s="9">
        <v>1.92</v>
      </c>
      <c r="AE98" s="9">
        <v>0.34600000000000053</v>
      </c>
      <c r="AF98" s="9">
        <v>45</v>
      </c>
      <c r="AG98" s="25" t="s">
        <v>2264</v>
      </c>
      <c r="AJ98" s="48" t="str">
        <f t="shared" si="20"/>
        <v>900-NPS14</v>
      </c>
      <c r="AK98" s="79">
        <v>900</v>
      </c>
      <c r="AL98" s="80">
        <f t="shared" si="33"/>
        <v>14</v>
      </c>
      <c r="AM98" s="79">
        <v>14</v>
      </c>
      <c r="AN98" s="81">
        <v>25.25</v>
      </c>
      <c r="AO98" s="81">
        <v>3.375</v>
      </c>
      <c r="AP98" s="81">
        <v>16.25</v>
      </c>
      <c r="AQ98" s="80">
        <f t="shared" si="31"/>
        <v>1.875</v>
      </c>
      <c r="AR98" s="82">
        <v>17.75</v>
      </c>
      <c r="AS98" s="82">
        <v>20</v>
      </c>
      <c r="AT98" s="82">
        <v>1.625</v>
      </c>
      <c r="AU98" s="82">
        <v>1.5</v>
      </c>
      <c r="AV98" s="82">
        <v>22</v>
      </c>
      <c r="AW98" s="82">
        <v>558</v>
      </c>
      <c r="AX98" s="80">
        <f t="shared" si="32"/>
        <v>18</v>
      </c>
      <c r="AY98" s="83" t="str">
        <f t="shared" si="21"/>
        <v>LONG FLANGE, 14-900RFLWN</v>
      </c>
      <c r="AZ98" s="25" t="s">
        <v>4476</v>
      </c>
      <c r="BB98" s="104" t="s">
        <v>4622</v>
      </c>
      <c r="BC98" s="105">
        <f t="shared" si="25"/>
        <v>0</v>
      </c>
      <c r="BD98" s="1"/>
      <c r="BE98">
        <v>0.875</v>
      </c>
      <c r="BF98" s="5">
        <v>9</v>
      </c>
      <c r="BG98">
        <v>1.625</v>
      </c>
      <c r="BH98" s="106">
        <f t="shared" si="24"/>
        <v>1.625</v>
      </c>
      <c r="BI98" s="107">
        <f t="shared" si="26"/>
        <v>0.5</v>
      </c>
      <c r="BJ98" s="108" t="str">
        <f t="shared" si="27"/>
        <v>SA-193-B7</v>
      </c>
      <c r="BK98" s="109" t="str">
        <f t="shared" si="28"/>
        <v>STUD BOLT, 7/8-9</v>
      </c>
      <c r="BL98" s="6">
        <f t="shared" si="22"/>
        <v>0.74270000000000003</v>
      </c>
      <c r="BM98" s="6" t="str">
        <f t="shared" si="29"/>
        <v>7/8-9 MACHINE THREAD</v>
      </c>
      <c r="BN98" s="110" t="s">
        <v>4476</v>
      </c>
    </row>
    <row r="99" spans="2:66" x14ac:dyDescent="0.25">
      <c r="B99" s="48" t="str">
        <f t="shared" si="23"/>
        <v>WNeck Flange 150-NPS8 SCH-80</v>
      </c>
      <c r="C99" s="9" t="s">
        <v>23</v>
      </c>
      <c r="D99" s="9" t="s">
        <v>854</v>
      </c>
      <c r="E99" s="9">
        <v>65535</v>
      </c>
      <c r="F99" s="9" t="s">
        <v>873</v>
      </c>
      <c r="G99" s="9" t="s">
        <v>81</v>
      </c>
      <c r="H99" s="9" t="s">
        <v>874</v>
      </c>
      <c r="I99" s="18" t="s">
        <v>856</v>
      </c>
      <c r="J99" s="19">
        <v>8</v>
      </c>
      <c r="K99" s="20" t="s">
        <v>857</v>
      </c>
      <c r="L99" s="20" t="s">
        <v>692</v>
      </c>
      <c r="M99" s="21">
        <v>150</v>
      </c>
      <c r="N99" s="20">
        <v>13.5</v>
      </c>
      <c r="O99" s="20">
        <v>6.25E-2</v>
      </c>
      <c r="P99" s="17">
        <v>1.06</v>
      </c>
      <c r="Q99" s="20">
        <v>9.69</v>
      </c>
      <c r="R99" s="20">
        <v>8.6300000000000008</v>
      </c>
      <c r="S99" s="17">
        <v>3.94</v>
      </c>
      <c r="T99" s="9">
        <v>7.625</v>
      </c>
      <c r="U99" s="20">
        <v>11.75</v>
      </c>
      <c r="V99" s="20">
        <v>0.88</v>
      </c>
      <c r="W99" s="20">
        <v>8</v>
      </c>
      <c r="X99" s="20">
        <v>22.5</v>
      </c>
      <c r="Y99" s="9" t="s">
        <v>704</v>
      </c>
      <c r="Z99" s="9" t="s">
        <v>694</v>
      </c>
      <c r="AA99" s="9" t="s">
        <v>695</v>
      </c>
      <c r="AB99" s="9" t="s">
        <v>698</v>
      </c>
      <c r="AC99" s="9">
        <v>9.6000000000000002E-2</v>
      </c>
      <c r="AD99" s="9">
        <v>1.92</v>
      </c>
      <c r="AE99" s="9">
        <v>0.44000000000000039</v>
      </c>
      <c r="AF99" s="9">
        <v>45</v>
      </c>
      <c r="AG99" s="25" t="s">
        <v>2264</v>
      </c>
      <c r="AJ99" s="48" t="str">
        <f t="shared" si="20"/>
        <v>900-NPS16</v>
      </c>
      <c r="AK99" s="79">
        <v>900</v>
      </c>
      <c r="AL99" s="80">
        <f t="shared" si="33"/>
        <v>16</v>
      </c>
      <c r="AM99" s="79">
        <v>16</v>
      </c>
      <c r="AN99" s="81">
        <v>27.75</v>
      </c>
      <c r="AO99" s="81">
        <v>3.5</v>
      </c>
      <c r="AP99" s="81">
        <v>18.5</v>
      </c>
      <c r="AQ99" s="80">
        <f t="shared" si="31"/>
        <v>2</v>
      </c>
      <c r="AR99" s="82">
        <v>20</v>
      </c>
      <c r="AS99" s="82">
        <v>20</v>
      </c>
      <c r="AT99" s="82">
        <v>1.75</v>
      </c>
      <c r="AU99" s="82">
        <v>1.625</v>
      </c>
      <c r="AV99" s="82">
        <v>24.25</v>
      </c>
      <c r="AW99" s="82">
        <v>670</v>
      </c>
      <c r="AX99" s="80">
        <f t="shared" si="32"/>
        <v>18</v>
      </c>
      <c r="AY99" s="83" t="str">
        <f t="shared" si="21"/>
        <v>LONG FLANGE, 16-900RFLWN</v>
      </c>
      <c r="AZ99" s="25" t="s">
        <v>4476</v>
      </c>
      <c r="BB99" s="104" t="s">
        <v>4623</v>
      </c>
      <c r="BC99" s="105">
        <f t="shared" si="25"/>
        <v>0</v>
      </c>
      <c r="BD99" s="1"/>
      <c r="BE99">
        <v>0.875</v>
      </c>
      <c r="BF99" s="5">
        <v>9</v>
      </c>
      <c r="BG99">
        <v>1.75</v>
      </c>
      <c r="BH99" s="106">
        <f t="shared" si="24"/>
        <v>1.75</v>
      </c>
      <c r="BI99" s="107">
        <f t="shared" si="26"/>
        <v>0.5</v>
      </c>
      <c r="BJ99" s="108" t="str">
        <f t="shared" si="27"/>
        <v>SA-193-B7</v>
      </c>
      <c r="BK99" s="109" t="str">
        <f t="shared" si="28"/>
        <v>STUD BOLT, 7/8-9</v>
      </c>
      <c r="BL99" s="6">
        <f t="shared" si="22"/>
        <v>0.74270000000000003</v>
      </c>
      <c r="BM99" s="6" t="str">
        <f t="shared" si="29"/>
        <v>7/8-9 MACHINE THREAD</v>
      </c>
      <c r="BN99" s="110" t="s">
        <v>4476</v>
      </c>
    </row>
    <row r="100" spans="2:66" x14ac:dyDescent="0.25">
      <c r="B100" s="48" t="str">
        <f t="shared" si="23"/>
        <v>WNeck Flange 150-NPS8 SCH-STD</v>
      </c>
      <c r="C100" s="9" t="s">
        <v>23</v>
      </c>
      <c r="D100" s="9" t="s">
        <v>854</v>
      </c>
      <c r="E100" s="9">
        <v>65535</v>
      </c>
      <c r="F100" s="22" t="s">
        <v>689</v>
      </c>
      <c r="G100" s="9" t="s">
        <v>1</v>
      </c>
      <c r="H100" s="9" t="s">
        <v>875</v>
      </c>
      <c r="I100" s="18" t="s">
        <v>856</v>
      </c>
      <c r="J100" s="19">
        <v>8</v>
      </c>
      <c r="K100" s="20" t="s">
        <v>857</v>
      </c>
      <c r="L100" s="20" t="s">
        <v>692</v>
      </c>
      <c r="M100" s="21">
        <v>150</v>
      </c>
      <c r="N100" s="20">
        <v>13.5</v>
      </c>
      <c r="O100" s="20">
        <v>6.25E-2</v>
      </c>
      <c r="P100" s="17">
        <v>1.06</v>
      </c>
      <c r="Q100" s="20">
        <v>9.69</v>
      </c>
      <c r="R100" s="20">
        <v>8.6300000000000008</v>
      </c>
      <c r="S100" s="17">
        <v>3.94</v>
      </c>
      <c r="T100" s="9">
        <v>7.9809999999999999</v>
      </c>
      <c r="U100" s="20">
        <v>11.75</v>
      </c>
      <c r="V100" s="20">
        <v>0.88</v>
      </c>
      <c r="W100" s="20">
        <v>8</v>
      </c>
      <c r="X100" s="20">
        <v>22.5</v>
      </c>
      <c r="Y100" s="9" t="s">
        <v>706</v>
      </c>
      <c r="Z100" s="9" t="s">
        <v>694</v>
      </c>
      <c r="AA100" s="9" t="s">
        <v>695</v>
      </c>
      <c r="AB100" s="9" t="s">
        <v>698</v>
      </c>
      <c r="AC100" s="9">
        <v>9.6000000000000002E-2</v>
      </c>
      <c r="AD100" s="9">
        <v>1.92</v>
      </c>
      <c r="AE100" s="9">
        <v>0.26200000000000045</v>
      </c>
      <c r="AF100" s="9">
        <v>45</v>
      </c>
      <c r="AG100" s="25" t="s">
        <v>2264</v>
      </c>
      <c r="AJ100" s="48" t="str">
        <f t="shared" si="20"/>
        <v>900-NPS18</v>
      </c>
      <c r="AK100" s="79">
        <v>900</v>
      </c>
      <c r="AL100" s="80">
        <f t="shared" si="33"/>
        <v>18</v>
      </c>
      <c r="AM100" s="79">
        <v>18</v>
      </c>
      <c r="AN100" s="81">
        <v>31</v>
      </c>
      <c r="AO100" s="81">
        <v>4</v>
      </c>
      <c r="AP100" s="81">
        <v>21</v>
      </c>
      <c r="AQ100" s="80">
        <f t="shared" si="31"/>
        <v>2.125</v>
      </c>
      <c r="AR100" s="82">
        <v>22.25</v>
      </c>
      <c r="AS100" s="82">
        <v>20</v>
      </c>
      <c r="AT100" s="82">
        <v>2</v>
      </c>
      <c r="AU100" s="82">
        <v>1.875</v>
      </c>
      <c r="AV100" s="82">
        <v>27</v>
      </c>
      <c r="AW100" s="82">
        <v>949</v>
      </c>
      <c r="AX100" s="80">
        <f t="shared" si="32"/>
        <v>18</v>
      </c>
      <c r="AY100" s="83" t="str">
        <f t="shared" si="21"/>
        <v>LONG FLANGE, 18-900RFLWN</v>
      </c>
      <c r="AZ100" s="25" t="s">
        <v>4476</v>
      </c>
      <c r="BB100" s="104" t="s">
        <v>4624</v>
      </c>
      <c r="BC100" s="105">
        <f t="shared" si="25"/>
        <v>0</v>
      </c>
      <c r="BD100" s="1"/>
      <c r="BE100">
        <v>0.875</v>
      </c>
      <c r="BF100" s="5">
        <v>9</v>
      </c>
      <c r="BG100">
        <v>1.875</v>
      </c>
      <c r="BH100" s="106">
        <f t="shared" si="24"/>
        <v>1.875</v>
      </c>
      <c r="BI100" s="107">
        <f t="shared" si="26"/>
        <v>0.5</v>
      </c>
      <c r="BJ100" s="108" t="str">
        <f t="shared" si="27"/>
        <v>SA-193-B7</v>
      </c>
      <c r="BK100" s="109" t="str">
        <f t="shared" si="28"/>
        <v>STUD BOLT, 7/8-9</v>
      </c>
      <c r="BL100" s="6">
        <f t="shared" si="22"/>
        <v>0.74270000000000003</v>
      </c>
      <c r="BM100" s="6" t="str">
        <f t="shared" si="29"/>
        <v>7/8-9 MACHINE THREAD</v>
      </c>
      <c r="BN100" s="110" t="s">
        <v>4476</v>
      </c>
    </row>
    <row r="101" spans="2:66" x14ac:dyDescent="0.25">
      <c r="B101" s="48" t="str">
        <f t="shared" si="23"/>
        <v>WNeck Flange 150-NPS8 SCH-XH</v>
      </c>
      <c r="C101" s="9" t="s">
        <v>23</v>
      </c>
      <c r="D101" s="9" t="s">
        <v>854</v>
      </c>
      <c r="E101" s="9">
        <v>65535</v>
      </c>
      <c r="F101" s="9" t="s">
        <v>876</v>
      </c>
      <c r="G101" s="9" t="s">
        <v>1</v>
      </c>
      <c r="H101" s="9" t="s">
        <v>877</v>
      </c>
      <c r="I101" s="18" t="s">
        <v>856</v>
      </c>
      <c r="J101" s="19">
        <v>8</v>
      </c>
      <c r="K101" s="20" t="s">
        <v>857</v>
      </c>
      <c r="L101" s="20" t="s">
        <v>692</v>
      </c>
      <c r="M101" s="21">
        <v>150</v>
      </c>
      <c r="N101" s="20">
        <v>13.5</v>
      </c>
      <c r="O101" s="20">
        <v>6.25E-2</v>
      </c>
      <c r="P101" s="17">
        <v>1.06</v>
      </c>
      <c r="Q101" s="20">
        <v>9.69</v>
      </c>
      <c r="R101" s="20">
        <v>8.6300000000000008</v>
      </c>
      <c r="S101" s="17">
        <v>3.94</v>
      </c>
      <c r="T101" s="9">
        <v>7.625</v>
      </c>
      <c r="U101" s="20">
        <v>11.75</v>
      </c>
      <c r="V101" s="20">
        <v>0.88</v>
      </c>
      <c r="W101" s="20">
        <v>8</v>
      </c>
      <c r="X101" s="20">
        <v>22.5</v>
      </c>
      <c r="Y101" s="9" t="s">
        <v>708</v>
      </c>
      <c r="Z101" s="9" t="s">
        <v>694</v>
      </c>
      <c r="AA101" s="9" t="s">
        <v>695</v>
      </c>
      <c r="AB101" s="9" t="s">
        <v>698</v>
      </c>
      <c r="AC101" s="9">
        <v>9.6000000000000002E-2</v>
      </c>
      <c r="AD101" s="9">
        <v>1.92</v>
      </c>
      <c r="AE101" s="9">
        <v>0.44000000000000039</v>
      </c>
      <c r="AF101" s="9">
        <v>45</v>
      </c>
      <c r="AG101" s="25" t="s">
        <v>2264</v>
      </c>
      <c r="AJ101" s="48" t="str">
        <f t="shared" si="20"/>
        <v>900-NPS20</v>
      </c>
      <c r="AK101" s="79">
        <v>900</v>
      </c>
      <c r="AL101" s="80">
        <f t="shared" si="33"/>
        <v>20</v>
      </c>
      <c r="AM101" s="79">
        <v>20</v>
      </c>
      <c r="AN101" s="81">
        <v>33.75</v>
      </c>
      <c r="AO101" s="81">
        <v>4.25</v>
      </c>
      <c r="AP101" s="81">
        <v>23</v>
      </c>
      <c r="AQ101" s="80">
        <f t="shared" si="31"/>
        <v>2.25</v>
      </c>
      <c r="AR101" s="82">
        <v>24.5</v>
      </c>
      <c r="AS101" s="82">
        <v>20</v>
      </c>
      <c r="AT101" s="82">
        <v>2.125</v>
      </c>
      <c r="AU101" s="82">
        <v>2</v>
      </c>
      <c r="AV101" s="82">
        <v>29.5</v>
      </c>
      <c r="AW101" s="82">
        <v>1040</v>
      </c>
      <c r="AX101" s="80">
        <f t="shared" si="32"/>
        <v>18</v>
      </c>
      <c r="AY101" s="83" t="str">
        <f t="shared" si="21"/>
        <v>LONG FLANGE, 20-900RFLWN</v>
      </c>
      <c r="AZ101" s="25" t="s">
        <v>4476</v>
      </c>
      <c r="BB101" s="104" t="s">
        <v>4625</v>
      </c>
      <c r="BC101" s="105">
        <f t="shared" si="25"/>
        <v>0</v>
      </c>
      <c r="BD101" s="1"/>
      <c r="BE101">
        <v>0.875</v>
      </c>
      <c r="BF101" s="5">
        <v>9</v>
      </c>
      <c r="BG101">
        <v>2</v>
      </c>
      <c r="BH101" s="106">
        <f t="shared" si="24"/>
        <v>2</v>
      </c>
      <c r="BI101" s="107">
        <f t="shared" si="26"/>
        <v>0.5</v>
      </c>
      <c r="BJ101" s="108" t="str">
        <f t="shared" si="27"/>
        <v>SA-193-B7</v>
      </c>
      <c r="BK101" s="109" t="str">
        <f t="shared" si="28"/>
        <v>STUD BOLT, 7/8-9</v>
      </c>
      <c r="BL101" s="6">
        <f t="shared" si="22"/>
        <v>0.74270000000000003</v>
      </c>
      <c r="BM101" s="6" t="str">
        <f t="shared" si="29"/>
        <v>7/8-9 MACHINE THREAD</v>
      </c>
      <c r="BN101" s="110" t="s">
        <v>4476</v>
      </c>
    </row>
    <row r="102" spans="2:66" x14ac:dyDescent="0.25">
      <c r="B102" s="48" t="str">
        <f t="shared" si="23"/>
        <v>WNeck Flange 150-NPS8 SCH-XXH</v>
      </c>
      <c r="C102" s="9" t="s">
        <v>23</v>
      </c>
      <c r="D102" s="9" t="s">
        <v>854</v>
      </c>
      <c r="E102" s="9">
        <v>65535</v>
      </c>
      <c r="F102" s="9" t="s">
        <v>878</v>
      </c>
      <c r="G102" s="9" t="s">
        <v>82</v>
      </c>
      <c r="H102" s="9" t="s">
        <v>879</v>
      </c>
      <c r="I102" s="18" t="s">
        <v>856</v>
      </c>
      <c r="J102" s="19">
        <v>8</v>
      </c>
      <c r="K102" s="20" t="s">
        <v>857</v>
      </c>
      <c r="L102" s="20" t="s">
        <v>692</v>
      </c>
      <c r="M102" s="21">
        <v>150</v>
      </c>
      <c r="N102" s="20">
        <v>13.5</v>
      </c>
      <c r="O102" s="20">
        <v>6.25E-2</v>
      </c>
      <c r="P102" s="17">
        <v>1.06</v>
      </c>
      <c r="Q102" s="20">
        <v>9.69</v>
      </c>
      <c r="R102" s="20">
        <v>8.6300000000000008</v>
      </c>
      <c r="S102" s="17">
        <v>3.94</v>
      </c>
      <c r="T102" s="9">
        <v>6.875</v>
      </c>
      <c r="U102" s="20">
        <v>11.75</v>
      </c>
      <c r="V102" s="20">
        <v>0.88</v>
      </c>
      <c r="W102" s="20">
        <v>8</v>
      </c>
      <c r="X102" s="20">
        <v>22.5</v>
      </c>
      <c r="Y102" s="9" t="s">
        <v>710</v>
      </c>
      <c r="Z102" s="9" t="s">
        <v>694</v>
      </c>
      <c r="AA102" s="9" t="s">
        <v>695</v>
      </c>
      <c r="AB102" s="9" t="s">
        <v>698</v>
      </c>
      <c r="AC102" s="9">
        <v>9.6000000000000002E-2</v>
      </c>
      <c r="AD102" s="9">
        <v>1.92</v>
      </c>
      <c r="AE102" s="9">
        <v>0.81500000000000039</v>
      </c>
      <c r="AF102" s="9">
        <v>45</v>
      </c>
      <c r="AG102" s="25" t="s">
        <v>2264</v>
      </c>
      <c r="AJ102" s="48" t="str">
        <f t="shared" si="20"/>
        <v>900-NPS24</v>
      </c>
      <c r="AK102" s="79">
        <v>900</v>
      </c>
      <c r="AL102" s="80">
        <f t="shared" si="33"/>
        <v>24</v>
      </c>
      <c r="AM102" s="79">
        <v>24</v>
      </c>
      <c r="AN102" s="81">
        <v>41</v>
      </c>
      <c r="AO102" s="81">
        <v>5.5</v>
      </c>
      <c r="AP102" s="81">
        <v>27.25</v>
      </c>
      <c r="AQ102" s="80">
        <f t="shared" si="31"/>
        <v>2.75</v>
      </c>
      <c r="AR102" s="82">
        <v>29.5</v>
      </c>
      <c r="AS102" s="82">
        <v>20</v>
      </c>
      <c r="AT102" s="82">
        <v>2.625</v>
      </c>
      <c r="AU102" s="82">
        <v>2.5</v>
      </c>
      <c r="AV102" s="82">
        <v>35.5</v>
      </c>
      <c r="AW102" s="82">
        <v>1775</v>
      </c>
      <c r="AX102" s="80">
        <f t="shared" si="32"/>
        <v>18</v>
      </c>
      <c r="AY102" s="83" t="str">
        <f t="shared" si="21"/>
        <v>LONG FLANGE, 24-900RFLWN</v>
      </c>
      <c r="AZ102" s="25" t="s">
        <v>4476</v>
      </c>
      <c r="BB102" s="104" t="s">
        <v>4626</v>
      </c>
      <c r="BC102" s="105">
        <f t="shared" si="25"/>
        <v>0</v>
      </c>
      <c r="BD102" s="1"/>
      <c r="BE102">
        <v>0.875</v>
      </c>
      <c r="BF102" s="5">
        <v>9</v>
      </c>
      <c r="BG102">
        <v>2.25</v>
      </c>
      <c r="BH102" s="106">
        <f t="shared" si="24"/>
        <v>2.25</v>
      </c>
      <c r="BI102" s="107">
        <f t="shared" si="26"/>
        <v>0.5</v>
      </c>
      <c r="BJ102" s="108" t="str">
        <f t="shared" si="27"/>
        <v>SA-193-B7</v>
      </c>
      <c r="BK102" s="109" t="str">
        <f t="shared" si="28"/>
        <v>STUD BOLT, 7/8-9</v>
      </c>
      <c r="BL102" s="6">
        <f t="shared" si="22"/>
        <v>0.74270000000000003</v>
      </c>
      <c r="BM102" s="6" t="str">
        <f t="shared" si="29"/>
        <v>7/8-9 MACHINE THREAD</v>
      </c>
      <c r="BN102" s="110" t="s">
        <v>4476</v>
      </c>
    </row>
    <row r="103" spans="2:66" x14ac:dyDescent="0.25">
      <c r="B103" s="48" t="str">
        <f t="shared" si="23"/>
        <v>WNeck Flange 150-NPS10 SCH-10</v>
      </c>
      <c r="C103" s="9" t="s">
        <v>23</v>
      </c>
      <c r="D103" s="9" t="s">
        <v>724</v>
      </c>
      <c r="E103" s="9">
        <v>65280</v>
      </c>
      <c r="F103" s="22" t="s">
        <v>689</v>
      </c>
      <c r="G103" s="9" t="s">
        <v>1</v>
      </c>
      <c r="H103" s="9" t="s">
        <v>880</v>
      </c>
      <c r="I103" s="18" t="s">
        <v>881</v>
      </c>
      <c r="J103" s="19">
        <v>10</v>
      </c>
      <c r="K103" s="20" t="s">
        <v>882</v>
      </c>
      <c r="L103" s="20" t="s">
        <v>692</v>
      </c>
      <c r="M103" s="21">
        <v>150</v>
      </c>
      <c r="N103" s="20">
        <v>16</v>
      </c>
      <c r="O103" s="20">
        <v>6.25E-2</v>
      </c>
      <c r="P103" s="20">
        <v>1.1200000000000001</v>
      </c>
      <c r="Q103" s="20">
        <v>12.000000000000002</v>
      </c>
      <c r="R103" s="20">
        <v>10.750000000000002</v>
      </c>
      <c r="S103" s="17">
        <v>3.94</v>
      </c>
      <c r="T103" s="9">
        <v>10.42</v>
      </c>
      <c r="U103" s="20">
        <v>14.25</v>
      </c>
      <c r="V103" s="20">
        <v>1</v>
      </c>
      <c r="W103" s="20">
        <v>12</v>
      </c>
      <c r="X103" s="20">
        <v>15</v>
      </c>
      <c r="Y103" s="9" t="s">
        <v>693</v>
      </c>
      <c r="Z103" s="9" t="s">
        <v>694</v>
      </c>
      <c r="AA103" s="9" t="s">
        <v>695</v>
      </c>
      <c r="AB103" s="9" t="s">
        <v>698</v>
      </c>
      <c r="AC103" s="9">
        <v>9.4E-2</v>
      </c>
      <c r="AD103" s="9">
        <v>1.88</v>
      </c>
      <c r="AE103" s="9">
        <v>0.10250000000000092</v>
      </c>
      <c r="AF103" s="9">
        <v>30</v>
      </c>
      <c r="AG103" s="25" t="s">
        <v>2264</v>
      </c>
      <c r="AJ103" s="78" t="str">
        <f t="shared" si="20"/>
        <v>1500-NPS0.5</v>
      </c>
      <c r="AK103" s="79">
        <v>1500</v>
      </c>
      <c r="AL103" s="80">
        <f t="shared" si="33"/>
        <v>0.5</v>
      </c>
      <c r="AM103">
        <v>0.5</v>
      </c>
      <c r="AN103">
        <v>4.75</v>
      </c>
      <c r="AO103">
        <v>0.875</v>
      </c>
      <c r="AP103">
        <v>1.375</v>
      </c>
      <c r="AQ103" s="80">
        <f t="shared" si="31"/>
        <v>0.53125</v>
      </c>
      <c r="AR103" s="82">
        <v>1.5625</v>
      </c>
      <c r="AS103" s="82">
        <v>4</v>
      </c>
      <c r="AT103" s="82">
        <v>0.875</v>
      </c>
      <c r="AU103" s="82">
        <v>0.75</v>
      </c>
      <c r="AV103" s="82">
        <v>3.25</v>
      </c>
      <c r="AW103" s="82" t="s">
        <v>4475</v>
      </c>
      <c r="AX103" s="80">
        <f t="shared" si="32"/>
        <v>90</v>
      </c>
      <c r="AY103" s="83" t="str">
        <f t="shared" si="21"/>
        <v>LONG FLANGE, 0.5-1500RFLWN</v>
      </c>
      <c r="AZ103" s="25" t="s">
        <v>4476</v>
      </c>
      <c r="BB103" s="104" t="s">
        <v>4627</v>
      </c>
      <c r="BC103" s="105">
        <f t="shared" si="25"/>
        <v>0</v>
      </c>
      <c r="BD103" s="1"/>
      <c r="BE103">
        <v>0.875</v>
      </c>
      <c r="BF103" s="5">
        <v>9</v>
      </c>
      <c r="BG103">
        <v>2.5</v>
      </c>
      <c r="BH103" s="106">
        <f t="shared" si="24"/>
        <v>2.5</v>
      </c>
      <c r="BI103" s="107">
        <f t="shared" si="26"/>
        <v>0.5</v>
      </c>
      <c r="BJ103" s="108" t="str">
        <f t="shared" si="27"/>
        <v>SA-193-B7</v>
      </c>
      <c r="BK103" s="109" t="str">
        <f t="shared" si="28"/>
        <v>STUD BOLT, 7/8-9</v>
      </c>
      <c r="BL103" s="6">
        <f t="shared" si="22"/>
        <v>0.74270000000000003</v>
      </c>
      <c r="BM103" s="6" t="str">
        <f t="shared" si="29"/>
        <v>7/8-9 MACHINE THREAD</v>
      </c>
      <c r="BN103" s="110" t="s">
        <v>4476</v>
      </c>
    </row>
    <row r="104" spans="2:66" x14ac:dyDescent="0.25">
      <c r="B104" s="48" t="str">
        <f t="shared" si="23"/>
        <v>WNeck Flange 150-NPS10 SCH-100</v>
      </c>
      <c r="C104" s="9" t="s">
        <v>23</v>
      </c>
      <c r="D104" s="9" t="s">
        <v>724</v>
      </c>
      <c r="E104" s="9">
        <v>65280</v>
      </c>
      <c r="F104" s="9" t="s">
        <v>883</v>
      </c>
      <c r="G104" s="9" t="s">
        <v>83</v>
      </c>
      <c r="H104" s="9" t="s">
        <v>884</v>
      </c>
      <c r="I104" s="18" t="s">
        <v>881</v>
      </c>
      <c r="J104" s="19">
        <v>10</v>
      </c>
      <c r="K104" s="20" t="s">
        <v>882</v>
      </c>
      <c r="L104" s="20" t="s">
        <v>692</v>
      </c>
      <c r="M104" s="21">
        <v>150</v>
      </c>
      <c r="N104" s="20">
        <v>16</v>
      </c>
      <c r="O104" s="20">
        <v>6.25E-2</v>
      </c>
      <c r="P104" s="20">
        <v>1.1200000000000001</v>
      </c>
      <c r="Q104" s="20">
        <v>12.000000000000002</v>
      </c>
      <c r="R104" s="20">
        <v>10.750000000000002</v>
      </c>
      <c r="S104" s="17">
        <v>3.94</v>
      </c>
      <c r="T104" s="9">
        <v>9.3119999999999994</v>
      </c>
      <c r="U104" s="20">
        <v>14.25</v>
      </c>
      <c r="V104" s="20">
        <v>1</v>
      </c>
      <c r="W104" s="20">
        <v>12</v>
      </c>
      <c r="X104" s="20">
        <v>15</v>
      </c>
      <c r="Y104" s="9" t="s">
        <v>859</v>
      </c>
      <c r="Z104" s="9" t="s">
        <v>694</v>
      </c>
      <c r="AA104" s="9" t="s">
        <v>695</v>
      </c>
      <c r="AB104" s="9" t="s">
        <v>698</v>
      </c>
      <c r="AC104" s="9">
        <v>9.4E-2</v>
      </c>
      <c r="AD104" s="9">
        <v>1.88</v>
      </c>
      <c r="AE104" s="9">
        <v>0.65650000000000119</v>
      </c>
      <c r="AF104" s="9">
        <v>30</v>
      </c>
      <c r="AG104" s="25" t="s">
        <v>2264</v>
      </c>
      <c r="AJ104" s="78" t="str">
        <f t="shared" si="20"/>
        <v>1500-NPS0.75</v>
      </c>
      <c r="AK104" s="79">
        <v>1500</v>
      </c>
      <c r="AL104" s="80">
        <f t="shared" si="33"/>
        <v>0.75</v>
      </c>
      <c r="AM104">
        <v>0.75</v>
      </c>
      <c r="AN104">
        <v>5.125</v>
      </c>
      <c r="AO104">
        <v>1</v>
      </c>
      <c r="AP104">
        <v>1.6875</v>
      </c>
      <c r="AQ104" s="80">
        <f t="shared" si="31"/>
        <v>0.53125</v>
      </c>
      <c r="AR104" s="82">
        <v>1.8125</v>
      </c>
      <c r="AS104" s="82">
        <v>4</v>
      </c>
      <c r="AT104" s="82">
        <v>0.875</v>
      </c>
      <c r="AU104" s="82">
        <v>0.75</v>
      </c>
      <c r="AV104" s="82">
        <v>3.5</v>
      </c>
      <c r="AW104" s="82" t="s">
        <v>4475</v>
      </c>
      <c r="AX104" s="80">
        <f t="shared" si="32"/>
        <v>90</v>
      </c>
      <c r="AY104" s="83" t="str">
        <f t="shared" si="21"/>
        <v>LONG FLANGE, 0.75-1500RFLWN</v>
      </c>
      <c r="AZ104" s="25" t="s">
        <v>4476</v>
      </c>
      <c r="BB104" s="104" t="s">
        <v>4628</v>
      </c>
      <c r="BC104" s="105">
        <f t="shared" si="25"/>
        <v>0</v>
      </c>
      <c r="BD104" s="1"/>
      <c r="BE104">
        <v>0.875</v>
      </c>
      <c r="BF104" s="5">
        <v>9</v>
      </c>
      <c r="BG104">
        <v>2.75</v>
      </c>
      <c r="BH104" s="106">
        <f t="shared" si="24"/>
        <v>2.75</v>
      </c>
      <c r="BI104" s="107">
        <f t="shared" si="26"/>
        <v>0.5</v>
      </c>
      <c r="BJ104" s="108" t="str">
        <f t="shared" si="27"/>
        <v>SA-193-B7</v>
      </c>
      <c r="BK104" s="109" t="str">
        <f t="shared" si="28"/>
        <v>STUD BOLT, 7/8-9</v>
      </c>
      <c r="BL104" s="6">
        <f t="shared" si="22"/>
        <v>0.74270000000000003</v>
      </c>
      <c r="BM104" s="6" t="str">
        <f t="shared" si="29"/>
        <v>7/8-9 MACHINE THREAD</v>
      </c>
      <c r="BN104" s="110" t="s">
        <v>4476</v>
      </c>
    </row>
    <row r="105" spans="2:66" x14ac:dyDescent="0.25">
      <c r="B105" s="48" t="str">
        <f t="shared" si="23"/>
        <v>WNeck Flange 150-NPS10 SCH-120</v>
      </c>
      <c r="C105" s="9" t="s">
        <v>23</v>
      </c>
      <c r="D105" s="9" t="s">
        <v>724</v>
      </c>
      <c r="E105" s="9">
        <v>65280</v>
      </c>
      <c r="F105" s="22" t="s">
        <v>689</v>
      </c>
      <c r="G105" s="9" t="s">
        <v>84</v>
      </c>
      <c r="H105" s="9" t="s">
        <v>885</v>
      </c>
      <c r="I105" s="18" t="s">
        <v>881</v>
      </c>
      <c r="J105" s="19">
        <v>10</v>
      </c>
      <c r="K105" s="20" t="s">
        <v>882</v>
      </c>
      <c r="L105" s="20" t="s">
        <v>692</v>
      </c>
      <c r="M105" s="21">
        <v>150</v>
      </c>
      <c r="N105" s="20">
        <v>16</v>
      </c>
      <c r="O105" s="20">
        <v>6.25E-2</v>
      </c>
      <c r="P105" s="20">
        <v>1.1200000000000001</v>
      </c>
      <c r="Q105" s="20">
        <v>12.000000000000002</v>
      </c>
      <c r="R105" s="20">
        <v>10.750000000000002</v>
      </c>
      <c r="S105" s="17">
        <v>3.94</v>
      </c>
      <c r="T105" s="9">
        <v>9.0619999999999994</v>
      </c>
      <c r="U105" s="20">
        <v>14.25</v>
      </c>
      <c r="V105" s="20">
        <v>1</v>
      </c>
      <c r="W105" s="20">
        <v>12</v>
      </c>
      <c r="X105" s="20">
        <v>15</v>
      </c>
      <c r="Y105" s="9" t="s">
        <v>816</v>
      </c>
      <c r="Z105" s="9" t="s">
        <v>694</v>
      </c>
      <c r="AA105" s="9" t="s">
        <v>695</v>
      </c>
      <c r="AB105" s="9" t="s">
        <v>698</v>
      </c>
      <c r="AC105" s="9">
        <v>9.4E-2</v>
      </c>
      <c r="AD105" s="9">
        <v>1.88</v>
      </c>
      <c r="AE105" s="9">
        <v>0.78150000000000119</v>
      </c>
      <c r="AF105" s="9">
        <v>30</v>
      </c>
      <c r="AG105" s="25" t="s">
        <v>2264</v>
      </c>
      <c r="AJ105" s="48" t="str">
        <f t="shared" si="20"/>
        <v>1500-NPS1</v>
      </c>
      <c r="AK105" s="79">
        <v>1500</v>
      </c>
      <c r="AL105" s="80">
        <f>AM105</f>
        <v>1</v>
      </c>
      <c r="AM105" s="79">
        <v>1</v>
      </c>
      <c r="AN105" s="81">
        <v>5.875</v>
      </c>
      <c r="AO105" s="81">
        <v>1.125</v>
      </c>
      <c r="AP105" s="81">
        <v>2</v>
      </c>
      <c r="AQ105" s="80">
        <f>(AR105-AL105)/2</f>
        <v>0.53125</v>
      </c>
      <c r="AR105" s="82">
        <v>2.0625</v>
      </c>
      <c r="AS105" s="82">
        <v>4</v>
      </c>
      <c r="AT105" s="82">
        <v>1</v>
      </c>
      <c r="AU105" s="82">
        <v>0.875</v>
      </c>
      <c r="AV105" s="82">
        <v>4</v>
      </c>
      <c r="AW105" s="82">
        <v>15</v>
      </c>
      <c r="AX105" s="80">
        <f>360/AS105</f>
        <v>90</v>
      </c>
      <c r="AY105" s="83" t="str">
        <f t="shared" si="21"/>
        <v>LONG FLANGE, 1-1500RFLWN</v>
      </c>
      <c r="AZ105" s="25" t="s">
        <v>4476</v>
      </c>
      <c r="BB105" s="104" t="s">
        <v>4629</v>
      </c>
      <c r="BC105" s="105">
        <f t="shared" si="25"/>
        <v>0</v>
      </c>
      <c r="BD105" s="1"/>
      <c r="BE105">
        <v>0.875</v>
      </c>
      <c r="BF105" s="5">
        <v>9</v>
      </c>
      <c r="BG105">
        <v>3</v>
      </c>
      <c r="BH105" s="106">
        <f t="shared" si="24"/>
        <v>3</v>
      </c>
      <c r="BI105" s="107">
        <f t="shared" si="26"/>
        <v>0.5</v>
      </c>
      <c r="BJ105" s="108" t="str">
        <f t="shared" si="27"/>
        <v>SA-193-B7</v>
      </c>
      <c r="BK105" s="109" t="str">
        <f t="shared" si="28"/>
        <v>STUD BOLT, 7/8-9</v>
      </c>
      <c r="BL105" s="6">
        <f t="shared" si="22"/>
        <v>0.74270000000000003</v>
      </c>
      <c r="BM105" s="6" t="str">
        <f t="shared" si="29"/>
        <v>7/8-9 MACHINE THREAD</v>
      </c>
      <c r="BN105" s="110" t="s">
        <v>4476</v>
      </c>
    </row>
    <row r="106" spans="2:66" x14ac:dyDescent="0.25">
      <c r="B106" s="48" t="str">
        <f t="shared" si="23"/>
        <v>WNeck Flange 150-NPS10 SCH-140</v>
      </c>
      <c r="C106" s="9" t="s">
        <v>23</v>
      </c>
      <c r="D106" s="9" t="s">
        <v>724</v>
      </c>
      <c r="E106" s="9">
        <v>65280</v>
      </c>
      <c r="F106" s="22" t="s">
        <v>689</v>
      </c>
      <c r="G106" s="9" t="s">
        <v>1</v>
      </c>
      <c r="H106" s="9" t="s">
        <v>886</v>
      </c>
      <c r="I106" s="18" t="s">
        <v>881</v>
      </c>
      <c r="J106" s="19">
        <v>10</v>
      </c>
      <c r="K106" s="20" t="s">
        <v>882</v>
      </c>
      <c r="L106" s="20" t="s">
        <v>692</v>
      </c>
      <c r="M106" s="21">
        <v>150</v>
      </c>
      <c r="N106" s="20">
        <v>16</v>
      </c>
      <c r="O106" s="20">
        <v>6.25E-2</v>
      </c>
      <c r="P106" s="20">
        <v>1.1200000000000001</v>
      </c>
      <c r="Q106" s="20">
        <v>12.000000000000002</v>
      </c>
      <c r="R106" s="20">
        <v>10.750000000000002</v>
      </c>
      <c r="S106" s="17">
        <v>3.94</v>
      </c>
      <c r="T106" s="9">
        <v>8.75</v>
      </c>
      <c r="U106" s="20">
        <v>14.25</v>
      </c>
      <c r="V106" s="20">
        <v>1</v>
      </c>
      <c r="W106" s="20">
        <v>12</v>
      </c>
      <c r="X106" s="20">
        <v>15</v>
      </c>
      <c r="Y106" s="9" t="s">
        <v>862</v>
      </c>
      <c r="Z106" s="9" t="s">
        <v>694</v>
      </c>
      <c r="AA106" s="9" t="s">
        <v>695</v>
      </c>
      <c r="AB106" s="9" t="s">
        <v>698</v>
      </c>
      <c r="AC106" s="9">
        <v>9.4E-2</v>
      </c>
      <c r="AD106" s="9">
        <v>1.88</v>
      </c>
      <c r="AE106" s="9">
        <v>0.93750000000000089</v>
      </c>
      <c r="AF106" s="9">
        <v>30</v>
      </c>
      <c r="AG106" s="25" t="s">
        <v>2264</v>
      </c>
      <c r="AJ106" s="48" t="str">
        <f t="shared" si="20"/>
        <v>1500-NPS1.25</v>
      </c>
      <c r="AK106" s="79">
        <v>1500</v>
      </c>
      <c r="AL106" s="80">
        <f>AM106</f>
        <v>1.25</v>
      </c>
      <c r="AM106" s="79">
        <v>1.25</v>
      </c>
      <c r="AN106" s="81">
        <v>6.25</v>
      </c>
      <c r="AO106" s="81">
        <v>1.125</v>
      </c>
      <c r="AP106" s="81">
        <v>2.5</v>
      </c>
      <c r="AQ106" s="80">
        <f t="shared" ref="AQ106:AQ123" si="34">(AR106-AL106)/2</f>
        <v>0.625</v>
      </c>
      <c r="AR106" s="82">
        <v>2.5</v>
      </c>
      <c r="AS106" s="82">
        <v>4</v>
      </c>
      <c r="AT106" s="82">
        <v>1</v>
      </c>
      <c r="AU106" s="82">
        <v>0.875</v>
      </c>
      <c r="AV106" s="82">
        <v>4.3780000000000001</v>
      </c>
      <c r="AW106" s="82">
        <v>18</v>
      </c>
      <c r="AX106" s="80">
        <f t="shared" ref="AX106:AX123" si="35">360/AS106</f>
        <v>90</v>
      </c>
      <c r="AY106" s="83" t="str">
        <f t="shared" si="21"/>
        <v>LONG FLANGE, 1.25-1500RFLWN</v>
      </c>
      <c r="AZ106" s="25" t="s">
        <v>4476</v>
      </c>
      <c r="BB106" s="104" t="s">
        <v>4630</v>
      </c>
      <c r="BC106" s="105">
        <f t="shared" si="25"/>
        <v>0</v>
      </c>
      <c r="BD106" s="1"/>
      <c r="BE106">
        <v>0.875</v>
      </c>
      <c r="BF106" s="5">
        <v>9</v>
      </c>
      <c r="BG106">
        <v>3.25</v>
      </c>
      <c r="BH106" s="106">
        <f t="shared" si="24"/>
        <v>3.25</v>
      </c>
      <c r="BI106" s="107">
        <f t="shared" si="26"/>
        <v>0.5</v>
      </c>
      <c r="BJ106" s="108" t="str">
        <f t="shared" si="27"/>
        <v>SA-193-B7</v>
      </c>
      <c r="BK106" s="109" t="str">
        <f t="shared" si="28"/>
        <v>STUD BOLT, 7/8-9</v>
      </c>
      <c r="BL106" s="6">
        <f t="shared" si="22"/>
        <v>0.74270000000000003</v>
      </c>
      <c r="BM106" s="6" t="str">
        <f t="shared" si="29"/>
        <v>7/8-9 MACHINE THREAD</v>
      </c>
      <c r="BN106" s="110" t="s">
        <v>4476</v>
      </c>
    </row>
    <row r="107" spans="2:66" x14ac:dyDescent="0.25">
      <c r="B107" s="48" t="str">
        <f t="shared" si="23"/>
        <v>WNeck Flange 150-NPS10 SCH-160</v>
      </c>
      <c r="C107" s="9" t="s">
        <v>23</v>
      </c>
      <c r="D107" s="9" t="s">
        <v>724</v>
      </c>
      <c r="E107" s="9">
        <v>65280</v>
      </c>
      <c r="F107" s="9" t="s">
        <v>887</v>
      </c>
      <c r="G107" s="9" t="s">
        <v>85</v>
      </c>
      <c r="H107" s="9" t="s">
        <v>888</v>
      </c>
      <c r="I107" s="18" t="s">
        <v>881</v>
      </c>
      <c r="J107" s="19">
        <v>10</v>
      </c>
      <c r="K107" s="20" t="s">
        <v>882</v>
      </c>
      <c r="L107" s="20" t="s">
        <v>692</v>
      </c>
      <c r="M107" s="21">
        <v>150</v>
      </c>
      <c r="N107" s="20">
        <v>16</v>
      </c>
      <c r="O107" s="20">
        <v>6.25E-2</v>
      </c>
      <c r="P107" s="20">
        <v>1.1200000000000001</v>
      </c>
      <c r="Q107" s="20">
        <v>12.000000000000002</v>
      </c>
      <c r="R107" s="20">
        <v>10.750000000000002</v>
      </c>
      <c r="S107" s="17">
        <v>3.94</v>
      </c>
      <c r="T107" s="9">
        <v>8.5</v>
      </c>
      <c r="U107" s="20">
        <v>14.25</v>
      </c>
      <c r="V107" s="20">
        <v>1</v>
      </c>
      <c r="W107" s="20">
        <v>12</v>
      </c>
      <c r="X107" s="20">
        <v>15</v>
      </c>
      <c r="Y107" s="9" t="s">
        <v>700</v>
      </c>
      <c r="Z107" s="9" t="s">
        <v>694</v>
      </c>
      <c r="AA107" s="9" t="s">
        <v>695</v>
      </c>
      <c r="AB107" s="9" t="s">
        <v>698</v>
      </c>
      <c r="AC107" s="9">
        <v>9.4E-2</v>
      </c>
      <c r="AD107" s="9">
        <v>1.88</v>
      </c>
      <c r="AE107" s="9">
        <v>1.0625000000000009</v>
      </c>
      <c r="AF107" s="9">
        <v>30</v>
      </c>
      <c r="AG107" s="25" t="s">
        <v>2264</v>
      </c>
      <c r="AJ107" s="48" t="str">
        <f t="shared" si="20"/>
        <v>1500-NPS1.5</v>
      </c>
      <c r="AK107" s="79">
        <v>1500</v>
      </c>
      <c r="AL107" s="80">
        <f>AM107</f>
        <v>1.5</v>
      </c>
      <c r="AM107" s="79">
        <v>1.5</v>
      </c>
      <c r="AN107" s="81">
        <v>7</v>
      </c>
      <c r="AO107" s="81">
        <v>1.25</v>
      </c>
      <c r="AP107" s="81">
        <v>2.875</v>
      </c>
      <c r="AQ107" s="80">
        <f t="shared" si="34"/>
        <v>0.625</v>
      </c>
      <c r="AR107" s="82">
        <v>2.75</v>
      </c>
      <c r="AS107" s="82">
        <v>4</v>
      </c>
      <c r="AT107" s="82">
        <v>1.125</v>
      </c>
      <c r="AU107" s="82">
        <v>1</v>
      </c>
      <c r="AV107" s="82">
        <v>4.875</v>
      </c>
      <c r="AW107" s="82">
        <v>23</v>
      </c>
      <c r="AX107" s="80">
        <f t="shared" si="35"/>
        <v>90</v>
      </c>
      <c r="AY107" s="83" t="str">
        <f t="shared" si="21"/>
        <v>LONG FLANGE, 1.5-1500RFLWN</v>
      </c>
      <c r="AZ107" s="25" t="s">
        <v>4476</v>
      </c>
      <c r="BB107" s="104" t="s">
        <v>4631</v>
      </c>
      <c r="BC107" s="105">
        <f t="shared" si="25"/>
        <v>0</v>
      </c>
      <c r="BD107" s="1"/>
      <c r="BE107">
        <v>0.875</v>
      </c>
      <c r="BF107" s="5">
        <v>9</v>
      </c>
      <c r="BG107">
        <v>3.5</v>
      </c>
      <c r="BH107" s="106">
        <f t="shared" si="24"/>
        <v>3.5</v>
      </c>
      <c r="BI107" s="107">
        <f t="shared" si="26"/>
        <v>0.5</v>
      </c>
      <c r="BJ107" s="108" t="str">
        <f t="shared" si="27"/>
        <v>SA-193-B7</v>
      </c>
      <c r="BK107" s="109" t="str">
        <f t="shared" si="28"/>
        <v>STUD BOLT, 7/8-9</v>
      </c>
      <c r="BL107" s="6">
        <f t="shared" si="22"/>
        <v>0.74270000000000003</v>
      </c>
      <c r="BM107" s="6" t="str">
        <f t="shared" si="29"/>
        <v>7/8-9 MACHINE THREAD</v>
      </c>
      <c r="BN107" s="110" t="s">
        <v>4476</v>
      </c>
    </row>
    <row r="108" spans="2:66" x14ac:dyDescent="0.25">
      <c r="B108" s="48" t="str">
        <f t="shared" si="23"/>
        <v>WNeck Flange 150-NPS10 SCH-20</v>
      </c>
      <c r="C108" s="9" t="s">
        <v>23</v>
      </c>
      <c r="D108" s="9" t="s">
        <v>724</v>
      </c>
      <c r="E108" s="9">
        <v>65280</v>
      </c>
      <c r="F108" s="22" t="s">
        <v>689</v>
      </c>
      <c r="G108" s="9" t="s">
        <v>1</v>
      </c>
      <c r="H108" s="9" t="s">
        <v>889</v>
      </c>
      <c r="I108" s="18" t="s">
        <v>881</v>
      </c>
      <c r="J108" s="19">
        <v>10</v>
      </c>
      <c r="K108" s="20" t="s">
        <v>882</v>
      </c>
      <c r="L108" s="20" t="s">
        <v>692</v>
      </c>
      <c r="M108" s="21">
        <v>150</v>
      </c>
      <c r="N108" s="20">
        <v>16</v>
      </c>
      <c r="O108" s="20">
        <v>6.25E-2</v>
      </c>
      <c r="P108" s="20">
        <v>1.1200000000000001</v>
      </c>
      <c r="Q108" s="20">
        <v>12.000000000000002</v>
      </c>
      <c r="R108" s="20">
        <v>10.750000000000002</v>
      </c>
      <c r="S108" s="17">
        <v>3.94</v>
      </c>
      <c r="T108" s="9">
        <v>10.25</v>
      </c>
      <c r="U108" s="20">
        <v>14.25</v>
      </c>
      <c r="V108" s="20">
        <v>1</v>
      </c>
      <c r="W108" s="20">
        <v>12</v>
      </c>
      <c r="X108" s="20">
        <v>15</v>
      </c>
      <c r="Y108" s="9" t="s">
        <v>866</v>
      </c>
      <c r="Z108" s="9" t="s">
        <v>694</v>
      </c>
      <c r="AA108" s="9" t="s">
        <v>695</v>
      </c>
      <c r="AB108" s="9" t="s">
        <v>698</v>
      </c>
      <c r="AC108" s="9">
        <v>9.4E-2</v>
      </c>
      <c r="AD108" s="9">
        <v>1.88</v>
      </c>
      <c r="AE108" s="9">
        <v>0.18750000000000089</v>
      </c>
      <c r="AF108" s="9">
        <v>30</v>
      </c>
      <c r="AG108" s="25" t="s">
        <v>2264</v>
      </c>
      <c r="AJ108" s="48" t="str">
        <f t="shared" si="20"/>
        <v>1500-NPS2</v>
      </c>
      <c r="AK108" s="79">
        <v>1500</v>
      </c>
      <c r="AL108" s="80">
        <f>AM108</f>
        <v>2</v>
      </c>
      <c r="AM108" s="79">
        <v>2</v>
      </c>
      <c r="AN108" s="81">
        <v>8.5</v>
      </c>
      <c r="AO108" s="81">
        <v>1.5</v>
      </c>
      <c r="AP108" s="81">
        <v>3.625</v>
      </c>
      <c r="AQ108" s="80">
        <f t="shared" si="34"/>
        <v>1.0625</v>
      </c>
      <c r="AR108" s="82">
        <v>4.125</v>
      </c>
      <c r="AS108" s="82">
        <v>8</v>
      </c>
      <c r="AT108" s="82">
        <v>1</v>
      </c>
      <c r="AU108" s="82">
        <v>0.875</v>
      </c>
      <c r="AV108" s="82">
        <v>6.5</v>
      </c>
      <c r="AW108" s="82">
        <v>44</v>
      </c>
      <c r="AX108" s="80">
        <f t="shared" si="35"/>
        <v>45</v>
      </c>
      <c r="AY108" s="83" t="str">
        <f t="shared" si="21"/>
        <v>LONG FLANGE, 2-1500RFLWN</v>
      </c>
      <c r="AZ108" s="25" t="s">
        <v>4476</v>
      </c>
      <c r="BB108" s="104" t="s">
        <v>4632</v>
      </c>
      <c r="BC108" s="105">
        <f t="shared" si="25"/>
        <v>0</v>
      </c>
      <c r="BD108" s="1"/>
      <c r="BE108">
        <v>0.875</v>
      </c>
      <c r="BF108" s="5">
        <v>9</v>
      </c>
      <c r="BG108">
        <v>3.75</v>
      </c>
      <c r="BH108" s="106">
        <f t="shared" si="24"/>
        <v>3.75</v>
      </c>
      <c r="BI108" s="107">
        <f t="shared" si="26"/>
        <v>0.5</v>
      </c>
      <c r="BJ108" s="108" t="str">
        <f t="shared" si="27"/>
        <v>SA-193-B7</v>
      </c>
      <c r="BK108" s="109" t="str">
        <f t="shared" si="28"/>
        <v>STUD BOLT, 7/8-9</v>
      </c>
      <c r="BL108" s="6">
        <f t="shared" si="22"/>
        <v>0.74270000000000003</v>
      </c>
      <c r="BM108" s="6" t="str">
        <f t="shared" si="29"/>
        <v>7/8-9 MACHINE THREAD</v>
      </c>
      <c r="BN108" s="110" t="s">
        <v>4476</v>
      </c>
    </row>
    <row r="109" spans="2:66" x14ac:dyDescent="0.25">
      <c r="B109" s="48" t="str">
        <f t="shared" si="23"/>
        <v>WNeck Flange 150-NPS10 SCH-30</v>
      </c>
      <c r="C109" s="9" t="s">
        <v>23</v>
      </c>
      <c r="D109" s="9" t="s">
        <v>724</v>
      </c>
      <c r="E109" s="9">
        <v>65280</v>
      </c>
      <c r="F109" s="22" t="s">
        <v>689</v>
      </c>
      <c r="G109" s="9" t="s">
        <v>1</v>
      </c>
      <c r="H109" s="9" t="s">
        <v>890</v>
      </c>
      <c r="I109" s="18" t="s">
        <v>881</v>
      </c>
      <c r="J109" s="19">
        <v>10</v>
      </c>
      <c r="K109" s="20" t="s">
        <v>882</v>
      </c>
      <c r="L109" s="20" t="s">
        <v>692</v>
      </c>
      <c r="M109" s="21">
        <v>150</v>
      </c>
      <c r="N109" s="20">
        <v>16</v>
      </c>
      <c r="O109" s="20">
        <v>6.25E-2</v>
      </c>
      <c r="P109" s="20">
        <v>1.1200000000000001</v>
      </c>
      <c r="Q109" s="20">
        <v>12.000000000000002</v>
      </c>
      <c r="R109" s="20">
        <v>10.750000000000002</v>
      </c>
      <c r="S109" s="17">
        <v>3.94</v>
      </c>
      <c r="T109" s="9">
        <v>10.135999999999999</v>
      </c>
      <c r="U109" s="20">
        <v>14.25</v>
      </c>
      <c r="V109" s="20">
        <v>1</v>
      </c>
      <c r="W109" s="20">
        <v>12</v>
      </c>
      <c r="X109" s="20">
        <v>15</v>
      </c>
      <c r="Y109" s="9" t="s">
        <v>868</v>
      </c>
      <c r="Z109" s="9" t="s">
        <v>694</v>
      </c>
      <c r="AA109" s="9" t="s">
        <v>695</v>
      </c>
      <c r="AB109" s="9" t="s">
        <v>698</v>
      </c>
      <c r="AC109" s="9">
        <v>9.4E-2</v>
      </c>
      <c r="AD109" s="9">
        <v>1.88</v>
      </c>
      <c r="AE109" s="9">
        <v>0.24450000000000127</v>
      </c>
      <c r="AF109" s="9">
        <v>30</v>
      </c>
      <c r="AG109" s="25" t="s">
        <v>2264</v>
      </c>
      <c r="AJ109" s="48" t="str">
        <f t="shared" si="20"/>
        <v>1500-NPS2.5</v>
      </c>
      <c r="AK109" s="79">
        <v>1500</v>
      </c>
      <c r="AL109" s="80">
        <f>AM109</f>
        <v>2.5</v>
      </c>
      <c r="AM109" s="79">
        <v>2.5</v>
      </c>
      <c r="AN109" s="81">
        <v>9.625</v>
      </c>
      <c r="AO109" s="81">
        <v>1.625</v>
      </c>
      <c r="AP109" s="81">
        <v>4.125</v>
      </c>
      <c r="AQ109" s="80">
        <f t="shared" si="34"/>
        <v>1.1875</v>
      </c>
      <c r="AR109" s="82">
        <v>4.875</v>
      </c>
      <c r="AS109" s="82">
        <v>8</v>
      </c>
      <c r="AT109" s="82">
        <v>1.125</v>
      </c>
      <c r="AU109" s="82">
        <v>1</v>
      </c>
      <c r="AV109" s="82">
        <v>7.5</v>
      </c>
      <c r="AW109" s="82">
        <v>72</v>
      </c>
      <c r="AX109" s="80">
        <f t="shared" si="35"/>
        <v>45</v>
      </c>
      <c r="AY109" s="83" t="str">
        <f t="shared" si="21"/>
        <v>LONG FLANGE, 2.5-1500RFLWN</v>
      </c>
      <c r="AZ109" s="25" t="s">
        <v>4476</v>
      </c>
      <c r="BB109" s="104" t="s">
        <v>4633</v>
      </c>
      <c r="BC109" s="105">
        <f t="shared" si="25"/>
        <v>0</v>
      </c>
      <c r="BD109" s="1"/>
      <c r="BE109">
        <v>0.875</v>
      </c>
      <c r="BF109" s="5">
        <v>9</v>
      </c>
      <c r="BG109">
        <v>4</v>
      </c>
      <c r="BH109" s="106">
        <f t="shared" si="24"/>
        <v>4</v>
      </c>
      <c r="BI109" s="107">
        <f t="shared" si="26"/>
        <v>0.5</v>
      </c>
      <c r="BJ109" s="108" t="str">
        <f t="shared" si="27"/>
        <v>SA-193-B7</v>
      </c>
      <c r="BK109" s="109" t="str">
        <f t="shared" si="28"/>
        <v>STUD BOLT, 7/8-9</v>
      </c>
      <c r="BL109" s="6">
        <f t="shared" si="22"/>
        <v>0.74270000000000003</v>
      </c>
      <c r="BM109" s="6" t="str">
        <f t="shared" si="29"/>
        <v>7/8-9 MACHINE THREAD</v>
      </c>
      <c r="BN109" s="110" t="s">
        <v>4476</v>
      </c>
    </row>
    <row r="110" spans="2:66" x14ac:dyDescent="0.25">
      <c r="B110" s="48" t="str">
        <f t="shared" si="23"/>
        <v>WNeck Flange 150-NPS10 SCH-40</v>
      </c>
      <c r="C110" s="9" t="s">
        <v>23</v>
      </c>
      <c r="D110" s="9" t="s">
        <v>724</v>
      </c>
      <c r="E110" s="9">
        <v>65280</v>
      </c>
      <c r="F110" s="9" t="s">
        <v>891</v>
      </c>
      <c r="G110" s="9" t="s">
        <v>86</v>
      </c>
      <c r="H110" s="9" t="s">
        <v>892</v>
      </c>
      <c r="I110" s="18" t="s">
        <v>881</v>
      </c>
      <c r="J110" s="19">
        <v>10</v>
      </c>
      <c r="K110" s="20" t="s">
        <v>882</v>
      </c>
      <c r="L110" s="20" t="s">
        <v>692</v>
      </c>
      <c r="M110" s="21">
        <v>150</v>
      </c>
      <c r="N110" s="20">
        <v>16</v>
      </c>
      <c r="O110" s="20">
        <v>6.25E-2</v>
      </c>
      <c r="P110" s="20">
        <v>1.1200000000000001</v>
      </c>
      <c r="Q110" s="20">
        <v>12.000000000000002</v>
      </c>
      <c r="R110" s="20">
        <v>10.750000000000002</v>
      </c>
      <c r="S110" s="17">
        <v>3.94</v>
      </c>
      <c r="T110" s="9">
        <v>10.02</v>
      </c>
      <c r="U110" s="20">
        <v>14.25</v>
      </c>
      <c r="V110" s="20">
        <v>1</v>
      </c>
      <c r="W110" s="20">
        <v>12</v>
      </c>
      <c r="X110" s="20">
        <v>15</v>
      </c>
      <c r="Y110" s="9" t="s">
        <v>702</v>
      </c>
      <c r="Z110" s="9" t="s">
        <v>694</v>
      </c>
      <c r="AA110" s="9" t="s">
        <v>695</v>
      </c>
      <c r="AB110" s="9" t="s">
        <v>698</v>
      </c>
      <c r="AC110" s="9">
        <v>9.4E-2</v>
      </c>
      <c r="AD110" s="9">
        <v>1.88</v>
      </c>
      <c r="AE110" s="9">
        <v>0.3025000000000011</v>
      </c>
      <c r="AF110" s="9">
        <v>30</v>
      </c>
      <c r="AG110" s="25" t="s">
        <v>2264</v>
      </c>
      <c r="AJ110" s="48" t="str">
        <f t="shared" si="20"/>
        <v>1500-NPS3</v>
      </c>
      <c r="AK110" s="79">
        <v>1500</v>
      </c>
      <c r="AL110" s="80">
        <f t="shared" ref="AL110:AL123" si="36">AM110</f>
        <v>3</v>
      </c>
      <c r="AM110" s="79">
        <v>3</v>
      </c>
      <c r="AN110" s="81">
        <v>10.5</v>
      </c>
      <c r="AO110" s="79">
        <v>1.875</v>
      </c>
      <c r="AP110" s="81">
        <v>5</v>
      </c>
      <c r="AQ110" s="80">
        <f t="shared" si="34"/>
        <v>1.125</v>
      </c>
      <c r="AR110" s="82">
        <v>5.25</v>
      </c>
      <c r="AS110" s="82">
        <v>8</v>
      </c>
      <c r="AT110" s="82">
        <v>1.25</v>
      </c>
      <c r="AU110" s="82">
        <v>1.125</v>
      </c>
      <c r="AV110" s="82">
        <v>8</v>
      </c>
      <c r="AW110" s="82">
        <v>84</v>
      </c>
      <c r="AX110" s="80">
        <f t="shared" si="35"/>
        <v>45</v>
      </c>
      <c r="AY110" s="83" t="str">
        <f t="shared" si="21"/>
        <v>LONG FLANGE, 3-1500RFLWN</v>
      </c>
      <c r="AZ110" s="25" t="s">
        <v>4476</v>
      </c>
      <c r="BB110" s="104" t="s">
        <v>4634</v>
      </c>
      <c r="BC110" s="105">
        <f t="shared" si="25"/>
        <v>0</v>
      </c>
      <c r="BD110" s="1"/>
      <c r="BE110">
        <v>0.875</v>
      </c>
      <c r="BF110" s="5">
        <v>9</v>
      </c>
      <c r="BG110">
        <v>4.25</v>
      </c>
      <c r="BH110" s="106">
        <f t="shared" si="24"/>
        <v>4.25</v>
      </c>
      <c r="BI110" s="107">
        <f t="shared" si="26"/>
        <v>0.5</v>
      </c>
      <c r="BJ110" s="108" t="str">
        <f t="shared" si="27"/>
        <v>SA-193-B7</v>
      </c>
      <c r="BK110" s="109" t="str">
        <f t="shared" si="28"/>
        <v>STUD BOLT, 7/8-9</v>
      </c>
      <c r="BL110" s="6">
        <f t="shared" si="22"/>
        <v>0.74270000000000003</v>
      </c>
      <c r="BM110" s="6" t="str">
        <f t="shared" si="29"/>
        <v>7/8-9 MACHINE THREAD</v>
      </c>
      <c r="BN110" s="110" t="s">
        <v>4476</v>
      </c>
    </row>
    <row r="111" spans="2:66" x14ac:dyDescent="0.25">
      <c r="B111" s="48" t="str">
        <f t="shared" si="23"/>
        <v>WNeck Flange 150-NPS10 SCH-60</v>
      </c>
      <c r="C111" s="9" t="s">
        <v>23</v>
      </c>
      <c r="D111" s="9" t="s">
        <v>724</v>
      </c>
      <c r="E111" s="9">
        <v>65280</v>
      </c>
      <c r="F111" s="22" t="s">
        <v>689</v>
      </c>
      <c r="G111" s="9" t="s">
        <v>1</v>
      </c>
      <c r="H111" s="9" t="s">
        <v>893</v>
      </c>
      <c r="I111" s="18" t="s">
        <v>881</v>
      </c>
      <c r="J111" s="19">
        <v>10</v>
      </c>
      <c r="K111" s="20" t="s">
        <v>882</v>
      </c>
      <c r="L111" s="20" t="s">
        <v>692</v>
      </c>
      <c r="M111" s="21">
        <v>150</v>
      </c>
      <c r="N111" s="20">
        <v>16</v>
      </c>
      <c r="O111" s="20">
        <v>6.25E-2</v>
      </c>
      <c r="P111" s="20">
        <v>1.1200000000000001</v>
      </c>
      <c r="Q111" s="20">
        <v>12.000000000000002</v>
      </c>
      <c r="R111" s="20">
        <v>10.750000000000002</v>
      </c>
      <c r="S111" s="17">
        <v>3.94</v>
      </c>
      <c r="T111" s="9">
        <v>9.75</v>
      </c>
      <c r="U111" s="20">
        <v>14.25</v>
      </c>
      <c r="V111" s="20">
        <v>1</v>
      </c>
      <c r="W111" s="20">
        <v>12</v>
      </c>
      <c r="X111" s="20">
        <v>15</v>
      </c>
      <c r="Y111" s="9" t="s">
        <v>872</v>
      </c>
      <c r="Z111" s="9" t="s">
        <v>694</v>
      </c>
      <c r="AA111" s="9" t="s">
        <v>695</v>
      </c>
      <c r="AB111" s="9" t="s">
        <v>698</v>
      </c>
      <c r="AC111" s="9">
        <v>9.4E-2</v>
      </c>
      <c r="AD111" s="9">
        <v>1.88</v>
      </c>
      <c r="AE111" s="9">
        <v>0.43750000000000089</v>
      </c>
      <c r="AF111" s="9">
        <v>30</v>
      </c>
      <c r="AG111" s="25" t="s">
        <v>2264</v>
      </c>
      <c r="AJ111" s="48" t="str">
        <f t="shared" si="20"/>
        <v>1500-NPS4</v>
      </c>
      <c r="AK111" s="79">
        <v>1500</v>
      </c>
      <c r="AL111" s="80">
        <f t="shared" si="36"/>
        <v>4</v>
      </c>
      <c r="AM111" s="79">
        <v>4</v>
      </c>
      <c r="AN111" s="81">
        <v>12.25</v>
      </c>
      <c r="AO111" s="81">
        <v>2.125</v>
      </c>
      <c r="AP111" s="81">
        <v>6.1875</v>
      </c>
      <c r="AQ111" s="80">
        <f t="shared" si="34"/>
        <v>1.1875</v>
      </c>
      <c r="AR111" s="82">
        <v>6.375</v>
      </c>
      <c r="AS111" s="82">
        <v>8</v>
      </c>
      <c r="AT111" s="82">
        <v>1.375</v>
      </c>
      <c r="AU111" s="82">
        <v>1.25</v>
      </c>
      <c r="AV111" s="82">
        <v>9.5</v>
      </c>
      <c r="AW111" s="82">
        <v>118</v>
      </c>
      <c r="AX111" s="80">
        <f t="shared" si="35"/>
        <v>45</v>
      </c>
      <c r="AY111" s="83" t="str">
        <f t="shared" si="21"/>
        <v>LONG FLANGE, 4-1500RFLWN</v>
      </c>
      <c r="AZ111" s="25" t="s">
        <v>4476</v>
      </c>
      <c r="BB111" s="104" t="s">
        <v>4635</v>
      </c>
      <c r="BC111" s="105">
        <f t="shared" si="25"/>
        <v>0</v>
      </c>
      <c r="BD111" s="1"/>
      <c r="BE111">
        <v>0.875</v>
      </c>
      <c r="BF111" s="5">
        <v>9</v>
      </c>
      <c r="BG111">
        <v>4.5</v>
      </c>
      <c r="BH111" s="106">
        <f t="shared" si="24"/>
        <v>4.5</v>
      </c>
      <c r="BI111" s="107">
        <f t="shared" si="26"/>
        <v>0.5</v>
      </c>
      <c r="BJ111" s="108" t="str">
        <f t="shared" si="27"/>
        <v>SA-193-B7</v>
      </c>
      <c r="BK111" s="109" t="str">
        <f t="shared" si="28"/>
        <v>STUD BOLT, 7/8-9</v>
      </c>
      <c r="BL111" s="6">
        <f t="shared" si="22"/>
        <v>0.74270000000000003</v>
      </c>
      <c r="BM111" s="6" t="str">
        <f t="shared" si="29"/>
        <v>7/8-9 MACHINE THREAD</v>
      </c>
      <c r="BN111" s="110" t="s">
        <v>4476</v>
      </c>
    </row>
    <row r="112" spans="2:66" x14ac:dyDescent="0.25">
      <c r="B112" s="48" t="str">
        <f t="shared" si="23"/>
        <v>WNeck Flange 150-NPS10 SCH-80</v>
      </c>
      <c r="C112" s="9" t="s">
        <v>23</v>
      </c>
      <c r="D112" s="9" t="s">
        <v>724</v>
      </c>
      <c r="E112" s="9">
        <v>65280</v>
      </c>
      <c r="F112" s="9" t="s">
        <v>894</v>
      </c>
      <c r="G112" s="9" t="s">
        <v>87</v>
      </c>
      <c r="H112" s="9" t="s">
        <v>895</v>
      </c>
      <c r="I112" s="18" t="s">
        <v>881</v>
      </c>
      <c r="J112" s="19">
        <v>10</v>
      </c>
      <c r="K112" s="20" t="s">
        <v>882</v>
      </c>
      <c r="L112" s="20" t="s">
        <v>692</v>
      </c>
      <c r="M112" s="21">
        <v>150</v>
      </c>
      <c r="N112" s="20">
        <v>16</v>
      </c>
      <c r="O112" s="20">
        <v>6.25E-2</v>
      </c>
      <c r="P112" s="20">
        <v>1.1200000000000001</v>
      </c>
      <c r="Q112" s="20">
        <v>12.000000000000002</v>
      </c>
      <c r="R112" s="20">
        <v>10.750000000000002</v>
      </c>
      <c r="S112" s="17">
        <v>3.94</v>
      </c>
      <c r="T112" s="9">
        <v>9.5619999999999994</v>
      </c>
      <c r="U112" s="20">
        <v>14.25</v>
      </c>
      <c r="V112" s="20">
        <v>1</v>
      </c>
      <c r="W112" s="20">
        <v>12</v>
      </c>
      <c r="X112" s="20">
        <v>15</v>
      </c>
      <c r="Y112" s="9" t="s">
        <v>704</v>
      </c>
      <c r="Z112" s="9" t="s">
        <v>694</v>
      </c>
      <c r="AA112" s="9" t="s">
        <v>695</v>
      </c>
      <c r="AB112" s="9" t="s">
        <v>698</v>
      </c>
      <c r="AC112" s="9">
        <v>9.4E-2</v>
      </c>
      <c r="AD112" s="9">
        <v>1.88</v>
      </c>
      <c r="AE112" s="9">
        <v>0.53150000000000119</v>
      </c>
      <c r="AF112" s="9">
        <v>30</v>
      </c>
      <c r="AG112" s="25" t="s">
        <v>2264</v>
      </c>
      <c r="AJ112" s="48" t="str">
        <f t="shared" si="20"/>
        <v>1500-NPS5</v>
      </c>
      <c r="AK112" s="79">
        <v>1500</v>
      </c>
      <c r="AL112" s="80">
        <f t="shared" si="36"/>
        <v>5</v>
      </c>
      <c r="AM112" s="79">
        <v>5</v>
      </c>
      <c r="AN112" s="81">
        <v>14.75</v>
      </c>
      <c r="AO112" s="81">
        <v>2.875</v>
      </c>
      <c r="AP112" s="81">
        <v>7.3125</v>
      </c>
      <c r="AQ112" s="80">
        <f t="shared" si="34"/>
        <v>1.375</v>
      </c>
      <c r="AR112" s="82">
        <v>7.75</v>
      </c>
      <c r="AS112" s="82">
        <v>8</v>
      </c>
      <c r="AT112" s="82">
        <v>1.625</v>
      </c>
      <c r="AU112" s="82">
        <v>1.5</v>
      </c>
      <c r="AV112" s="82">
        <v>11.5</v>
      </c>
      <c r="AW112" s="82">
        <v>195</v>
      </c>
      <c r="AX112" s="80">
        <f t="shared" si="35"/>
        <v>45</v>
      </c>
      <c r="AY112" s="83" t="str">
        <f t="shared" si="21"/>
        <v>LONG FLANGE, 5-1500RFLWN</v>
      </c>
      <c r="AZ112" s="25" t="s">
        <v>4476</v>
      </c>
      <c r="BB112" s="104" t="s">
        <v>4636</v>
      </c>
      <c r="BC112" s="105">
        <f t="shared" si="25"/>
        <v>0</v>
      </c>
      <c r="BD112" s="1"/>
      <c r="BE112">
        <v>0.875</v>
      </c>
      <c r="BF112" s="5">
        <v>9</v>
      </c>
      <c r="BG112">
        <v>4.75</v>
      </c>
      <c r="BH112" s="106">
        <f t="shared" si="24"/>
        <v>4.75</v>
      </c>
      <c r="BI112" s="107">
        <f t="shared" si="26"/>
        <v>0.5</v>
      </c>
      <c r="BJ112" s="108" t="str">
        <f t="shared" si="27"/>
        <v>SA-193-B7</v>
      </c>
      <c r="BK112" s="109" t="str">
        <f t="shared" si="28"/>
        <v>STUD BOLT, 7/8-9</v>
      </c>
      <c r="BL112" s="6">
        <f t="shared" si="22"/>
        <v>0.74270000000000003</v>
      </c>
      <c r="BM112" s="6" t="str">
        <f t="shared" si="29"/>
        <v>7/8-9 MACHINE THREAD</v>
      </c>
      <c r="BN112" s="110" t="s">
        <v>4476</v>
      </c>
    </row>
    <row r="113" spans="2:66" x14ac:dyDescent="0.25">
      <c r="B113" s="48" t="str">
        <f t="shared" si="23"/>
        <v>WNeck Flange 150-NPS10 SCH-STD</v>
      </c>
      <c r="C113" s="9" t="s">
        <v>23</v>
      </c>
      <c r="D113" s="9" t="s">
        <v>724</v>
      </c>
      <c r="E113" s="9">
        <v>65280</v>
      </c>
      <c r="F113" s="22" t="s">
        <v>689</v>
      </c>
      <c r="G113" s="9" t="s">
        <v>1</v>
      </c>
      <c r="H113" s="9" t="s">
        <v>896</v>
      </c>
      <c r="I113" s="18" t="s">
        <v>881</v>
      </c>
      <c r="J113" s="19">
        <v>10</v>
      </c>
      <c r="K113" s="20" t="s">
        <v>882</v>
      </c>
      <c r="L113" s="20" t="s">
        <v>692</v>
      </c>
      <c r="M113" s="21">
        <v>150</v>
      </c>
      <c r="N113" s="20">
        <v>16</v>
      </c>
      <c r="O113" s="20">
        <v>6.25E-2</v>
      </c>
      <c r="P113" s="20">
        <v>1.1200000000000001</v>
      </c>
      <c r="Q113" s="20">
        <v>12.000000000000002</v>
      </c>
      <c r="R113" s="20">
        <v>10.750000000000002</v>
      </c>
      <c r="S113" s="17">
        <v>3.94</v>
      </c>
      <c r="T113" s="9">
        <v>10.02</v>
      </c>
      <c r="U113" s="20">
        <v>14.25</v>
      </c>
      <c r="V113" s="20">
        <v>1</v>
      </c>
      <c r="W113" s="20">
        <v>12</v>
      </c>
      <c r="X113" s="20">
        <v>15</v>
      </c>
      <c r="Y113" s="9" t="s">
        <v>706</v>
      </c>
      <c r="Z113" s="9" t="s">
        <v>694</v>
      </c>
      <c r="AA113" s="9" t="s">
        <v>695</v>
      </c>
      <c r="AB113" s="9" t="s">
        <v>698</v>
      </c>
      <c r="AC113" s="9">
        <v>9.4E-2</v>
      </c>
      <c r="AD113" s="9">
        <v>1.88</v>
      </c>
      <c r="AE113" s="9">
        <v>0.3025000000000011</v>
      </c>
      <c r="AF113" s="9">
        <v>30</v>
      </c>
      <c r="AG113" s="25" t="s">
        <v>2264</v>
      </c>
      <c r="AJ113" s="48" t="str">
        <f t="shared" si="20"/>
        <v>1500-NPS6</v>
      </c>
      <c r="AK113" s="79">
        <v>1500</v>
      </c>
      <c r="AL113" s="80">
        <f t="shared" si="36"/>
        <v>6</v>
      </c>
      <c r="AM113" s="79">
        <v>6</v>
      </c>
      <c r="AN113" s="81">
        <v>15.5</v>
      </c>
      <c r="AO113" s="81">
        <v>3.25</v>
      </c>
      <c r="AP113" s="81">
        <v>8.5</v>
      </c>
      <c r="AQ113" s="80">
        <f t="shared" si="34"/>
        <v>1.5</v>
      </c>
      <c r="AR113" s="82">
        <v>9</v>
      </c>
      <c r="AS113" s="82">
        <v>12</v>
      </c>
      <c r="AT113" s="82">
        <v>1.5</v>
      </c>
      <c r="AU113" s="82">
        <v>1.375</v>
      </c>
      <c r="AV113" s="82">
        <v>12.5</v>
      </c>
      <c r="AW113" s="82">
        <v>235</v>
      </c>
      <c r="AX113" s="80">
        <f t="shared" si="35"/>
        <v>30</v>
      </c>
      <c r="AY113" s="83" t="str">
        <f t="shared" si="21"/>
        <v>LONG FLANGE, 6-1500RFLWN</v>
      </c>
      <c r="AZ113" s="25" t="s">
        <v>4476</v>
      </c>
      <c r="BB113" s="104" t="s">
        <v>4637</v>
      </c>
      <c r="BC113" s="105">
        <f t="shared" si="25"/>
        <v>0</v>
      </c>
      <c r="BD113" s="1"/>
      <c r="BE113">
        <v>0.875</v>
      </c>
      <c r="BF113" s="5">
        <v>9</v>
      </c>
      <c r="BG113">
        <v>5</v>
      </c>
      <c r="BH113" s="106">
        <f t="shared" si="24"/>
        <v>5</v>
      </c>
      <c r="BI113" s="107">
        <f t="shared" si="26"/>
        <v>0.5</v>
      </c>
      <c r="BJ113" s="108" t="str">
        <f t="shared" si="27"/>
        <v>SA-193-B7</v>
      </c>
      <c r="BK113" s="109" t="str">
        <f t="shared" si="28"/>
        <v>STUD BOLT, 7/8-9</v>
      </c>
      <c r="BL113" s="6">
        <f t="shared" si="22"/>
        <v>0.74270000000000003</v>
      </c>
      <c r="BM113" s="6" t="str">
        <f t="shared" si="29"/>
        <v>7/8-9 MACHINE THREAD</v>
      </c>
      <c r="BN113" s="110" t="s">
        <v>4476</v>
      </c>
    </row>
    <row r="114" spans="2:66" x14ac:dyDescent="0.25">
      <c r="B114" s="48" t="str">
        <f t="shared" si="23"/>
        <v>WNeck Flange 150-NPS10 SCH-XH</v>
      </c>
      <c r="C114" s="9" t="s">
        <v>23</v>
      </c>
      <c r="D114" s="9" t="s">
        <v>724</v>
      </c>
      <c r="E114" s="9">
        <v>65280</v>
      </c>
      <c r="F114" s="9" t="s">
        <v>897</v>
      </c>
      <c r="G114" s="9" t="s">
        <v>88</v>
      </c>
      <c r="H114" s="9" t="s">
        <v>898</v>
      </c>
      <c r="I114" s="18" t="s">
        <v>881</v>
      </c>
      <c r="J114" s="19">
        <v>10</v>
      </c>
      <c r="K114" s="20" t="s">
        <v>882</v>
      </c>
      <c r="L114" s="20" t="s">
        <v>692</v>
      </c>
      <c r="M114" s="21">
        <v>150</v>
      </c>
      <c r="N114" s="20">
        <v>16</v>
      </c>
      <c r="O114" s="20">
        <v>6.25E-2</v>
      </c>
      <c r="P114" s="20">
        <v>1.1200000000000001</v>
      </c>
      <c r="Q114" s="20">
        <v>12.000000000000002</v>
      </c>
      <c r="R114" s="20">
        <v>10.750000000000002</v>
      </c>
      <c r="S114" s="17">
        <v>3.94</v>
      </c>
      <c r="T114" s="9">
        <v>9.75</v>
      </c>
      <c r="U114" s="20">
        <v>14.25</v>
      </c>
      <c r="V114" s="20">
        <v>1</v>
      </c>
      <c r="W114" s="20">
        <v>12</v>
      </c>
      <c r="X114" s="20">
        <v>15</v>
      </c>
      <c r="Y114" s="9" t="s">
        <v>708</v>
      </c>
      <c r="Z114" s="9" t="s">
        <v>694</v>
      </c>
      <c r="AA114" s="9" t="s">
        <v>695</v>
      </c>
      <c r="AB114" s="9" t="s">
        <v>698</v>
      </c>
      <c r="AC114" s="9">
        <v>9.4E-2</v>
      </c>
      <c r="AD114" s="9">
        <v>1.88</v>
      </c>
      <c r="AE114" s="9">
        <v>0.43750000000000089</v>
      </c>
      <c r="AF114" s="9">
        <v>30</v>
      </c>
      <c r="AG114" s="25" t="s">
        <v>2264</v>
      </c>
      <c r="AJ114" s="48" t="str">
        <f t="shared" si="20"/>
        <v>1500-NPS8</v>
      </c>
      <c r="AK114" s="79">
        <v>1500</v>
      </c>
      <c r="AL114" s="80">
        <f t="shared" si="36"/>
        <v>8</v>
      </c>
      <c r="AM114" s="79">
        <v>8</v>
      </c>
      <c r="AN114" s="81">
        <v>19</v>
      </c>
      <c r="AO114" s="81">
        <v>3.625</v>
      </c>
      <c r="AP114" s="81">
        <v>10.625</v>
      </c>
      <c r="AQ114" s="80">
        <f t="shared" si="34"/>
        <v>1.75</v>
      </c>
      <c r="AR114" s="82">
        <v>11.5</v>
      </c>
      <c r="AS114" s="82">
        <v>12</v>
      </c>
      <c r="AT114" s="82">
        <v>1.75</v>
      </c>
      <c r="AU114" s="82">
        <v>1.625</v>
      </c>
      <c r="AV114" s="82">
        <v>15.5</v>
      </c>
      <c r="AW114" s="82">
        <v>366</v>
      </c>
      <c r="AX114" s="80">
        <f t="shared" si="35"/>
        <v>30</v>
      </c>
      <c r="AY114" s="83" t="str">
        <f t="shared" si="21"/>
        <v>LONG FLANGE, 8-1500RFLWN</v>
      </c>
      <c r="AZ114" s="25" t="s">
        <v>4476</v>
      </c>
      <c r="BB114" s="104" t="s">
        <v>4638</v>
      </c>
      <c r="BC114" s="105">
        <f t="shared" si="25"/>
        <v>0</v>
      </c>
      <c r="BD114" s="1"/>
      <c r="BE114">
        <v>0.875</v>
      </c>
      <c r="BF114" s="5">
        <v>9</v>
      </c>
      <c r="BG114">
        <v>5.25</v>
      </c>
      <c r="BH114" s="106">
        <f t="shared" si="24"/>
        <v>5.25</v>
      </c>
      <c r="BI114" s="107">
        <f t="shared" si="26"/>
        <v>0.5</v>
      </c>
      <c r="BJ114" s="108" t="str">
        <f t="shared" si="27"/>
        <v>SA-193-B7</v>
      </c>
      <c r="BK114" s="109" t="str">
        <f t="shared" si="28"/>
        <v>STUD BOLT, 7/8-9</v>
      </c>
      <c r="BL114" s="6">
        <f t="shared" si="22"/>
        <v>0.74270000000000003</v>
      </c>
      <c r="BM114" s="6" t="str">
        <f t="shared" si="29"/>
        <v>7/8-9 MACHINE THREAD</v>
      </c>
      <c r="BN114" s="110" t="s">
        <v>4476</v>
      </c>
    </row>
    <row r="115" spans="2:66" x14ac:dyDescent="0.25">
      <c r="B115" s="48" t="str">
        <f t="shared" si="23"/>
        <v>WNeck Flange 150-NPS10 SCH-XXH</v>
      </c>
      <c r="C115" s="9" t="s">
        <v>23</v>
      </c>
      <c r="D115" s="9" t="s">
        <v>724</v>
      </c>
      <c r="E115" s="9">
        <v>65280</v>
      </c>
      <c r="F115" s="22" t="s">
        <v>689</v>
      </c>
      <c r="G115" s="9" t="s">
        <v>89</v>
      </c>
      <c r="H115" s="9" t="s">
        <v>899</v>
      </c>
      <c r="I115" s="18" t="s">
        <v>881</v>
      </c>
      <c r="J115" s="19">
        <v>10</v>
      </c>
      <c r="K115" s="20" t="s">
        <v>882</v>
      </c>
      <c r="L115" s="20" t="s">
        <v>692</v>
      </c>
      <c r="M115" s="21">
        <v>150</v>
      </c>
      <c r="N115" s="20">
        <v>16</v>
      </c>
      <c r="O115" s="20">
        <v>6.25E-2</v>
      </c>
      <c r="P115" s="20">
        <v>1.1200000000000001</v>
      </c>
      <c r="Q115" s="20">
        <v>12.000000000000002</v>
      </c>
      <c r="R115" s="20">
        <v>10.750000000000002</v>
      </c>
      <c r="S115" s="17">
        <v>3.94</v>
      </c>
      <c r="T115" s="9">
        <v>8.75</v>
      </c>
      <c r="U115" s="20">
        <v>14.25</v>
      </c>
      <c r="V115" s="20">
        <v>1</v>
      </c>
      <c r="W115" s="20">
        <v>12</v>
      </c>
      <c r="X115" s="20">
        <v>15</v>
      </c>
      <c r="Y115" s="9" t="s">
        <v>710</v>
      </c>
      <c r="Z115" s="9" t="s">
        <v>694</v>
      </c>
      <c r="AA115" s="9" t="s">
        <v>695</v>
      </c>
      <c r="AB115" s="9" t="s">
        <v>698</v>
      </c>
      <c r="AC115" s="9">
        <v>9.4E-2</v>
      </c>
      <c r="AD115" s="9">
        <v>1.88</v>
      </c>
      <c r="AE115" s="9">
        <v>0.93750000000000089</v>
      </c>
      <c r="AF115" s="9">
        <v>30</v>
      </c>
      <c r="AG115" s="25" t="s">
        <v>2264</v>
      </c>
      <c r="AJ115" s="48" t="str">
        <f t="shared" si="20"/>
        <v>1500-NPS10</v>
      </c>
      <c r="AK115" s="79">
        <v>1500</v>
      </c>
      <c r="AL115" s="80">
        <f t="shared" si="36"/>
        <v>10</v>
      </c>
      <c r="AM115" s="79">
        <v>10</v>
      </c>
      <c r="AN115" s="81">
        <v>23</v>
      </c>
      <c r="AO115" s="81">
        <v>4.25</v>
      </c>
      <c r="AP115" s="81">
        <v>12.75</v>
      </c>
      <c r="AQ115" s="80">
        <f t="shared" si="34"/>
        <v>2.25</v>
      </c>
      <c r="AR115" s="82">
        <v>14.5</v>
      </c>
      <c r="AS115" s="82">
        <v>12</v>
      </c>
      <c r="AT115" s="82">
        <v>2</v>
      </c>
      <c r="AU115" s="82">
        <v>1.875</v>
      </c>
      <c r="AV115" s="82">
        <v>19</v>
      </c>
      <c r="AW115" s="82">
        <v>610</v>
      </c>
      <c r="AX115" s="80">
        <f t="shared" si="35"/>
        <v>30</v>
      </c>
      <c r="AY115" s="83" t="str">
        <f t="shared" si="21"/>
        <v>LONG FLANGE, 10-1500RFLWN</v>
      </c>
      <c r="AZ115" s="25" t="s">
        <v>4476</v>
      </c>
      <c r="BB115" s="104" t="s">
        <v>4639</v>
      </c>
      <c r="BC115" s="105">
        <f t="shared" si="25"/>
        <v>0</v>
      </c>
      <c r="BD115" s="1"/>
      <c r="BE115">
        <v>0.875</v>
      </c>
      <c r="BF115" s="5">
        <v>9</v>
      </c>
      <c r="BG115">
        <v>5.5</v>
      </c>
      <c r="BH115" s="106">
        <f t="shared" si="24"/>
        <v>5.5</v>
      </c>
      <c r="BI115" s="107">
        <f t="shared" si="26"/>
        <v>0.5</v>
      </c>
      <c r="BJ115" s="108" t="str">
        <f t="shared" si="27"/>
        <v>SA-193-B7</v>
      </c>
      <c r="BK115" s="109" t="str">
        <f t="shared" si="28"/>
        <v>STUD BOLT, 7/8-9</v>
      </c>
      <c r="BL115" s="6">
        <f t="shared" si="22"/>
        <v>0.74270000000000003</v>
      </c>
      <c r="BM115" s="6" t="str">
        <f t="shared" si="29"/>
        <v>7/8-9 MACHINE THREAD</v>
      </c>
      <c r="BN115" s="110" t="s">
        <v>4476</v>
      </c>
    </row>
    <row r="116" spans="2:66" x14ac:dyDescent="0.25">
      <c r="B116" s="48" t="str">
        <f t="shared" si="23"/>
        <v>WNeck Flange 150-NPS12 SCH-10</v>
      </c>
      <c r="C116" s="9" t="s">
        <v>23</v>
      </c>
      <c r="D116" s="9" t="s">
        <v>737</v>
      </c>
      <c r="E116" s="9">
        <v>12800</v>
      </c>
      <c r="F116" s="22" t="s">
        <v>689</v>
      </c>
      <c r="G116" s="9" t="s">
        <v>1</v>
      </c>
      <c r="H116" s="9" t="s">
        <v>900</v>
      </c>
      <c r="I116" s="18" t="s">
        <v>901</v>
      </c>
      <c r="J116" s="19">
        <v>12</v>
      </c>
      <c r="K116" s="20" t="s">
        <v>902</v>
      </c>
      <c r="L116" s="20" t="s">
        <v>692</v>
      </c>
      <c r="M116" s="21">
        <v>150</v>
      </c>
      <c r="N116" s="20">
        <v>19</v>
      </c>
      <c r="O116" s="20">
        <v>6.25E-2</v>
      </c>
      <c r="P116" s="20">
        <v>1.19</v>
      </c>
      <c r="Q116" s="20">
        <v>14.38</v>
      </c>
      <c r="R116" s="20">
        <v>12.75</v>
      </c>
      <c r="S116" s="17">
        <v>4.4400000000000004</v>
      </c>
      <c r="T116" s="9">
        <v>10.42</v>
      </c>
      <c r="U116" s="20">
        <v>17</v>
      </c>
      <c r="V116" s="20">
        <v>1</v>
      </c>
      <c r="W116" s="20">
        <v>12</v>
      </c>
      <c r="X116" s="20">
        <v>15</v>
      </c>
      <c r="Y116" s="9" t="s">
        <v>693</v>
      </c>
      <c r="Z116" s="9" t="s">
        <v>694</v>
      </c>
      <c r="AA116" s="9" t="s">
        <v>695</v>
      </c>
      <c r="AB116" s="9" t="s">
        <v>698</v>
      </c>
      <c r="AC116" s="9">
        <v>0.10833333333333335</v>
      </c>
      <c r="AD116" s="9">
        <v>2.166666666666667</v>
      </c>
      <c r="AE116" s="9">
        <v>1.1025</v>
      </c>
      <c r="AF116" s="9">
        <v>30</v>
      </c>
      <c r="AG116" s="25" t="s">
        <v>2264</v>
      </c>
      <c r="AJ116" s="48" t="str">
        <f t="shared" si="20"/>
        <v>1500-NPS12</v>
      </c>
      <c r="AK116" s="79">
        <v>1500</v>
      </c>
      <c r="AL116" s="80">
        <f t="shared" si="36"/>
        <v>12</v>
      </c>
      <c r="AM116" s="79">
        <v>12</v>
      </c>
      <c r="AN116" s="81">
        <v>26.5</v>
      </c>
      <c r="AO116" s="81">
        <v>4.875</v>
      </c>
      <c r="AP116" s="81">
        <v>15</v>
      </c>
      <c r="AQ116" s="80">
        <f t="shared" si="34"/>
        <v>2.875</v>
      </c>
      <c r="AR116" s="82">
        <v>17.75</v>
      </c>
      <c r="AS116" s="82">
        <v>16</v>
      </c>
      <c r="AT116" s="82">
        <v>2.125</v>
      </c>
      <c r="AU116" s="82">
        <v>2</v>
      </c>
      <c r="AV116" s="82">
        <v>22.5</v>
      </c>
      <c r="AW116" s="82">
        <v>1028</v>
      </c>
      <c r="AX116" s="80">
        <f t="shared" si="35"/>
        <v>22.5</v>
      </c>
      <c r="AY116" s="83" t="str">
        <f t="shared" si="21"/>
        <v>LONG FLANGE, 12-1500RFLWN</v>
      </c>
      <c r="AZ116" s="25" t="s">
        <v>4476</v>
      </c>
      <c r="BB116" s="104" t="s">
        <v>4640</v>
      </c>
      <c r="BC116" s="105">
        <f t="shared" si="25"/>
        <v>0</v>
      </c>
      <c r="BD116" s="1"/>
      <c r="BE116">
        <v>0.875</v>
      </c>
      <c r="BF116" s="5">
        <v>9</v>
      </c>
      <c r="BG116">
        <v>5.75</v>
      </c>
      <c r="BH116" s="106">
        <f t="shared" si="24"/>
        <v>5.75</v>
      </c>
      <c r="BI116" s="107">
        <f t="shared" si="26"/>
        <v>0.5</v>
      </c>
      <c r="BJ116" s="108" t="str">
        <f t="shared" si="27"/>
        <v>SA-193-B7</v>
      </c>
      <c r="BK116" s="109" t="str">
        <f t="shared" si="28"/>
        <v>STUD BOLT, 7/8-9</v>
      </c>
      <c r="BL116" s="6">
        <f t="shared" si="22"/>
        <v>0.74270000000000003</v>
      </c>
      <c r="BM116" s="6" t="str">
        <f t="shared" si="29"/>
        <v>7/8-9 MACHINE THREAD</v>
      </c>
      <c r="BN116" s="110" t="s">
        <v>4476</v>
      </c>
    </row>
    <row r="117" spans="2:66" x14ac:dyDescent="0.25">
      <c r="B117" s="48" t="str">
        <f t="shared" si="23"/>
        <v>WNeck Flange 150-NPS12 SCH-100</v>
      </c>
      <c r="C117" s="9" t="s">
        <v>23</v>
      </c>
      <c r="D117" s="9" t="s">
        <v>737</v>
      </c>
      <c r="E117" s="9">
        <v>12800</v>
      </c>
      <c r="F117" s="22" t="s">
        <v>689</v>
      </c>
      <c r="G117" s="9" t="s">
        <v>90</v>
      </c>
      <c r="H117" s="9" t="s">
        <v>903</v>
      </c>
      <c r="I117" s="18" t="s">
        <v>901</v>
      </c>
      <c r="J117" s="19">
        <v>12</v>
      </c>
      <c r="K117" s="20" t="s">
        <v>902</v>
      </c>
      <c r="L117" s="20" t="s">
        <v>692</v>
      </c>
      <c r="M117" s="21">
        <v>150</v>
      </c>
      <c r="N117" s="20">
        <v>19</v>
      </c>
      <c r="O117" s="20">
        <v>6.25E-2</v>
      </c>
      <c r="P117" s="20">
        <v>1.19</v>
      </c>
      <c r="Q117" s="20">
        <v>14.38</v>
      </c>
      <c r="R117" s="20">
        <v>12.75</v>
      </c>
      <c r="S117" s="17">
        <v>4.4400000000000004</v>
      </c>
      <c r="T117" s="9">
        <v>11.061999999999999</v>
      </c>
      <c r="U117" s="20">
        <v>17</v>
      </c>
      <c r="V117" s="20">
        <v>1</v>
      </c>
      <c r="W117" s="20">
        <v>12</v>
      </c>
      <c r="X117" s="20">
        <v>15</v>
      </c>
      <c r="Y117" s="9" t="s">
        <v>859</v>
      </c>
      <c r="Z117" s="9" t="s">
        <v>694</v>
      </c>
      <c r="AA117" s="9" t="s">
        <v>695</v>
      </c>
      <c r="AB117" s="9" t="s">
        <v>698</v>
      </c>
      <c r="AC117" s="9">
        <v>0.10833333333333335</v>
      </c>
      <c r="AD117" s="9">
        <v>2.166666666666667</v>
      </c>
      <c r="AE117" s="9">
        <v>0.78150000000000031</v>
      </c>
      <c r="AF117" s="9">
        <v>30</v>
      </c>
      <c r="AG117" s="25" t="s">
        <v>2264</v>
      </c>
      <c r="AJ117" s="48" t="str">
        <f t="shared" si="20"/>
        <v>1500-NPS14</v>
      </c>
      <c r="AK117" s="79">
        <v>1500</v>
      </c>
      <c r="AL117" s="80">
        <f t="shared" si="36"/>
        <v>14</v>
      </c>
      <c r="AM117" s="79">
        <v>14</v>
      </c>
      <c r="AN117" s="81">
        <v>29.5</v>
      </c>
      <c r="AO117" s="81">
        <v>5.25</v>
      </c>
      <c r="AP117" s="81">
        <v>16.25</v>
      </c>
      <c r="AQ117" s="80">
        <f t="shared" si="34"/>
        <v>2.75</v>
      </c>
      <c r="AR117" s="82">
        <v>19.5</v>
      </c>
      <c r="AS117" s="82">
        <v>16</v>
      </c>
      <c r="AT117" s="82">
        <v>2.375</v>
      </c>
      <c r="AU117" s="82">
        <v>2.25</v>
      </c>
      <c r="AV117" s="82">
        <v>25</v>
      </c>
      <c r="AW117" s="82">
        <v>1030</v>
      </c>
      <c r="AX117" s="80">
        <f t="shared" si="35"/>
        <v>22.5</v>
      </c>
      <c r="AY117" s="83" t="str">
        <f t="shared" si="21"/>
        <v>LONG FLANGE, 14-1500RFLWN</v>
      </c>
      <c r="AZ117" s="25" t="s">
        <v>4476</v>
      </c>
      <c r="BB117" s="104" t="s">
        <v>4641</v>
      </c>
      <c r="BC117" s="105">
        <f t="shared" si="25"/>
        <v>0</v>
      </c>
      <c r="BD117" s="1"/>
      <c r="BE117">
        <v>0.875</v>
      </c>
      <c r="BF117" s="5">
        <v>9</v>
      </c>
      <c r="BG117">
        <v>6</v>
      </c>
      <c r="BH117" s="106">
        <f t="shared" si="24"/>
        <v>6</v>
      </c>
      <c r="BI117" s="107">
        <f t="shared" si="26"/>
        <v>0.5</v>
      </c>
      <c r="BJ117" s="108" t="str">
        <f t="shared" si="27"/>
        <v>SA-193-B7</v>
      </c>
      <c r="BK117" s="109" t="str">
        <f t="shared" si="28"/>
        <v>STUD BOLT, 7/8-9</v>
      </c>
      <c r="BL117" s="6">
        <f t="shared" si="22"/>
        <v>0.74270000000000003</v>
      </c>
      <c r="BM117" s="6" t="str">
        <f t="shared" si="29"/>
        <v>7/8-9 MACHINE THREAD</v>
      </c>
      <c r="BN117" s="110" t="s">
        <v>4476</v>
      </c>
    </row>
    <row r="118" spans="2:66" x14ac:dyDescent="0.25">
      <c r="B118" s="48" t="str">
        <f t="shared" si="23"/>
        <v>WNeck Flange 150-NPS12 SCH-120</v>
      </c>
      <c r="C118" s="9" t="s">
        <v>23</v>
      </c>
      <c r="D118" s="9" t="s">
        <v>737</v>
      </c>
      <c r="E118" s="9">
        <v>12800</v>
      </c>
      <c r="F118" s="22" t="s">
        <v>689</v>
      </c>
      <c r="G118" s="9" t="s">
        <v>91</v>
      </c>
      <c r="H118" s="9" t="s">
        <v>904</v>
      </c>
      <c r="I118" s="18" t="s">
        <v>901</v>
      </c>
      <c r="J118" s="19">
        <v>12</v>
      </c>
      <c r="K118" s="20" t="s">
        <v>902</v>
      </c>
      <c r="L118" s="20" t="s">
        <v>692</v>
      </c>
      <c r="M118" s="21">
        <v>150</v>
      </c>
      <c r="N118" s="20">
        <v>19</v>
      </c>
      <c r="O118" s="20">
        <v>6.25E-2</v>
      </c>
      <c r="P118" s="20">
        <v>1.19</v>
      </c>
      <c r="Q118" s="20">
        <v>14.38</v>
      </c>
      <c r="R118" s="20">
        <v>12.75</v>
      </c>
      <c r="S118" s="17">
        <v>4.4400000000000004</v>
      </c>
      <c r="T118" s="9">
        <v>10.75</v>
      </c>
      <c r="U118" s="20">
        <v>17</v>
      </c>
      <c r="V118" s="20">
        <v>1</v>
      </c>
      <c r="W118" s="20">
        <v>12</v>
      </c>
      <c r="X118" s="20">
        <v>15</v>
      </c>
      <c r="Y118" s="9" t="s">
        <v>816</v>
      </c>
      <c r="Z118" s="9" t="s">
        <v>694</v>
      </c>
      <c r="AA118" s="9" t="s">
        <v>695</v>
      </c>
      <c r="AB118" s="9" t="s">
        <v>698</v>
      </c>
      <c r="AC118" s="9">
        <v>0.10833333333333335</v>
      </c>
      <c r="AD118" s="9">
        <v>2.166666666666667</v>
      </c>
      <c r="AE118" s="9">
        <v>0.9375</v>
      </c>
      <c r="AF118" s="9">
        <v>30</v>
      </c>
      <c r="AG118" s="25" t="s">
        <v>2264</v>
      </c>
      <c r="AJ118" s="48" t="str">
        <f t="shared" si="20"/>
        <v>1500-NPS16</v>
      </c>
      <c r="AK118" s="79">
        <v>1500</v>
      </c>
      <c r="AL118" s="80">
        <f t="shared" si="36"/>
        <v>16</v>
      </c>
      <c r="AM118" s="79">
        <v>16</v>
      </c>
      <c r="AN118" s="81">
        <v>32.5</v>
      </c>
      <c r="AO118" s="81">
        <v>5.75</v>
      </c>
      <c r="AP118" s="81">
        <v>18.5</v>
      </c>
      <c r="AQ118" s="80">
        <f t="shared" si="34"/>
        <v>2.875</v>
      </c>
      <c r="AR118" s="82">
        <v>21.75</v>
      </c>
      <c r="AS118" s="82">
        <v>16</v>
      </c>
      <c r="AT118" s="82">
        <v>2.625</v>
      </c>
      <c r="AU118" s="82">
        <v>2.5</v>
      </c>
      <c r="AV118" s="82">
        <v>27.75</v>
      </c>
      <c r="AW118" s="82">
        <v>1335</v>
      </c>
      <c r="AX118" s="80">
        <f t="shared" si="35"/>
        <v>22.5</v>
      </c>
      <c r="AY118" s="83" t="str">
        <f t="shared" si="21"/>
        <v>LONG FLANGE, 16-1500RFLWN</v>
      </c>
      <c r="AZ118" s="25" t="s">
        <v>4476</v>
      </c>
      <c r="BB118" s="104" t="s">
        <v>4642</v>
      </c>
      <c r="BC118" s="105">
        <f t="shared" si="25"/>
        <v>0</v>
      </c>
      <c r="BD118" s="1"/>
      <c r="BE118">
        <v>0.875</v>
      </c>
      <c r="BF118" s="5">
        <v>9</v>
      </c>
      <c r="BG118">
        <v>6.25</v>
      </c>
      <c r="BH118" s="106">
        <f t="shared" si="24"/>
        <v>6.25</v>
      </c>
      <c r="BI118" s="107">
        <f t="shared" si="26"/>
        <v>0.5</v>
      </c>
      <c r="BJ118" s="108" t="str">
        <f t="shared" si="27"/>
        <v>SA-193-B7</v>
      </c>
      <c r="BK118" s="109" t="str">
        <f t="shared" si="28"/>
        <v>STUD BOLT, 7/8-9</v>
      </c>
      <c r="BL118" s="6">
        <f t="shared" si="22"/>
        <v>0.74270000000000003</v>
      </c>
      <c r="BM118" s="6" t="str">
        <f t="shared" si="29"/>
        <v>7/8-9 MACHINE THREAD</v>
      </c>
      <c r="BN118" s="110" t="s">
        <v>4476</v>
      </c>
    </row>
    <row r="119" spans="2:66" x14ac:dyDescent="0.25">
      <c r="B119" s="48" t="str">
        <f t="shared" si="23"/>
        <v>WNeck Flange 150-NPS12 SCH-140</v>
      </c>
      <c r="C119" s="9" t="s">
        <v>23</v>
      </c>
      <c r="D119" s="9" t="s">
        <v>737</v>
      </c>
      <c r="E119" s="9">
        <v>12800</v>
      </c>
      <c r="F119" s="22" t="s">
        <v>689</v>
      </c>
      <c r="G119" s="9" t="s">
        <v>1</v>
      </c>
      <c r="H119" s="9" t="s">
        <v>905</v>
      </c>
      <c r="I119" s="18" t="s">
        <v>901</v>
      </c>
      <c r="J119" s="19">
        <v>12</v>
      </c>
      <c r="K119" s="20" t="s">
        <v>902</v>
      </c>
      <c r="L119" s="20" t="s">
        <v>692</v>
      </c>
      <c r="M119" s="21">
        <v>150</v>
      </c>
      <c r="N119" s="20">
        <v>19</v>
      </c>
      <c r="O119" s="20">
        <v>6.25E-2</v>
      </c>
      <c r="P119" s="20">
        <v>1.19</v>
      </c>
      <c r="Q119" s="20">
        <v>14.38</v>
      </c>
      <c r="R119" s="20">
        <v>12.75</v>
      </c>
      <c r="S119" s="17">
        <v>4.4400000000000004</v>
      </c>
      <c r="T119" s="9">
        <v>10.5</v>
      </c>
      <c r="U119" s="20">
        <v>17</v>
      </c>
      <c r="V119" s="20">
        <v>1</v>
      </c>
      <c r="W119" s="20">
        <v>12</v>
      </c>
      <c r="X119" s="20">
        <v>15</v>
      </c>
      <c r="Y119" s="9" t="s">
        <v>862</v>
      </c>
      <c r="Z119" s="9" t="s">
        <v>694</v>
      </c>
      <c r="AA119" s="9" t="s">
        <v>695</v>
      </c>
      <c r="AB119" s="9" t="s">
        <v>698</v>
      </c>
      <c r="AC119" s="9">
        <v>0.10833333333333335</v>
      </c>
      <c r="AD119" s="9">
        <v>2.166666666666667</v>
      </c>
      <c r="AE119" s="9">
        <v>1.0625</v>
      </c>
      <c r="AF119" s="9">
        <v>30</v>
      </c>
      <c r="AG119" s="25" t="s">
        <v>2264</v>
      </c>
      <c r="AJ119" s="48" t="str">
        <f t="shared" si="20"/>
        <v>1500-NPS18</v>
      </c>
      <c r="AK119" s="79">
        <v>1500</v>
      </c>
      <c r="AL119" s="80">
        <f t="shared" si="36"/>
        <v>18</v>
      </c>
      <c r="AM119" s="79">
        <v>18</v>
      </c>
      <c r="AN119" s="81">
        <v>36</v>
      </c>
      <c r="AO119" s="81">
        <v>6.375</v>
      </c>
      <c r="AP119" s="81">
        <v>21</v>
      </c>
      <c r="AQ119" s="80">
        <f t="shared" si="34"/>
        <v>2.75</v>
      </c>
      <c r="AR119" s="82">
        <v>23.5</v>
      </c>
      <c r="AS119" s="82">
        <v>16</v>
      </c>
      <c r="AT119" s="82">
        <v>2.875</v>
      </c>
      <c r="AU119" s="82">
        <v>2.75</v>
      </c>
      <c r="AV119" s="82">
        <v>30.5</v>
      </c>
      <c r="AW119" s="82">
        <v>1750</v>
      </c>
      <c r="AX119" s="80">
        <f t="shared" si="35"/>
        <v>22.5</v>
      </c>
      <c r="AY119" s="83" t="str">
        <f t="shared" si="21"/>
        <v>LONG FLANGE, 18-1500RFLWN</v>
      </c>
      <c r="AZ119" s="25" t="s">
        <v>4476</v>
      </c>
      <c r="BB119" s="104" t="s">
        <v>4643</v>
      </c>
      <c r="BC119" s="105">
        <f t="shared" si="25"/>
        <v>0</v>
      </c>
      <c r="BD119" s="1"/>
      <c r="BE119">
        <v>0.875</v>
      </c>
      <c r="BF119" s="5">
        <v>9</v>
      </c>
      <c r="BG119">
        <v>6.5</v>
      </c>
      <c r="BH119" s="106">
        <f t="shared" si="24"/>
        <v>6.5</v>
      </c>
      <c r="BI119" s="107">
        <f t="shared" si="26"/>
        <v>0.5</v>
      </c>
      <c r="BJ119" s="108" t="str">
        <f t="shared" si="27"/>
        <v>SA-193-B7</v>
      </c>
      <c r="BK119" s="109" t="str">
        <f t="shared" si="28"/>
        <v>STUD BOLT, 7/8-9</v>
      </c>
      <c r="BL119" s="6">
        <f t="shared" si="22"/>
        <v>0.74270000000000003</v>
      </c>
      <c r="BM119" s="6" t="str">
        <f t="shared" si="29"/>
        <v>7/8-9 MACHINE THREAD</v>
      </c>
      <c r="BN119" s="110" t="s">
        <v>4476</v>
      </c>
    </row>
    <row r="120" spans="2:66" x14ac:dyDescent="0.25">
      <c r="B120" s="48" t="str">
        <f t="shared" si="23"/>
        <v>WNeck Flange 150-NPS12 SCH-160</v>
      </c>
      <c r="C120" s="9" t="s">
        <v>23</v>
      </c>
      <c r="D120" s="9" t="s">
        <v>737</v>
      </c>
      <c r="E120" s="9">
        <v>12800</v>
      </c>
      <c r="F120" s="22" t="s">
        <v>689</v>
      </c>
      <c r="G120" s="9" t="s">
        <v>92</v>
      </c>
      <c r="H120" s="9" t="s">
        <v>906</v>
      </c>
      <c r="I120" s="18" t="s">
        <v>901</v>
      </c>
      <c r="J120" s="19">
        <v>12</v>
      </c>
      <c r="K120" s="20" t="s">
        <v>902</v>
      </c>
      <c r="L120" s="20" t="s">
        <v>692</v>
      </c>
      <c r="M120" s="21">
        <v>150</v>
      </c>
      <c r="N120" s="20">
        <v>19</v>
      </c>
      <c r="O120" s="20">
        <v>6.25E-2</v>
      </c>
      <c r="P120" s="20">
        <v>1.19</v>
      </c>
      <c r="Q120" s="20">
        <v>14.38</v>
      </c>
      <c r="R120" s="20">
        <v>12.75</v>
      </c>
      <c r="S120" s="17">
        <v>4.4400000000000004</v>
      </c>
      <c r="T120" s="9">
        <v>10.125999999999999</v>
      </c>
      <c r="U120" s="20">
        <v>17</v>
      </c>
      <c r="V120" s="20">
        <v>1</v>
      </c>
      <c r="W120" s="20">
        <v>12</v>
      </c>
      <c r="X120" s="20">
        <v>15</v>
      </c>
      <c r="Y120" s="9" t="s">
        <v>700</v>
      </c>
      <c r="Z120" s="9" t="s">
        <v>694</v>
      </c>
      <c r="AA120" s="9" t="s">
        <v>695</v>
      </c>
      <c r="AB120" s="9" t="s">
        <v>698</v>
      </c>
      <c r="AC120" s="9">
        <v>0.10833333333333335</v>
      </c>
      <c r="AD120" s="9">
        <v>2.166666666666667</v>
      </c>
      <c r="AE120" s="9">
        <v>1.2495000000000003</v>
      </c>
      <c r="AF120" s="9">
        <v>30</v>
      </c>
      <c r="AG120" s="25" t="s">
        <v>2264</v>
      </c>
      <c r="AJ120" s="48" t="str">
        <f t="shared" si="20"/>
        <v>1500-NPS20</v>
      </c>
      <c r="AK120" s="79">
        <v>1500</v>
      </c>
      <c r="AL120" s="80">
        <f t="shared" si="36"/>
        <v>20</v>
      </c>
      <c r="AM120" s="79">
        <v>20</v>
      </c>
      <c r="AN120" s="81">
        <v>38.75</v>
      </c>
      <c r="AO120" s="81">
        <v>7</v>
      </c>
      <c r="AP120" s="81">
        <v>23</v>
      </c>
      <c r="AQ120" s="80">
        <f t="shared" si="34"/>
        <v>2.625</v>
      </c>
      <c r="AR120" s="82">
        <v>25.25</v>
      </c>
      <c r="AS120" s="82">
        <v>16</v>
      </c>
      <c r="AT120" s="82">
        <v>3.125</v>
      </c>
      <c r="AU120" s="82">
        <v>3</v>
      </c>
      <c r="AV120" s="82">
        <v>32.75</v>
      </c>
      <c r="AW120" s="82">
        <v>2130</v>
      </c>
      <c r="AX120" s="80">
        <f t="shared" si="35"/>
        <v>22.5</v>
      </c>
      <c r="AY120" s="83" t="str">
        <f t="shared" si="21"/>
        <v>LONG FLANGE, 20-1500RFLWN</v>
      </c>
      <c r="AZ120" s="25" t="s">
        <v>4476</v>
      </c>
      <c r="BB120" s="104" t="s">
        <v>4644</v>
      </c>
      <c r="BC120" s="105">
        <f t="shared" si="25"/>
        <v>0</v>
      </c>
      <c r="BD120" s="1"/>
      <c r="BE120">
        <v>0.875</v>
      </c>
      <c r="BF120" s="5">
        <v>9</v>
      </c>
      <c r="BG120">
        <v>6.75</v>
      </c>
      <c r="BH120" s="106">
        <f t="shared" si="24"/>
        <v>6.75</v>
      </c>
      <c r="BI120" s="107">
        <f t="shared" si="26"/>
        <v>0.5</v>
      </c>
      <c r="BJ120" s="108" t="str">
        <f t="shared" si="27"/>
        <v>SA-193-B7</v>
      </c>
      <c r="BK120" s="109" t="str">
        <f t="shared" si="28"/>
        <v>STUD BOLT, 7/8-9</v>
      </c>
      <c r="BL120" s="6">
        <f t="shared" si="22"/>
        <v>0.74270000000000003</v>
      </c>
      <c r="BM120" s="6" t="str">
        <f t="shared" si="29"/>
        <v>7/8-9 MACHINE THREAD</v>
      </c>
      <c r="BN120" s="110" t="s">
        <v>4476</v>
      </c>
    </row>
    <row r="121" spans="2:66" x14ac:dyDescent="0.25">
      <c r="B121" s="48" t="str">
        <f t="shared" si="23"/>
        <v>WNeck Flange 150-NPS12 SCH-20</v>
      </c>
      <c r="C121" s="9" t="s">
        <v>23</v>
      </c>
      <c r="D121" s="9" t="s">
        <v>737</v>
      </c>
      <c r="E121" s="9">
        <v>12800</v>
      </c>
      <c r="F121" s="22" t="s">
        <v>689</v>
      </c>
      <c r="G121" s="9" t="s">
        <v>1</v>
      </c>
      <c r="H121" s="9" t="s">
        <v>907</v>
      </c>
      <c r="I121" s="18" t="s">
        <v>901</v>
      </c>
      <c r="J121" s="19">
        <v>12</v>
      </c>
      <c r="K121" s="20" t="s">
        <v>902</v>
      </c>
      <c r="L121" s="20" t="s">
        <v>692</v>
      </c>
      <c r="M121" s="21">
        <v>150</v>
      </c>
      <c r="N121" s="20">
        <v>19</v>
      </c>
      <c r="O121" s="20">
        <v>6.25E-2</v>
      </c>
      <c r="P121" s="20">
        <v>1.19</v>
      </c>
      <c r="Q121" s="20">
        <v>14.38</v>
      </c>
      <c r="R121" s="20">
        <v>12.75</v>
      </c>
      <c r="S121" s="17">
        <v>4.4400000000000004</v>
      </c>
      <c r="T121" s="9">
        <v>10.25</v>
      </c>
      <c r="U121" s="20">
        <v>17</v>
      </c>
      <c r="V121" s="20">
        <v>1</v>
      </c>
      <c r="W121" s="20">
        <v>12</v>
      </c>
      <c r="X121" s="20">
        <v>15</v>
      </c>
      <c r="Y121" s="9" t="s">
        <v>866</v>
      </c>
      <c r="Z121" s="9" t="s">
        <v>694</v>
      </c>
      <c r="AA121" s="9" t="s">
        <v>695</v>
      </c>
      <c r="AB121" s="9" t="s">
        <v>698</v>
      </c>
      <c r="AC121" s="9">
        <v>0.10833333333333335</v>
      </c>
      <c r="AD121" s="9">
        <v>2.166666666666667</v>
      </c>
      <c r="AE121" s="9">
        <v>1.1875</v>
      </c>
      <c r="AF121" s="9">
        <v>30</v>
      </c>
      <c r="AG121" s="25" t="s">
        <v>2264</v>
      </c>
      <c r="AJ121" s="48" t="str">
        <f t="shared" si="20"/>
        <v>1500-NPS24</v>
      </c>
      <c r="AK121" s="79">
        <v>1500</v>
      </c>
      <c r="AL121" s="80">
        <f t="shared" si="36"/>
        <v>24</v>
      </c>
      <c r="AM121" s="79">
        <v>24</v>
      </c>
      <c r="AN121" s="81">
        <v>46</v>
      </c>
      <c r="AO121" s="81">
        <v>8</v>
      </c>
      <c r="AP121" s="81">
        <v>27.25</v>
      </c>
      <c r="AQ121" s="80">
        <f t="shared" si="34"/>
        <v>3</v>
      </c>
      <c r="AR121" s="82">
        <v>30</v>
      </c>
      <c r="AS121" s="82">
        <v>16</v>
      </c>
      <c r="AT121" s="82">
        <v>3.625</v>
      </c>
      <c r="AU121" s="82">
        <v>3.5</v>
      </c>
      <c r="AV121" s="82">
        <v>39</v>
      </c>
      <c r="AW121" s="82">
        <v>3180</v>
      </c>
      <c r="AX121" s="80">
        <f t="shared" si="35"/>
        <v>22.5</v>
      </c>
      <c r="AY121" s="83" t="str">
        <f t="shared" si="21"/>
        <v>LONG FLANGE, 24-1500RFLWN</v>
      </c>
      <c r="AZ121" s="25" t="s">
        <v>4476</v>
      </c>
      <c r="BB121" s="104" t="s">
        <v>4645</v>
      </c>
      <c r="BC121" s="105">
        <f t="shared" si="25"/>
        <v>0</v>
      </c>
      <c r="BD121" s="1"/>
      <c r="BE121">
        <v>0.875</v>
      </c>
      <c r="BF121" s="5">
        <v>9</v>
      </c>
      <c r="BG121">
        <v>7</v>
      </c>
      <c r="BH121" s="106">
        <f t="shared" si="24"/>
        <v>7</v>
      </c>
      <c r="BI121" s="107">
        <f t="shared" si="26"/>
        <v>0.5</v>
      </c>
      <c r="BJ121" s="108" t="str">
        <f t="shared" si="27"/>
        <v>SA-193-B7</v>
      </c>
      <c r="BK121" s="109" t="str">
        <f t="shared" si="28"/>
        <v>STUD BOLT, 7/8-9</v>
      </c>
      <c r="BL121" s="6">
        <f t="shared" si="22"/>
        <v>0.74270000000000003</v>
      </c>
      <c r="BM121" s="6" t="str">
        <f t="shared" si="29"/>
        <v>7/8-9 MACHINE THREAD</v>
      </c>
      <c r="BN121" s="110" t="s">
        <v>4476</v>
      </c>
    </row>
    <row r="122" spans="2:66" x14ac:dyDescent="0.25">
      <c r="B122" s="48" t="str">
        <f t="shared" si="23"/>
        <v>WNeck Flange 150-NPS12 SCH-30</v>
      </c>
      <c r="C122" s="9" t="s">
        <v>23</v>
      </c>
      <c r="D122" s="9" t="s">
        <v>737</v>
      </c>
      <c r="E122" s="9">
        <v>12800</v>
      </c>
      <c r="F122" s="22" t="s">
        <v>689</v>
      </c>
      <c r="G122" s="9" t="s">
        <v>1</v>
      </c>
      <c r="H122" s="9" t="s">
        <v>908</v>
      </c>
      <c r="I122" s="18" t="s">
        <v>901</v>
      </c>
      <c r="J122" s="19">
        <v>12</v>
      </c>
      <c r="K122" s="20" t="s">
        <v>902</v>
      </c>
      <c r="L122" s="20" t="s">
        <v>692</v>
      </c>
      <c r="M122" s="21">
        <v>150</v>
      </c>
      <c r="N122" s="20">
        <v>19</v>
      </c>
      <c r="O122" s="20">
        <v>6.25E-2</v>
      </c>
      <c r="P122" s="20">
        <v>1.19</v>
      </c>
      <c r="Q122" s="20">
        <v>14.38</v>
      </c>
      <c r="R122" s="20">
        <v>12.75</v>
      </c>
      <c r="S122" s="17">
        <v>4.4400000000000004</v>
      </c>
      <c r="T122" s="9">
        <v>12.09</v>
      </c>
      <c r="U122" s="20">
        <v>17</v>
      </c>
      <c r="V122" s="20">
        <v>1</v>
      </c>
      <c r="W122" s="20">
        <v>12</v>
      </c>
      <c r="X122" s="20">
        <v>15</v>
      </c>
      <c r="Y122" s="9" t="s">
        <v>868</v>
      </c>
      <c r="Z122" s="9" t="s">
        <v>694</v>
      </c>
      <c r="AA122" s="9" t="s">
        <v>695</v>
      </c>
      <c r="AB122" s="9" t="s">
        <v>698</v>
      </c>
      <c r="AC122" s="9">
        <v>0.10833333333333335</v>
      </c>
      <c r="AD122" s="9">
        <v>2.166666666666667</v>
      </c>
      <c r="AE122" s="9">
        <v>0.26750000000000007</v>
      </c>
      <c r="AF122" s="9">
        <v>30</v>
      </c>
      <c r="AG122" s="25" t="s">
        <v>2264</v>
      </c>
      <c r="AJ122" s="78" t="str">
        <f t="shared" si="20"/>
        <v>2500-NPS0.5</v>
      </c>
      <c r="AK122" s="79">
        <v>2500</v>
      </c>
      <c r="AL122" s="80">
        <f t="shared" si="36"/>
        <v>0.5</v>
      </c>
      <c r="AM122" s="79">
        <v>0.5</v>
      </c>
      <c r="AN122" s="81">
        <v>5.25</v>
      </c>
      <c r="AO122" s="81">
        <v>1.1875</v>
      </c>
      <c r="AP122" s="81">
        <v>1.375</v>
      </c>
      <c r="AQ122" s="80">
        <f t="shared" si="34"/>
        <v>0.65625</v>
      </c>
      <c r="AR122" s="82">
        <v>1.8125</v>
      </c>
      <c r="AS122" s="82">
        <v>4</v>
      </c>
      <c r="AT122" s="82">
        <v>0.875</v>
      </c>
      <c r="AU122" s="82">
        <v>0.75</v>
      </c>
      <c r="AV122" s="82">
        <v>3.5</v>
      </c>
      <c r="AW122" s="82" t="s">
        <v>4475</v>
      </c>
      <c r="AX122" s="80">
        <f t="shared" si="35"/>
        <v>90</v>
      </c>
      <c r="AY122" s="83" t="str">
        <f t="shared" si="21"/>
        <v>LONG FLANGE, 0.5-2500RFLWN</v>
      </c>
      <c r="AZ122" s="25" t="s">
        <v>4476</v>
      </c>
      <c r="BB122" s="104" t="s">
        <v>4646</v>
      </c>
      <c r="BC122" s="105">
        <f t="shared" si="25"/>
        <v>0</v>
      </c>
      <c r="BD122" s="1"/>
      <c r="BE122">
        <v>0.875</v>
      </c>
      <c r="BF122" s="5">
        <v>9</v>
      </c>
      <c r="BG122">
        <v>7.25</v>
      </c>
      <c r="BH122" s="106">
        <f t="shared" si="24"/>
        <v>7.25</v>
      </c>
      <c r="BI122" s="107">
        <f t="shared" si="26"/>
        <v>0.5</v>
      </c>
      <c r="BJ122" s="108" t="str">
        <f t="shared" si="27"/>
        <v>SA-193-B7</v>
      </c>
      <c r="BK122" s="109" t="str">
        <f t="shared" si="28"/>
        <v>STUD BOLT, 7/8-9</v>
      </c>
      <c r="BL122" s="6">
        <f t="shared" si="22"/>
        <v>0.74270000000000003</v>
      </c>
      <c r="BM122" s="6" t="str">
        <f t="shared" si="29"/>
        <v>7/8-9 MACHINE THREAD</v>
      </c>
      <c r="BN122" s="110" t="s">
        <v>4476</v>
      </c>
    </row>
    <row r="123" spans="2:66" x14ac:dyDescent="0.25">
      <c r="B123" s="48" t="str">
        <f t="shared" si="23"/>
        <v>WNeck Flange 150-NPS12 SCH-40</v>
      </c>
      <c r="C123" s="9" t="s">
        <v>23</v>
      </c>
      <c r="D123" s="9" t="s">
        <v>737</v>
      </c>
      <c r="E123" s="9">
        <v>12800</v>
      </c>
      <c r="F123" s="9" t="s">
        <v>909</v>
      </c>
      <c r="G123" s="9" t="s">
        <v>93</v>
      </c>
      <c r="H123" s="9" t="s">
        <v>910</v>
      </c>
      <c r="I123" s="18" t="s">
        <v>901</v>
      </c>
      <c r="J123" s="19">
        <v>12</v>
      </c>
      <c r="K123" s="20" t="s">
        <v>902</v>
      </c>
      <c r="L123" s="20" t="s">
        <v>692</v>
      </c>
      <c r="M123" s="21">
        <v>150</v>
      </c>
      <c r="N123" s="20">
        <v>19</v>
      </c>
      <c r="O123" s="20">
        <v>6.25E-2</v>
      </c>
      <c r="P123" s="20">
        <v>1.19</v>
      </c>
      <c r="Q123" s="20">
        <v>14.38</v>
      </c>
      <c r="R123" s="20">
        <v>12.75</v>
      </c>
      <c r="S123" s="17">
        <v>4.4400000000000004</v>
      </c>
      <c r="T123" s="9">
        <v>11.938000000000001</v>
      </c>
      <c r="U123" s="20">
        <v>17</v>
      </c>
      <c r="V123" s="20">
        <v>1</v>
      </c>
      <c r="W123" s="20">
        <v>12</v>
      </c>
      <c r="X123" s="20">
        <v>15</v>
      </c>
      <c r="Y123" s="9" t="s">
        <v>702</v>
      </c>
      <c r="Z123" s="9" t="s">
        <v>694</v>
      </c>
      <c r="AA123" s="9" t="s">
        <v>695</v>
      </c>
      <c r="AB123" s="9" t="s">
        <v>698</v>
      </c>
      <c r="AC123" s="9">
        <v>0.10833333333333335</v>
      </c>
      <c r="AD123" s="9">
        <v>2.166666666666667</v>
      </c>
      <c r="AE123" s="9">
        <v>0.34349999999999969</v>
      </c>
      <c r="AF123" s="9">
        <v>30</v>
      </c>
      <c r="AG123" s="25" t="s">
        <v>2264</v>
      </c>
      <c r="AJ123" s="78" t="str">
        <f t="shared" si="20"/>
        <v>2500-NPS0.75</v>
      </c>
      <c r="AK123" s="79">
        <v>2500</v>
      </c>
      <c r="AL123" s="80">
        <f t="shared" si="36"/>
        <v>0.75</v>
      </c>
      <c r="AM123" s="79">
        <v>0.75</v>
      </c>
      <c r="AN123" s="81">
        <v>5.5</v>
      </c>
      <c r="AO123" s="81">
        <v>1.25</v>
      </c>
      <c r="AP123" s="81">
        <v>1.6875</v>
      </c>
      <c r="AQ123" s="80">
        <f t="shared" si="34"/>
        <v>0.65625</v>
      </c>
      <c r="AR123" s="82">
        <v>2.0625</v>
      </c>
      <c r="AS123" s="82">
        <v>4</v>
      </c>
      <c r="AT123" s="82">
        <v>0.875</v>
      </c>
      <c r="AU123" s="82">
        <v>0.75</v>
      </c>
      <c r="AV123" s="82">
        <v>3.75</v>
      </c>
      <c r="AW123" s="82" t="s">
        <v>4475</v>
      </c>
      <c r="AX123" s="80">
        <f t="shared" si="35"/>
        <v>90</v>
      </c>
      <c r="AY123" s="83" t="str">
        <f t="shared" si="21"/>
        <v>LONG FLANGE, 0.75-2500RFLWN</v>
      </c>
      <c r="AZ123" s="25" t="s">
        <v>4476</v>
      </c>
      <c r="BB123" s="104" t="s">
        <v>4647</v>
      </c>
      <c r="BC123" s="105">
        <f t="shared" si="25"/>
        <v>0</v>
      </c>
      <c r="BD123" s="1"/>
      <c r="BE123">
        <v>0.875</v>
      </c>
      <c r="BF123" s="5">
        <v>9</v>
      </c>
      <c r="BG123">
        <v>7.5</v>
      </c>
      <c r="BH123" s="106">
        <f t="shared" si="24"/>
        <v>7.5</v>
      </c>
      <c r="BI123" s="107">
        <f t="shared" si="26"/>
        <v>0.5</v>
      </c>
      <c r="BJ123" s="108" t="str">
        <f t="shared" si="27"/>
        <v>SA-193-B7</v>
      </c>
      <c r="BK123" s="109" t="str">
        <f t="shared" si="28"/>
        <v>STUD BOLT, 7/8-9</v>
      </c>
      <c r="BL123" s="6">
        <f t="shared" si="22"/>
        <v>0.74270000000000003</v>
      </c>
      <c r="BM123" s="6" t="str">
        <f t="shared" si="29"/>
        <v>7/8-9 MACHINE THREAD</v>
      </c>
      <c r="BN123" s="110" t="s">
        <v>4476</v>
      </c>
    </row>
    <row r="124" spans="2:66" x14ac:dyDescent="0.25">
      <c r="B124" s="48" t="str">
        <f t="shared" si="23"/>
        <v>WNeck Flange 150-NPS12 SCH-60</v>
      </c>
      <c r="C124" s="9" t="s">
        <v>23</v>
      </c>
      <c r="D124" s="9" t="s">
        <v>737</v>
      </c>
      <c r="E124" s="9">
        <v>12800</v>
      </c>
      <c r="F124" s="22" t="s">
        <v>689</v>
      </c>
      <c r="G124" s="9" t="s">
        <v>1</v>
      </c>
      <c r="H124" s="9" t="s">
        <v>911</v>
      </c>
      <c r="I124" s="18" t="s">
        <v>901</v>
      </c>
      <c r="J124" s="19">
        <v>12</v>
      </c>
      <c r="K124" s="20" t="s">
        <v>902</v>
      </c>
      <c r="L124" s="20" t="s">
        <v>692</v>
      </c>
      <c r="M124" s="21">
        <v>150</v>
      </c>
      <c r="N124" s="20">
        <v>19</v>
      </c>
      <c r="O124" s="20">
        <v>6.25E-2</v>
      </c>
      <c r="P124" s="20">
        <v>1.19</v>
      </c>
      <c r="Q124" s="20">
        <v>14.38</v>
      </c>
      <c r="R124" s="20">
        <v>12.75</v>
      </c>
      <c r="S124" s="17">
        <v>4.4400000000000004</v>
      </c>
      <c r="T124" s="9">
        <v>11.625999999999999</v>
      </c>
      <c r="U124" s="20">
        <v>17</v>
      </c>
      <c r="V124" s="20">
        <v>1</v>
      </c>
      <c r="W124" s="20">
        <v>12</v>
      </c>
      <c r="X124" s="20">
        <v>15</v>
      </c>
      <c r="Y124" s="9" t="s">
        <v>872</v>
      </c>
      <c r="Z124" s="9" t="s">
        <v>694</v>
      </c>
      <c r="AA124" s="9" t="s">
        <v>695</v>
      </c>
      <c r="AB124" s="9" t="s">
        <v>698</v>
      </c>
      <c r="AC124" s="9">
        <v>0.10833333333333335</v>
      </c>
      <c r="AD124" s="9">
        <v>2.166666666666667</v>
      </c>
      <c r="AE124" s="9">
        <v>0.49950000000000028</v>
      </c>
      <c r="AF124" s="9">
        <v>30</v>
      </c>
      <c r="AG124" s="25" t="s">
        <v>2264</v>
      </c>
      <c r="AJ124" s="48" t="str">
        <f t="shared" si="20"/>
        <v>2500-NPS1</v>
      </c>
      <c r="AK124" s="79">
        <v>2500</v>
      </c>
      <c r="AL124" s="80">
        <f>AM124</f>
        <v>1</v>
      </c>
      <c r="AM124" s="79">
        <v>1</v>
      </c>
      <c r="AN124" s="81">
        <v>6.25</v>
      </c>
      <c r="AO124" s="81">
        <v>1.375</v>
      </c>
      <c r="AP124" s="81">
        <v>2</v>
      </c>
      <c r="AQ124" s="80">
        <f>(AR124-AL124)/2</f>
        <v>0.625</v>
      </c>
      <c r="AR124" s="82">
        <v>2.25</v>
      </c>
      <c r="AS124" s="82">
        <v>4</v>
      </c>
      <c r="AT124" s="82">
        <v>1</v>
      </c>
      <c r="AU124" s="82">
        <v>0.875</v>
      </c>
      <c r="AV124" s="82">
        <v>4.25</v>
      </c>
      <c r="AW124" s="82">
        <v>20</v>
      </c>
      <c r="AX124" s="80">
        <f>360/AS124</f>
        <v>90</v>
      </c>
      <c r="AY124" s="83" t="str">
        <f t="shared" si="21"/>
        <v>LONG FLANGE, 1-2500RFLWN</v>
      </c>
      <c r="AZ124" s="25" t="s">
        <v>4476</v>
      </c>
      <c r="BB124" s="104" t="s">
        <v>4648</v>
      </c>
      <c r="BC124" s="105">
        <f t="shared" si="25"/>
        <v>0</v>
      </c>
      <c r="BD124" s="1"/>
      <c r="BE124">
        <v>0.875</v>
      </c>
      <c r="BF124" s="5">
        <v>9</v>
      </c>
      <c r="BG124">
        <v>7.75</v>
      </c>
      <c r="BH124" s="106">
        <f t="shared" si="24"/>
        <v>7.75</v>
      </c>
      <c r="BI124" s="107">
        <f t="shared" si="26"/>
        <v>0.5</v>
      </c>
      <c r="BJ124" s="108" t="str">
        <f t="shared" si="27"/>
        <v>SA-193-B7</v>
      </c>
      <c r="BK124" s="109" t="str">
        <f t="shared" si="28"/>
        <v>STUD BOLT, 7/8-9</v>
      </c>
      <c r="BL124" s="6">
        <f t="shared" si="22"/>
        <v>0.74270000000000003</v>
      </c>
      <c r="BM124" s="6" t="str">
        <f t="shared" si="29"/>
        <v>7/8-9 MACHINE THREAD</v>
      </c>
      <c r="BN124" s="110" t="s">
        <v>4476</v>
      </c>
    </row>
    <row r="125" spans="2:66" x14ac:dyDescent="0.25">
      <c r="B125" s="48" t="str">
        <f t="shared" si="23"/>
        <v>WNeck Flange 150-NPS12 SCH-80</v>
      </c>
      <c r="C125" s="9" t="s">
        <v>23</v>
      </c>
      <c r="D125" s="9" t="s">
        <v>737</v>
      </c>
      <c r="E125" s="9">
        <v>12800</v>
      </c>
      <c r="F125" s="9" t="s">
        <v>912</v>
      </c>
      <c r="G125" s="9" t="s">
        <v>94</v>
      </c>
      <c r="H125" s="9" t="s">
        <v>913</v>
      </c>
      <c r="I125" s="18" t="s">
        <v>901</v>
      </c>
      <c r="J125" s="19">
        <v>12</v>
      </c>
      <c r="K125" s="20" t="s">
        <v>902</v>
      </c>
      <c r="L125" s="20" t="s">
        <v>692</v>
      </c>
      <c r="M125" s="21">
        <v>150</v>
      </c>
      <c r="N125" s="20">
        <v>19</v>
      </c>
      <c r="O125" s="20">
        <v>6.25E-2</v>
      </c>
      <c r="P125" s="20">
        <v>1.19</v>
      </c>
      <c r="Q125" s="20">
        <v>14.38</v>
      </c>
      <c r="R125" s="20">
        <v>12.75</v>
      </c>
      <c r="S125" s="17">
        <v>4.4400000000000004</v>
      </c>
      <c r="T125" s="9">
        <v>11.374000000000001</v>
      </c>
      <c r="U125" s="20">
        <v>17</v>
      </c>
      <c r="V125" s="20">
        <v>1</v>
      </c>
      <c r="W125" s="20">
        <v>12</v>
      </c>
      <c r="X125" s="20">
        <v>15</v>
      </c>
      <c r="Y125" s="9" t="s">
        <v>704</v>
      </c>
      <c r="Z125" s="9" t="s">
        <v>694</v>
      </c>
      <c r="AA125" s="9" t="s">
        <v>695</v>
      </c>
      <c r="AB125" s="9" t="s">
        <v>698</v>
      </c>
      <c r="AC125" s="9">
        <v>0.10833333333333335</v>
      </c>
      <c r="AD125" s="9">
        <v>2.166666666666667</v>
      </c>
      <c r="AE125" s="9">
        <v>0.62549999999999972</v>
      </c>
      <c r="AF125" s="9">
        <v>30</v>
      </c>
      <c r="AG125" s="25" t="s">
        <v>2264</v>
      </c>
      <c r="AJ125" s="48" t="str">
        <f t="shared" si="20"/>
        <v>2500-NPS1.25</v>
      </c>
      <c r="AK125" s="79">
        <v>2500</v>
      </c>
      <c r="AL125" s="80">
        <f>AM125</f>
        <v>1.25</v>
      </c>
      <c r="AM125" s="79">
        <v>1.25</v>
      </c>
      <c r="AN125" s="81">
        <v>7.25</v>
      </c>
      <c r="AO125" s="81">
        <v>1.5</v>
      </c>
      <c r="AP125" s="81">
        <v>2.5</v>
      </c>
      <c r="AQ125" s="80">
        <f t="shared" ref="AQ125:AQ135" si="37">(AR125-AL125)/2</f>
        <v>0.8125</v>
      </c>
      <c r="AR125" s="82">
        <v>2.875</v>
      </c>
      <c r="AS125" s="82">
        <v>4</v>
      </c>
      <c r="AT125" s="82">
        <v>1.125</v>
      </c>
      <c r="AU125" s="82">
        <v>1</v>
      </c>
      <c r="AV125" s="82">
        <v>5.125</v>
      </c>
      <c r="AW125" s="82">
        <v>30</v>
      </c>
      <c r="AX125" s="80">
        <f t="shared" ref="AX125:AX135" si="38">360/AS125</f>
        <v>90</v>
      </c>
      <c r="AY125" s="83" t="str">
        <f t="shared" si="21"/>
        <v>LONG FLANGE, 1.25-2500RFLWN</v>
      </c>
      <c r="AZ125" s="25" t="s">
        <v>4476</v>
      </c>
      <c r="BB125" s="104" t="s">
        <v>4649</v>
      </c>
      <c r="BC125" s="105">
        <f t="shared" si="25"/>
        <v>0</v>
      </c>
      <c r="BD125" s="1"/>
      <c r="BE125">
        <v>0.875</v>
      </c>
      <c r="BF125" s="5">
        <v>9</v>
      </c>
      <c r="BG125">
        <v>8</v>
      </c>
      <c r="BH125" s="106">
        <f t="shared" si="24"/>
        <v>8</v>
      </c>
      <c r="BI125" s="107">
        <f t="shared" si="26"/>
        <v>0.5</v>
      </c>
      <c r="BJ125" s="108" t="str">
        <f t="shared" si="27"/>
        <v>SA-193-B7</v>
      </c>
      <c r="BK125" s="109" t="str">
        <f t="shared" si="28"/>
        <v>STUD BOLT, 7/8-9</v>
      </c>
      <c r="BL125" s="6">
        <f t="shared" si="22"/>
        <v>0.74270000000000003</v>
      </c>
      <c r="BM125" s="6" t="str">
        <f t="shared" si="29"/>
        <v>7/8-9 MACHINE THREAD</v>
      </c>
      <c r="BN125" s="110" t="s">
        <v>4476</v>
      </c>
    </row>
    <row r="126" spans="2:66" x14ac:dyDescent="0.25">
      <c r="B126" s="48" t="str">
        <f t="shared" si="23"/>
        <v>WNeck Flange 150-NPS12 SCH-STD</v>
      </c>
      <c r="C126" s="9" t="s">
        <v>23</v>
      </c>
      <c r="D126" s="9" t="s">
        <v>737</v>
      </c>
      <c r="E126" s="9">
        <v>12800</v>
      </c>
      <c r="F126" s="22" t="s">
        <v>689</v>
      </c>
      <c r="G126" s="9" t="s">
        <v>95</v>
      </c>
      <c r="H126" s="9" t="s">
        <v>914</v>
      </c>
      <c r="I126" s="18" t="s">
        <v>901</v>
      </c>
      <c r="J126" s="19">
        <v>12</v>
      </c>
      <c r="K126" s="20" t="s">
        <v>902</v>
      </c>
      <c r="L126" s="20" t="s">
        <v>692</v>
      </c>
      <c r="M126" s="21">
        <v>150</v>
      </c>
      <c r="N126" s="20">
        <v>19</v>
      </c>
      <c r="O126" s="20">
        <v>6.25E-2</v>
      </c>
      <c r="P126" s="20">
        <v>1.19</v>
      </c>
      <c r="Q126" s="20">
        <v>14.38</v>
      </c>
      <c r="R126" s="20">
        <v>12.75</v>
      </c>
      <c r="S126" s="17">
        <v>4.4400000000000004</v>
      </c>
      <c r="T126" s="9">
        <v>12</v>
      </c>
      <c r="U126" s="20">
        <v>17</v>
      </c>
      <c r="V126" s="20">
        <v>1</v>
      </c>
      <c r="W126" s="20">
        <v>12</v>
      </c>
      <c r="X126" s="20">
        <v>15</v>
      </c>
      <c r="Y126" s="9" t="s">
        <v>706</v>
      </c>
      <c r="Z126" s="9" t="s">
        <v>694</v>
      </c>
      <c r="AA126" s="9" t="s">
        <v>695</v>
      </c>
      <c r="AB126" s="9" t="s">
        <v>698</v>
      </c>
      <c r="AC126" s="9">
        <v>0.10833333333333335</v>
      </c>
      <c r="AD126" s="9">
        <v>2.166666666666667</v>
      </c>
      <c r="AE126" s="9">
        <v>0.3125</v>
      </c>
      <c r="AF126" s="9">
        <v>30</v>
      </c>
      <c r="AG126" s="25" t="s">
        <v>2264</v>
      </c>
      <c r="AJ126" s="48" t="str">
        <f t="shared" si="20"/>
        <v>2500-NPS1.5</v>
      </c>
      <c r="AK126" s="79">
        <v>2500</v>
      </c>
      <c r="AL126" s="80">
        <f>AM126</f>
        <v>1.5</v>
      </c>
      <c r="AM126" s="79">
        <v>1.5</v>
      </c>
      <c r="AN126" s="81">
        <v>8</v>
      </c>
      <c r="AO126" s="81">
        <v>1.75</v>
      </c>
      <c r="AP126" s="81">
        <v>2.875</v>
      </c>
      <c r="AQ126" s="80">
        <f t="shared" si="37"/>
        <v>0.8125</v>
      </c>
      <c r="AR126" s="82">
        <v>3.125</v>
      </c>
      <c r="AS126" s="82">
        <v>4</v>
      </c>
      <c r="AT126" s="82">
        <v>1.25</v>
      </c>
      <c r="AU126" s="82">
        <v>1.125</v>
      </c>
      <c r="AV126" s="82">
        <v>5.75</v>
      </c>
      <c r="AW126" s="82">
        <v>38</v>
      </c>
      <c r="AX126" s="80">
        <f t="shared" si="38"/>
        <v>90</v>
      </c>
      <c r="AY126" s="83" t="str">
        <f t="shared" si="21"/>
        <v>LONG FLANGE, 1.5-2500RFLWN</v>
      </c>
      <c r="AZ126" s="25" t="s">
        <v>4476</v>
      </c>
      <c r="BB126" s="104" t="s">
        <v>4650</v>
      </c>
      <c r="BC126" s="105">
        <f t="shared" si="25"/>
        <v>0</v>
      </c>
      <c r="BD126" s="1"/>
      <c r="BE126">
        <v>0.875</v>
      </c>
      <c r="BF126" s="5">
        <v>9</v>
      </c>
      <c r="BG126">
        <v>8.5</v>
      </c>
      <c r="BH126" s="106">
        <f t="shared" si="24"/>
        <v>8.5</v>
      </c>
      <c r="BI126" s="107">
        <f t="shared" si="26"/>
        <v>0.5</v>
      </c>
      <c r="BJ126" s="108" t="str">
        <f t="shared" si="27"/>
        <v>SA-193-B7</v>
      </c>
      <c r="BK126" s="109" t="str">
        <f t="shared" si="28"/>
        <v>STUD BOLT, 7/8-9</v>
      </c>
      <c r="BL126" s="6">
        <f t="shared" si="22"/>
        <v>0.74270000000000003</v>
      </c>
      <c r="BM126" s="6" t="str">
        <f t="shared" si="29"/>
        <v>7/8-9 MACHINE THREAD</v>
      </c>
      <c r="BN126" s="110" t="s">
        <v>4476</v>
      </c>
    </row>
    <row r="127" spans="2:66" x14ac:dyDescent="0.25">
      <c r="B127" s="48" t="str">
        <f t="shared" si="23"/>
        <v>WNeck Flange 150-NPS12 SCH-XH</v>
      </c>
      <c r="C127" s="9" t="s">
        <v>23</v>
      </c>
      <c r="D127" s="9" t="s">
        <v>737</v>
      </c>
      <c r="E127" s="9">
        <v>12800</v>
      </c>
      <c r="F127" s="9" t="s">
        <v>915</v>
      </c>
      <c r="G127" s="9" t="s">
        <v>96</v>
      </c>
      <c r="H127" s="9" t="s">
        <v>916</v>
      </c>
      <c r="I127" s="18" t="s">
        <v>901</v>
      </c>
      <c r="J127" s="19">
        <v>12</v>
      </c>
      <c r="K127" s="20" t="s">
        <v>902</v>
      </c>
      <c r="L127" s="20" t="s">
        <v>692</v>
      </c>
      <c r="M127" s="21">
        <v>150</v>
      </c>
      <c r="N127" s="20">
        <v>19</v>
      </c>
      <c r="O127" s="20">
        <v>6.25E-2</v>
      </c>
      <c r="P127" s="20">
        <v>1.19</v>
      </c>
      <c r="Q127" s="20">
        <v>14.38</v>
      </c>
      <c r="R127" s="20">
        <v>12.75</v>
      </c>
      <c r="S127" s="17">
        <v>4.4400000000000004</v>
      </c>
      <c r="T127" s="9">
        <v>11.75</v>
      </c>
      <c r="U127" s="20">
        <v>17</v>
      </c>
      <c r="V127" s="20">
        <v>1</v>
      </c>
      <c r="W127" s="20">
        <v>12</v>
      </c>
      <c r="X127" s="20">
        <v>15</v>
      </c>
      <c r="Y127" s="9" t="s">
        <v>708</v>
      </c>
      <c r="Z127" s="9" t="s">
        <v>694</v>
      </c>
      <c r="AA127" s="9" t="s">
        <v>695</v>
      </c>
      <c r="AB127" s="9" t="s">
        <v>698</v>
      </c>
      <c r="AC127" s="9">
        <v>0.10833333333333335</v>
      </c>
      <c r="AD127" s="9">
        <v>2.166666666666667</v>
      </c>
      <c r="AE127" s="9">
        <v>0.4375</v>
      </c>
      <c r="AF127" s="9">
        <v>30</v>
      </c>
      <c r="AG127" s="25" t="s">
        <v>2264</v>
      </c>
      <c r="AJ127" s="48" t="str">
        <f t="shared" si="20"/>
        <v>2500-NPS2</v>
      </c>
      <c r="AK127" s="79">
        <v>2500</v>
      </c>
      <c r="AL127" s="80">
        <f>AM127</f>
        <v>2</v>
      </c>
      <c r="AM127" s="79">
        <v>2</v>
      </c>
      <c r="AN127" s="81">
        <v>9.25</v>
      </c>
      <c r="AO127" s="81">
        <v>2</v>
      </c>
      <c r="AP127" s="81">
        <v>3.625</v>
      </c>
      <c r="AQ127" s="80">
        <f t="shared" si="37"/>
        <v>0.875</v>
      </c>
      <c r="AR127" s="82">
        <v>3.75</v>
      </c>
      <c r="AS127" s="82">
        <v>8</v>
      </c>
      <c r="AT127" s="82">
        <v>1.125</v>
      </c>
      <c r="AU127" s="82">
        <v>1</v>
      </c>
      <c r="AV127" s="82">
        <v>6.75</v>
      </c>
      <c r="AW127" s="82">
        <v>55</v>
      </c>
      <c r="AX127" s="80">
        <f t="shared" si="38"/>
        <v>45</v>
      </c>
      <c r="AY127" s="83" t="str">
        <f t="shared" si="21"/>
        <v>LONG FLANGE, 2-2500RFLWN</v>
      </c>
      <c r="AZ127" s="25" t="s">
        <v>4476</v>
      </c>
      <c r="BB127" s="104" t="s">
        <v>4651</v>
      </c>
      <c r="BC127" s="105">
        <f t="shared" si="25"/>
        <v>0</v>
      </c>
      <c r="BD127" s="1"/>
      <c r="BE127">
        <v>0.875</v>
      </c>
      <c r="BF127" s="5">
        <v>9</v>
      </c>
      <c r="BG127">
        <v>9</v>
      </c>
      <c r="BH127" s="106">
        <f t="shared" si="24"/>
        <v>9</v>
      </c>
      <c r="BI127" s="107">
        <f t="shared" si="26"/>
        <v>0.5</v>
      </c>
      <c r="BJ127" s="108" t="str">
        <f t="shared" si="27"/>
        <v>SA-193-B7</v>
      </c>
      <c r="BK127" s="109" t="str">
        <f t="shared" si="28"/>
        <v>STUD BOLT, 7/8-9</v>
      </c>
      <c r="BL127" s="6">
        <f t="shared" si="22"/>
        <v>0.74270000000000003</v>
      </c>
      <c r="BM127" s="6" t="str">
        <f t="shared" si="29"/>
        <v>7/8-9 MACHINE THREAD</v>
      </c>
      <c r="BN127" s="110" t="s">
        <v>4476</v>
      </c>
    </row>
    <row r="128" spans="2:66" x14ac:dyDescent="0.25">
      <c r="B128" s="48" t="str">
        <f t="shared" si="23"/>
        <v>WNeck Flange 150-NPS12 SCH-XXH</v>
      </c>
      <c r="C128" s="9" t="s">
        <v>23</v>
      </c>
      <c r="D128" s="9" t="s">
        <v>737</v>
      </c>
      <c r="E128" s="9">
        <v>12800</v>
      </c>
      <c r="F128" s="22" t="s">
        <v>689</v>
      </c>
      <c r="G128" s="9" t="s">
        <v>97</v>
      </c>
      <c r="H128" s="9" t="s">
        <v>917</v>
      </c>
      <c r="I128" s="18" t="s">
        <v>901</v>
      </c>
      <c r="J128" s="19">
        <v>12</v>
      </c>
      <c r="K128" s="20" t="s">
        <v>902</v>
      </c>
      <c r="L128" s="20" t="s">
        <v>692</v>
      </c>
      <c r="M128" s="21">
        <v>150</v>
      </c>
      <c r="N128" s="20">
        <v>19</v>
      </c>
      <c r="O128" s="20">
        <v>6.25E-2</v>
      </c>
      <c r="P128" s="20">
        <v>1.19</v>
      </c>
      <c r="Q128" s="20">
        <v>14.38</v>
      </c>
      <c r="R128" s="20">
        <v>12.75</v>
      </c>
      <c r="S128" s="17">
        <v>4.4400000000000004</v>
      </c>
      <c r="T128" s="9">
        <v>10.75</v>
      </c>
      <c r="U128" s="20">
        <v>17</v>
      </c>
      <c r="V128" s="20">
        <v>1</v>
      </c>
      <c r="W128" s="20">
        <v>12</v>
      </c>
      <c r="X128" s="20">
        <v>15</v>
      </c>
      <c r="Y128" s="9" t="s">
        <v>710</v>
      </c>
      <c r="Z128" s="9" t="s">
        <v>694</v>
      </c>
      <c r="AA128" s="9" t="s">
        <v>695</v>
      </c>
      <c r="AB128" s="9" t="s">
        <v>698</v>
      </c>
      <c r="AC128" s="9">
        <v>0.10833333333333335</v>
      </c>
      <c r="AD128" s="9">
        <v>2.166666666666667</v>
      </c>
      <c r="AE128" s="9">
        <v>0.9375</v>
      </c>
      <c r="AF128" s="9">
        <v>30</v>
      </c>
      <c r="AG128" s="25" t="s">
        <v>2264</v>
      </c>
      <c r="AJ128" s="48" t="str">
        <f t="shared" si="20"/>
        <v>2500-NPS2.5</v>
      </c>
      <c r="AK128" s="79">
        <v>2500</v>
      </c>
      <c r="AL128" s="80">
        <f>AM128</f>
        <v>2.5</v>
      </c>
      <c r="AM128" s="79">
        <v>2.5</v>
      </c>
      <c r="AN128" s="81">
        <v>10.5</v>
      </c>
      <c r="AO128" s="81">
        <v>2.25</v>
      </c>
      <c r="AP128" s="81">
        <v>4.125</v>
      </c>
      <c r="AQ128" s="80">
        <f t="shared" si="37"/>
        <v>1</v>
      </c>
      <c r="AR128" s="82">
        <v>4.5</v>
      </c>
      <c r="AS128" s="82">
        <v>8</v>
      </c>
      <c r="AT128" s="82">
        <v>1.25</v>
      </c>
      <c r="AU128" s="82">
        <v>1.125</v>
      </c>
      <c r="AV128" s="82">
        <v>7.75</v>
      </c>
      <c r="AW128" s="82">
        <v>85</v>
      </c>
      <c r="AX128" s="80">
        <f t="shared" si="38"/>
        <v>45</v>
      </c>
      <c r="AY128" s="83" t="str">
        <f t="shared" si="21"/>
        <v>LONG FLANGE, 2.5-2500RFLWN</v>
      </c>
      <c r="AZ128" s="25" t="s">
        <v>4476</v>
      </c>
      <c r="BB128" s="104" t="s">
        <v>4652</v>
      </c>
      <c r="BC128" s="105">
        <f t="shared" si="25"/>
        <v>0</v>
      </c>
      <c r="BD128" s="1"/>
      <c r="BE128">
        <v>1</v>
      </c>
      <c r="BF128" s="5">
        <v>8</v>
      </c>
      <c r="BG128">
        <v>1</v>
      </c>
      <c r="BH128" s="106">
        <f t="shared" si="24"/>
        <v>1</v>
      </c>
      <c r="BI128" s="107">
        <f t="shared" si="26"/>
        <v>0.5</v>
      </c>
      <c r="BJ128" s="108" t="str">
        <f t="shared" si="27"/>
        <v>SA-193-B7</v>
      </c>
      <c r="BK128" s="109" t="str">
        <f t="shared" si="28"/>
        <v>STUD BOLT, 1-8</v>
      </c>
      <c r="BL128" s="6">
        <f t="shared" si="22"/>
        <v>0.90010000000000001</v>
      </c>
      <c r="BM128" s="6" t="str">
        <f t="shared" si="29"/>
        <v>1-8 MACHINE THREAD</v>
      </c>
      <c r="BN128" s="110" t="s">
        <v>4476</v>
      </c>
    </row>
    <row r="129" spans="2:66" x14ac:dyDescent="0.25">
      <c r="B129" s="48" t="str">
        <f t="shared" si="23"/>
        <v>WNeck Flange 150-NPS14 SCH-10</v>
      </c>
      <c r="C129" s="9" t="s">
        <v>23</v>
      </c>
      <c r="D129" s="9" t="s">
        <v>918</v>
      </c>
      <c r="E129" s="9">
        <v>16711680</v>
      </c>
      <c r="F129" s="22" t="s">
        <v>689</v>
      </c>
      <c r="G129" s="9" t="s">
        <v>1</v>
      </c>
      <c r="H129" s="9" t="s">
        <v>919</v>
      </c>
      <c r="I129" s="18" t="s">
        <v>920</v>
      </c>
      <c r="J129" s="19">
        <v>14</v>
      </c>
      <c r="K129" s="20" t="s">
        <v>921</v>
      </c>
      <c r="L129" s="20" t="s">
        <v>692</v>
      </c>
      <c r="M129" s="21">
        <v>150</v>
      </c>
      <c r="N129" s="20">
        <v>21</v>
      </c>
      <c r="O129" s="20">
        <v>6.25E-2</v>
      </c>
      <c r="P129" s="20">
        <v>1.31</v>
      </c>
      <c r="Q129" s="20">
        <v>15.749999999999998</v>
      </c>
      <c r="R129" s="20">
        <v>14</v>
      </c>
      <c r="S129" s="17">
        <v>4.9400000000000004</v>
      </c>
      <c r="T129" s="9">
        <v>13.5</v>
      </c>
      <c r="U129" s="20">
        <v>18.75</v>
      </c>
      <c r="V129" s="20">
        <v>1.1200000000000001</v>
      </c>
      <c r="W129" s="20">
        <v>12</v>
      </c>
      <c r="X129" s="20">
        <v>15</v>
      </c>
      <c r="Y129" s="9" t="s">
        <v>693</v>
      </c>
      <c r="Z129" s="9" t="s">
        <v>694</v>
      </c>
      <c r="AA129" s="9" t="s">
        <v>695</v>
      </c>
      <c r="AB129" s="9" t="s">
        <v>698</v>
      </c>
      <c r="AC129" s="9">
        <v>0.12100000000000001</v>
      </c>
      <c r="AD129" s="9">
        <v>2.4200000000000004</v>
      </c>
      <c r="AE129" s="9">
        <v>0.1875</v>
      </c>
      <c r="AF129" s="9">
        <v>30</v>
      </c>
      <c r="AG129" s="25" t="s">
        <v>2264</v>
      </c>
      <c r="AJ129" s="48" t="str">
        <f t="shared" si="20"/>
        <v>2500-NPS3</v>
      </c>
      <c r="AK129" s="79">
        <v>2500</v>
      </c>
      <c r="AL129" s="80">
        <f t="shared" ref="AL129:AL135" si="39">AM129</f>
        <v>3</v>
      </c>
      <c r="AM129" s="79">
        <v>3</v>
      </c>
      <c r="AN129" s="81">
        <v>12</v>
      </c>
      <c r="AO129" s="79">
        <v>2.625</v>
      </c>
      <c r="AP129" s="81">
        <v>5</v>
      </c>
      <c r="AQ129" s="80">
        <f t="shared" si="37"/>
        <v>1.125</v>
      </c>
      <c r="AR129" s="82">
        <v>5.25</v>
      </c>
      <c r="AS129" s="82">
        <v>8</v>
      </c>
      <c r="AT129" s="82">
        <v>1.375</v>
      </c>
      <c r="AU129" s="82">
        <v>1.25</v>
      </c>
      <c r="AV129" s="82">
        <v>9</v>
      </c>
      <c r="AW129" s="82">
        <v>125</v>
      </c>
      <c r="AX129" s="80">
        <f t="shared" si="38"/>
        <v>45</v>
      </c>
      <c r="AY129" s="83" t="str">
        <f t="shared" si="21"/>
        <v>LONG FLANGE, 3-2500RFLWN</v>
      </c>
      <c r="AZ129" s="25" t="s">
        <v>4476</v>
      </c>
      <c r="BB129" s="104" t="s">
        <v>4653</v>
      </c>
      <c r="BC129" s="105">
        <f t="shared" si="25"/>
        <v>0</v>
      </c>
      <c r="BD129" s="1"/>
      <c r="BE129">
        <v>1</v>
      </c>
      <c r="BF129" s="5">
        <v>8</v>
      </c>
      <c r="BG129">
        <v>1.125</v>
      </c>
      <c r="BH129" s="106">
        <f t="shared" si="24"/>
        <v>1.125</v>
      </c>
      <c r="BI129" s="107">
        <f t="shared" si="26"/>
        <v>0.5</v>
      </c>
      <c r="BJ129" s="108" t="str">
        <f t="shared" si="27"/>
        <v>SA-193-B7</v>
      </c>
      <c r="BK129" s="109" t="str">
        <f t="shared" si="28"/>
        <v>STUD BOLT, 1-8</v>
      </c>
      <c r="BL129" s="6">
        <f t="shared" si="22"/>
        <v>0.90010000000000001</v>
      </c>
      <c r="BM129" s="6" t="str">
        <f t="shared" si="29"/>
        <v>1-8 MACHINE THREAD</v>
      </c>
      <c r="BN129" s="110" t="s">
        <v>4476</v>
      </c>
    </row>
    <row r="130" spans="2:66" x14ac:dyDescent="0.25">
      <c r="B130" s="48" t="str">
        <f t="shared" si="23"/>
        <v>WNeck Flange 150-NPS14 SCH-100</v>
      </c>
      <c r="C130" s="9" t="s">
        <v>23</v>
      </c>
      <c r="D130" s="9" t="s">
        <v>918</v>
      </c>
      <c r="E130" s="9">
        <v>16711680</v>
      </c>
      <c r="F130" s="22" t="s">
        <v>689</v>
      </c>
      <c r="G130" s="9" t="s">
        <v>98</v>
      </c>
      <c r="H130" s="9" t="s">
        <v>922</v>
      </c>
      <c r="I130" s="18" t="s">
        <v>920</v>
      </c>
      <c r="J130" s="19">
        <v>14</v>
      </c>
      <c r="K130" s="20" t="s">
        <v>921</v>
      </c>
      <c r="L130" s="20" t="s">
        <v>692</v>
      </c>
      <c r="M130" s="21">
        <v>150</v>
      </c>
      <c r="N130" s="20">
        <v>21</v>
      </c>
      <c r="O130" s="20">
        <v>6.25E-2</v>
      </c>
      <c r="P130" s="20">
        <v>1.31</v>
      </c>
      <c r="Q130" s="20">
        <v>15.749999999999998</v>
      </c>
      <c r="R130" s="20">
        <v>14</v>
      </c>
      <c r="S130" s="17">
        <v>4.9400000000000004</v>
      </c>
      <c r="T130" s="9">
        <v>12.124000000000001</v>
      </c>
      <c r="U130" s="20">
        <v>18.75</v>
      </c>
      <c r="V130" s="20">
        <v>1.1200000000000001</v>
      </c>
      <c r="W130" s="20">
        <v>12</v>
      </c>
      <c r="X130" s="20">
        <v>15</v>
      </c>
      <c r="Y130" s="9" t="s">
        <v>859</v>
      </c>
      <c r="Z130" s="9" t="s">
        <v>694</v>
      </c>
      <c r="AA130" s="9" t="s">
        <v>695</v>
      </c>
      <c r="AB130" s="9" t="s">
        <v>698</v>
      </c>
      <c r="AC130" s="9">
        <v>0.12100000000000001</v>
      </c>
      <c r="AD130" s="9">
        <v>2.4200000000000004</v>
      </c>
      <c r="AE130" s="9">
        <v>0.87549999999999972</v>
      </c>
      <c r="AF130" s="9">
        <v>30</v>
      </c>
      <c r="AG130" s="25" t="s">
        <v>2264</v>
      </c>
      <c r="AJ130" s="48" t="str">
        <f t="shared" si="20"/>
        <v>2500-NPS4</v>
      </c>
      <c r="AK130" s="79">
        <v>2500</v>
      </c>
      <c r="AL130" s="80">
        <f t="shared" si="39"/>
        <v>4</v>
      </c>
      <c r="AM130" s="79">
        <v>4</v>
      </c>
      <c r="AN130" s="81">
        <v>14</v>
      </c>
      <c r="AO130" s="81">
        <v>3</v>
      </c>
      <c r="AP130" s="81">
        <v>6.1875</v>
      </c>
      <c r="AQ130" s="80">
        <f t="shared" si="37"/>
        <v>1.25</v>
      </c>
      <c r="AR130" s="82">
        <v>6.5</v>
      </c>
      <c r="AS130" s="82">
        <v>8</v>
      </c>
      <c r="AT130" s="82">
        <v>1.625</v>
      </c>
      <c r="AU130" s="82">
        <v>1.5</v>
      </c>
      <c r="AV130" s="82">
        <v>10.75</v>
      </c>
      <c r="AW130" s="82">
        <v>185</v>
      </c>
      <c r="AX130" s="80">
        <f t="shared" si="38"/>
        <v>45</v>
      </c>
      <c r="AY130" s="83" t="str">
        <f t="shared" si="21"/>
        <v>LONG FLANGE, 4-2500RFLWN</v>
      </c>
      <c r="AZ130" s="25" t="s">
        <v>4476</v>
      </c>
      <c r="BB130" s="104" t="s">
        <v>4654</v>
      </c>
      <c r="BC130" s="105">
        <f t="shared" si="25"/>
        <v>0</v>
      </c>
      <c r="BD130" s="1"/>
      <c r="BE130">
        <v>1</v>
      </c>
      <c r="BF130" s="5">
        <v>8</v>
      </c>
      <c r="BG130">
        <v>1.25</v>
      </c>
      <c r="BH130" s="106">
        <f t="shared" si="24"/>
        <v>1.25</v>
      </c>
      <c r="BI130" s="107">
        <f t="shared" si="26"/>
        <v>0.5</v>
      </c>
      <c r="BJ130" s="108" t="str">
        <f t="shared" si="27"/>
        <v>SA-193-B7</v>
      </c>
      <c r="BK130" s="109" t="str">
        <f t="shared" si="28"/>
        <v>STUD BOLT, 1-8</v>
      </c>
      <c r="BL130" s="6">
        <f t="shared" si="22"/>
        <v>0.90010000000000001</v>
      </c>
      <c r="BM130" s="6" t="str">
        <f t="shared" si="29"/>
        <v>1-8 MACHINE THREAD</v>
      </c>
      <c r="BN130" s="110" t="s">
        <v>4476</v>
      </c>
    </row>
    <row r="131" spans="2:66" x14ac:dyDescent="0.25">
      <c r="B131" s="48" t="str">
        <f t="shared" si="23"/>
        <v>WNeck Flange 150-NPS14 SCH-120</v>
      </c>
      <c r="C131" s="9" t="s">
        <v>23</v>
      </c>
      <c r="D131" s="9" t="s">
        <v>918</v>
      </c>
      <c r="E131" s="9">
        <v>16711680</v>
      </c>
      <c r="F131" s="22" t="s">
        <v>689</v>
      </c>
      <c r="G131" s="9" t="s">
        <v>99</v>
      </c>
      <c r="H131" s="9" t="s">
        <v>923</v>
      </c>
      <c r="I131" s="18" t="s">
        <v>920</v>
      </c>
      <c r="J131" s="19">
        <v>14</v>
      </c>
      <c r="K131" s="20" t="s">
        <v>921</v>
      </c>
      <c r="L131" s="20" t="s">
        <v>692</v>
      </c>
      <c r="M131" s="21">
        <v>150</v>
      </c>
      <c r="N131" s="20">
        <v>21</v>
      </c>
      <c r="O131" s="20">
        <v>6.25E-2</v>
      </c>
      <c r="P131" s="20">
        <v>1.31</v>
      </c>
      <c r="Q131" s="20">
        <v>15.749999999999998</v>
      </c>
      <c r="R131" s="20">
        <v>14</v>
      </c>
      <c r="S131" s="17">
        <v>4.9400000000000004</v>
      </c>
      <c r="T131" s="9">
        <v>11.814</v>
      </c>
      <c r="U131" s="20">
        <v>18.75</v>
      </c>
      <c r="V131" s="20">
        <v>1.1200000000000001</v>
      </c>
      <c r="W131" s="20">
        <v>12</v>
      </c>
      <c r="X131" s="20">
        <v>15</v>
      </c>
      <c r="Y131" s="9" t="s">
        <v>816</v>
      </c>
      <c r="Z131" s="9" t="s">
        <v>694</v>
      </c>
      <c r="AA131" s="9" t="s">
        <v>695</v>
      </c>
      <c r="AB131" s="9" t="s">
        <v>698</v>
      </c>
      <c r="AC131" s="9">
        <v>0.12100000000000001</v>
      </c>
      <c r="AD131" s="9">
        <v>2.4200000000000004</v>
      </c>
      <c r="AE131" s="9">
        <v>1.0305</v>
      </c>
      <c r="AF131" s="9">
        <v>30</v>
      </c>
      <c r="AG131" s="25" t="s">
        <v>2264</v>
      </c>
      <c r="AJ131" s="48" t="str">
        <f t="shared" si="20"/>
        <v>2500-NPS5</v>
      </c>
      <c r="AK131" s="79">
        <v>2500</v>
      </c>
      <c r="AL131" s="80">
        <f t="shared" si="39"/>
        <v>5</v>
      </c>
      <c r="AM131" s="79">
        <v>5</v>
      </c>
      <c r="AN131" s="81">
        <v>16.5</v>
      </c>
      <c r="AO131" s="81">
        <v>3.625</v>
      </c>
      <c r="AP131" s="81">
        <v>7.3125</v>
      </c>
      <c r="AQ131" s="80">
        <f t="shared" si="37"/>
        <v>1.5</v>
      </c>
      <c r="AR131" s="82">
        <v>8</v>
      </c>
      <c r="AS131" s="82">
        <v>8</v>
      </c>
      <c r="AT131" s="82">
        <v>1.875</v>
      </c>
      <c r="AU131" s="82">
        <v>1.75</v>
      </c>
      <c r="AV131" s="82">
        <v>12.75</v>
      </c>
      <c r="AW131" s="82">
        <v>300</v>
      </c>
      <c r="AX131" s="80">
        <f t="shared" si="38"/>
        <v>45</v>
      </c>
      <c r="AY131" s="83" t="str">
        <f t="shared" si="21"/>
        <v>LONG FLANGE, 5-2500RFLWN</v>
      </c>
      <c r="AZ131" s="25" t="s">
        <v>4476</v>
      </c>
      <c r="BB131" s="104" t="s">
        <v>4655</v>
      </c>
      <c r="BC131" s="105">
        <f t="shared" si="25"/>
        <v>0</v>
      </c>
      <c r="BD131" s="1"/>
      <c r="BE131">
        <v>1</v>
      </c>
      <c r="BF131" s="5">
        <v>8</v>
      </c>
      <c r="BG131">
        <v>1.375</v>
      </c>
      <c r="BH131" s="106">
        <f t="shared" si="24"/>
        <v>1.375</v>
      </c>
      <c r="BI131" s="107">
        <f t="shared" si="26"/>
        <v>0.5</v>
      </c>
      <c r="BJ131" s="108" t="str">
        <f t="shared" si="27"/>
        <v>SA-193-B7</v>
      </c>
      <c r="BK131" s="109" t="str">
        <f t="shared" si="28"/>
        <v>STUD BOLT, 1-8</v>
      </c>
      <c r="BL131" s="6">
        <f t="shared" si="22"/>
        <v>0.90010000000000001</v>
      </c>
      <c r="BM131" s="6" t="str">
        <f t="shared" si="29"/>
        <v>1-8 MACHINE THREAD</v>
      </c>
      <c r="BN131" s="110" t="s">
        <v>4476</v>
      </c>
    </row>
    <row r="132" spans="2:66" x14ac:dyDescent="0.25">
      <c r="B132" s="48" t="str">
        <f t="shared" si="23"/>
        <v>WNeck Flange 150-NPS14 SCH-140</v>
      </c>
      <c r="C132" s="9" t="s">
        <v>23</v>
      </c>
      <c r="D132" s="9" t="s">
        <v>918</v>
      </c>
      <c r="E132" s="9">
        <v>16711680</v>
      </c>
      <c r="F132" s="22" t="s">
        <v>689</v>
      </c>
      <c r="G132" s="9" t="s">
        <v>1</v>
      </c>
      <c r="H132" s="9" t="s">
        <v>924</v>
      </c>
      <c r="I132" s="18" t="s">
        <v>920</v>
      </c>
      <c r="J132" s="19">
        <v>14</v>
      </c>
      <c r="K132" s="20" t="s">
        <v>921</v>
      </c>
      <c r="L132" s="20" t="s">
        <v>692</v>
      </c>
      <c r="M132" s="21">
        <v>150</v>
      </c>
      <c r="N132" s="20">
        <v>21</v>
      </c>
      <c r="O132" s="20">
        <v>6.25E-2</v>
      </c>
      <c r="P132" s="20">
        <v>1.31</v>
      </c>
      <c r="Q132" s="20">
        <v>15.749999999999998</v>
      </c>
      <c r="R132" s="20">
        <v>14</v>
      </c>
      <c r="S132" s="17">
        <v>4.9400000000000004</v>
      </c>
      <c r="T132" s="9">
        <v>11.5</v>
      </c>
      <c r="U132" s="20">
        <v>18.75</v>
      </c>
      <c r="V132" s="20">
        <v>1.1200000000000001</v>
      </c>
      <c r="W132" s="20">
        <v>12</v>
      </c>
      <c r="X132" s="20">
        <v>15</v>
      </c>
      <c r="Y132" s="9" t="s">
        <v>862</v>
      </c>
      <c r="Z132" s="9" t="s">
        <v>694</v>
      </c>
      <c r="AA132" s="9" t="s">
        <v>695</v>
      </c>
      <c r="AB132" s="9" t="s">
        <v>698</v>
      </c>
      <c r="AC132" s="9">
        <v>0.12100000000000001</v>
      </c>
      <c r="AD132" s="9">
        <v>2.4200000000000004</v>
      </c>
      <c r="AE132" s="9">
        <v>1.1875</v>
      </c>
      <c r="AF132" s="9">
        <v>30</v>
      </c>
      <c r="AG132" s="25" t="s">
        <v>2264</v>
      </c>
      <c r="AJ132" s="48" t="str">
        <f t="shared" ref="AJ132:AJ135" si="40">CONCATENATE(AK132,"-NPS",AM132)</f>
        <v>2500-NPS6</v>
      </c>
      <c r="AK132" s="79">
        <v>2500</v>
      </c>
      <c r="AL132" s="80">
        <f t="shared" si="39"/>
        <v>6</v>
      </c>
      <c r="AM132" s="79">
        <v>6</v>
      </c>
      <c r="AN132" s="81">
        <v>19</v>
      </c>
      <c r="AO132" s="81">
        <v>4.25</v>
      </c>
      <c r="AP132" s="81">
        <v>8.5</v>
      </c>
      <c r="AQ132" s="80">
        <f t="shared" si="37"/>
        <v>1.625</v>
      </c>
      <c r="AR132" s="82">
        <v>9.25</v>
      </c>
      <c r="AS132" s="82">
        <v>8</v>
      </c>
      <c r="AT132" s="82">
        <v>2.125</v>
      </c>
      <c r="AU132" s="82">
        <v>2</v>
      </c>
      <c r="AV132" s="82">
        <v>14.5</v>
      </c>
      <c r="AW132" s="82">
        <v>450</v>
      </c>
      <c r="AX132" s="80">
        <f t="shared" si="38"/>
        <v>45</v>
      </c>
      <c r="AY132" s="83" t="str">
        <f t="shared" si="21"/>
        <v>LONG FLANGE, 6-2500RFLWN</v>
      </c>
      <c r="AZ132" s="25" t="s">
        <v>4476</v>
      </c>
      <c r="BB132" s="104" t="s">
        <v>4656</v>
      </c>
      <c r="BC132" s="105">
        <f t="shared" si="25"/>
        <v>0</v>
      </c>
      <c r="BD132" s="1"/>
      <c r="BE132">
        <v>1</v>
      </c>
      <c r="BF132" s="5">
        <v>8</v>
      </c>
      <c r="BG132">
        <v>1.5</v>
      </c>
      <c r="BH132" s="106">
        <f t="shared" si="24"/>
        <v>1.5</v>
      </c>
      <c r="BI132" s="107">
        <f t="shared" si="26"/>
        <v>0.5</v>
      </c>
      <c r="BJ132" s="108" t="str">
        <f t="shared" si="27"/>
        <v>SA-193-B7</v>
      </c>
      <c r="BK132" s="109" t="str">
        <f t="shared" si="28"/>
        <v>STUD BOLT, 1-8</v>
      </c>
      <c r="BL132" s="6">
        <f t="shared" ref="BL132:BL195" si="41">VLOOKUP(BE132,Thread_Data,2,FALSE)</f>
        <v>0.90010000000000001</v>
      </c>
      <c r="BM132" s="6" t="str">
        <f t="shared" si="29"/>
        <v>1-8 MACHINE THREAD</v>
      </c>
      <c r="BN132" s="110" t="s">
        <v>4476</v>
      </c>
    </row>
    <row r="133" spans="2:66" x14ac:dyDescent="0.25">
      <c r="B133" s="48" t="str">
        <f t="shared" ref="B133:B196" si="42">CONCATENATE("WNeck Flange ",M133,"-NPS",J133," ",Y133)</f>
        <v>WNeck Flange 150-NPS14 SCH-160</v>
      </c>
      <c r="C133" s="9" t="s">
        <v>23</v>
      </c>
      <c r="D133" s="9" t="s">
        <v>918</v>
      </c>
      <c r="E133" s="9">
        <v>16711680</v>
      </c>
      <c r="F133" s="22" t="s">
        <v>689</v>
      </c>
      <c r="G133" s="9" t="s">
        <v>100</v>
      </c>
      <c r="H133" s="9" t="s">
        <v>925</v>
      </c>
      <c r="I133" s="18" t="s">
        <v>920</v>
      </c>
      <c r="J133" s="19">
        <v>14</v>
      </c>
      <c r="K133" s="20" t="s">
        <v>921</v>
      </c>
      <c r="L133" s="20" t="s">
        <v>692</v>
      </c>
      <c r="M133" s="21">
        <v>150</v>
      </c>
      <c r="N133" s="20">
        <v>21</v>
      </c>
      <c r="O133" s="20">
        <v>6.25E-2</v>
      </c>
      <c r="P133" s="20">
        <v>1.31</v>
      </c>
      <c r="Q133" s="20">
        <v>15.749999999999998</v>
      </c>
      <c r="R133" s="20">
        <v>14</v>
      </c>
      <c r="S133" s="17">
        <v>4.9400000000000004</v>
      </c>
      <c r="T133" s="9">
        <v>11.188000000000001</v>
      </c>
      <c r="U133" s="20">
        <v>18.75</v>
      </c>
      <c r="V133" s="20">
        <v>1.1200000000000001</v>
      </c>
      <c r="W133" s="20">
        <v>12</v>
      </c>
      <c r="X133" s="20">
        <v>15</v>
      </c>
      <c r="Y133" s="9" t="s">
        <v>700</v>
      </c>
      <c r="Z133" s="9" t="s">
        <v>694</v>
      </c>
      <c r="AA133" s="9" t="s">
        <v>695</v>
      </c>
      <c r="AB133" s="9" t="s">
        <v>698</v>
      </c>
      <c r="AC133" s="9">
        <v>0.12100000000000001</v>
      </c>
      <c r="AD133" s="9">
        <v>2.4200000000000004</v>
      </c>
      <c r="AE133" s="9">
        <v>1.3434999999999997</v>
      </c>
      <c r="AF133" s="9">
        <v>30</v>
      </c>
      <c r="AG133" s="25" t="s">
        <v>2264</v>
      </c>
      <c r="AJ133" s="48" t="str">
        <f t="shared" si="40"/>
        <v>2500-NPS8</v>
      </c>
      <c r="AK133" s="79">
        <v>2500</v>
      </c>
      <c r="AL133" s="80">
        <f t="shared" si="39"/>
        <v>8</v>
      </c>
      <c r="AM133" s="79">
        <v>8</v>
      </c>
      <c r="AN133" s="81">
        <v>21.75</v>
      </c>
      <c r="AO133" s="81">
        <v>5</v>
      </c>
      <c r="AP133" s="81">
        <v>10.625</v>
      </c>
      <c r="AQ133" s="80">
        <f t="shared" si="37"/>
        <v>2</v>
      </c>
      <c r="AR133" s="82">
        <v>12</v>
      </c>
      <c r="AS133" s="82">
        <v>12</v>
      </c>
      <c r="AT133" s="82">
        <v>2.125</v>
      </c>
      <c r="AU133" s="82">
        <v>2</v>
      </c>
      <c r="AV133" s="82">
        <v>17.25</v>
      </c>
      <c r="AW133" s="82">
        <v>600</v>
      </c>
      <c r="AX133" s="80">
        <f t="shared" si="38"/>
        <v>30</v>
      </c>
      <c r="AY133" s="83" t="str">
        <f t="shared" si="21"/>
        <v>LONG FLANGE, 8-2500RFLWN</v>
      </c>
      <c r="AZ133" s="25" t="s">
        <v>4476</v>
      </c>
      <c r="BB133" s="104" t="s">
        <v>4657</v>
      </c>
      <c r="BC133" s="105">
        <f t="shared" si="25"/>
        <v>0</v>
      </c>
      <c r="BD133" s="1"/>
      <c r="BE133">
        <v>1</v>
      </c>
      <c r="BF133" s="5">
        <v>8</v>
      </c>
      <c r="BG133">
        <v>1.625</v>
      </c>
      <c r="BH133" s="106">
        <f t="shared" ref="BH133:BH196" si="43">BG133</f>
        <v>1.625</v>
      </c>
      <c r="BI133" s="107">
        <f t="shared" si="26"/>
        <v>0.5</v>
      </c>
      <c r="BJ133" s="108" t="str">
        <f t="shared" si="27"/>
        <v>SA-193-B7</v>
      </c>
      <c r="BK133" s="109" t="str">
        <f t="shared" si="28"/>
        <v>STUD BOLT, 1-8</v>
      </c>
      <c r="BL133" s="6">
        <f t="shared" si="41"/>
        <v>0.90010000000000001</v>
      </c>
      <c r="BM133" s="6" t="str">
        <f t="shared" si="29"/>
        <v>1-8 MACHINE THREAD</v>
      </c>
      <c r="BN133" s="110" t="s">
        <v>4476</v>
      </c>
    </row>
    <row r="134" spans="2:66" x14ac:dyDescent="0.25">
      <c r="B134" s="48" t="str">
        <f t="shared" si="42"/>
        <v>WNeck Flange 150-NPS14 SCH-20</v>
      </c>
      <c r="C134" s="9" t="s">
        <v>23</v>
      </c>
      <c r="D134" s="9" t="s">
        <v>918</v>
      </c>
      <c r="E134" s="9">
        <v>16711680</v>
      </c>
      <c r="F134" s="22" t="s">
        <v>689</v>
      </c>
      <c r="G134" s="9" t="s">
        <v>1</v>
      </c>
      <c r="H134" s="9" t="s">
        <v>926</v>
      </c>
      <c r="I134" s="18" t="s">
        <v>920</v>
      </c>
      <c r="J134" s="19">
        <v>14</v>
      </c>
      <c r="K134" s="20" t="s">
        <v>921</v>
      </c>
      <c r="L134" s="20" t="s">
        <v>692</v>
      </c>
      <c r="M134" s="21">
        <v>150</v>
      </c>
      <c r="N134" s="20">
        <v>21</v>
      </c>
      <c r="O134" s="20">
        <v>6.25E-2</v>
      </c>
      <c r="P134" s="20">
        <v>1.31</v>
      </c>
      <c r="Q134" s="20">
        <v>15.749999999999998</v>
      </c>
      <c r="R134" s="20">
        <v>14</v>
      </c>
      <c r="S134" s="17">
        <v>4.9400000000000004</v>
      </c>
      <c r="T134" s="9">
        <v>13.375999999999999</v>
      </c>
      <c r="U134" s="20">
        <v>18.75</v>
      </c>
      <c r="V134" s="20">
        <v>1.1200000000000001</v>
      </c>
      <c r="W134" s="20">
        <v>12</v>
      </c>
      <c r="X134" s="20">
        <v>15</v>
      </c>
      <c r="Y134" s="9" t="s">
        <v>866</v>
      </c>
      <c r="Z134" s="9" t="s">
        <v>694</v>
      </c>
      <c r="AA134" s="9" t="s">
        <v>695</v>
      </c>
      <c r="AB134" s="9" t="s">
        <v>698</v>
      </c>
      <c r="AC134" s="9">
        <v>0.12100000000000001</v>
      </c>
      <c r="AD134" s="9">
        <v>2.4200000000000004</v>
      </c>
      <c r="AE134" s="9">
        <v>0.24950000000000028</v>
      </c>
      <c r="AF134" s="9">
        <v>30</v>
      </c>
      <c r="AG134" s="25" t="s">
        <v>2264</v>
      </c>
      <c r="AJ134" s="48" t="str">
        <f t="shared" si="40"/>
        <v>2500-NPS10</v>
      </c>
      <c r="AK134" s="79">
        <v>2500</v>
      </c>
      <c r="AL134" s="80">
        <f t="shared" si="39"/>
        <v>10</v>
      </c>
      <c r="AM134" s="79">
        <v>10</v>
      </c>
      <c r="AN134" s="81">
        <v>26.5</v>
      </c>
      <c r="AO134" s="81">
        <v>6.5</v>
      </c>
      <c r="AP134" s="81">
        <v>12.75</v>
      </c>
      <c r="AQ134" s="80">
        <f t="shared" si="37"/>
        <v>2.375</v>
      </c>
      <c r="AR134" s="82">
        <v>14.75</v>
      </c>
      <c r="AS134" s="82">
        <v>12</v>
      </c>
      <c r="AT134" s="82">
        <v>2.625</v>
      </c>
      <c r="AU134" s="82">
        <v>2.5</v>
      </c>
      <c r="AV134" s="82">
        <v>21.25</v>
      </c>
      <c r="AW134" s="82">
        <v>1150</v>
      </c>
      <c r="AX134" s="80">
        <f t="shared" si="38"/>
        <v>30</v>
      </c>
      <c r="AY134" s="83" t="str">
        <f t="shared" si="21"/>
        <v>LONG FLANGE, 10-2500RFLWN</v>
      </c>
      <c r="AZ134" s="25" t="s">
        <v>4476</v>
      </c>
      <c r="BB134" s="104" t="s">
        <v>4658</v>
      </c>
      <c r="BC134" s="105">
        <f t="shared" ref="BC134:BC197" si="44">$BA$4</f>
        <v>0</v>
      </c>
      <c r="BD134" s="1"/>
      <c r="BE134">
        <v>1</v>
      </c>
      <c r="BF134" s="5">
        <v>8</v>
      </c>
      <c r="BG134">
        <v>1.75</v>
      </c>
      <c r="BH134" s="106">
        <f t="shared" si="43"/>
        <v>1.75</v>
      </c>
      <c r="BI134" s="107">
        <f t="shared" ref="BI134:BI197" si="45">$BH$4</f>
        <v>0.5</v>
      </c>
      <c r="BJ134" s="108" t="str">
        <f t="shared" ref="BJ134:BJ197" si="46">$BI$4</f>
        <v>SA-193-B7</v>
      </c>
      <c r="BK134" s="109" t="str">
        <f t="shared" ref="BK134:BK197" si="47">CONCATENATE("STUD BOLT, ",TEXT(BE134,"# #/##"),"-",BF134)</f>
        <v>STUD BOLT, 1-8</v>
      </c>
      <c r="BL134" s="6">
        <f t="shared" si="41"/>
        <v>0.90010000000000001</v>
      </c>
      <c r="BM134" s="6" t="str">
        <f t="shared" ref="BM134:BM197" si="48">CONCATENATE(TEXT(BE134,"# #/##"),"-",BF134," MACHINE THREAD")</f>
        <v>1-8 MACHINE THREAD</v>
      </c>
      <c r="BN134" s="110" t="s">
        <v>4476</v>
      </c>
    </row>
    <row r="135" spans="2:66" x14ac:dyDescent="0.25">
      <c r="B135" s="48" t="str">
        <f t="shared" si="42"/>
        <v>WNeck Flange 150-NPS14 SCH-30</v>
      </c>
      <c r="C135" s="9" t="s">
        <v>23</v>
      </c>
      <c r="D135" s="9" t="s">
        <v>918</v>
      </c>
      <c r="E135" s="9">
        <v>16711680</v>
      </c>
      <c r="F135" s="22" t="s">
        <v>689</v>
      </c>
      <c r="G135" s="9" t="s">
        <v>1</v>
      </c>
      <c r="H135" s="9" t="s">
        <v>927</v>
      </c>
      <c r="I135" s="18" t="s">
        <v>920</v>
      </c>
      <c r="J135" s="19">
        <v>14</v>
      </c>
      <c r="K135" s="20" t="s">
        <v>921</v>
      </c>
      <c r="L135" s="20" t="s">
        <v>692</v>
      </c>
      <c r="M135" s="21">
        <v>150</v>
      </c>
      <c r="N135" s="20">
        <v>21</v>
      </c>
      <c r="O135" s="20">
        <v>6.25E-2</v>
      </c>
      <c r="P135" s="20">
        <v>1.31</v>
      </c>
      <c r="Q135" s="20">
        <v>15.749999999999998</v>
      </c>
      <c r="R135" s="20">
        <v>14</v>
      </c>
      <c r="S135" s="17">
        <v>4.9400000000000004</v>
      </c>
      <c r="T135" s="9">
        <v>13.25</v>
      </c>
      <c r="U135" s="20">
        <v>18.75</v>
      </c>
      <c r="V135" s="20">
        <v>1.1200000000000001</v>
      </c>
      <c r="W135" s="20">
        <v>12</v>
      </c>
      <c r="X135" s="20">
        <v>15</v>
      </c>
      <c r="Y135" s="9" t="s">
        <v>868</v>
      </c>
      <c r="Z135" s="9" t="s">
        <v>694</v>
      </c>
      <c r="AA135" s="9" t="s">
        <v>695</v>
      </c>
      <c r="AB135" s="9" t="s">
        <v>698</v>
      </c>
      <c r="AC135" s="9">
        <v>0.12100000000000001</v>
      </c>
      <c r="AD135" s="9">
        <v>2.4200000000000004</v>
      </c>
      <c r="AE135" s="9">
        <v>0.3125</v>
      </c>
      <c r="AF135" s="9">
        <v>30</v>
      </c>
      <c r="AG135" s="25" t="s">
        <v>2264</v>
      </c>
      <c r="AJ135" s="48" t="str">
        <f t="shared" si="40"/>
        <v>2500-NPS12</v>
      </c>
      <c r="AK135" s="79">
        <v>2500</v>
      </c>
      <c r="AL135" s="80">
        <f t="shared" si="39"/>
        <v>12</v>
      </c>
      <c r="AM135" s="79">
        <v>12</v>
      </c>
      <c r="AN135" s="81">
        <v>30</v>
      </c>
      <c r="AO135" s="81">
        <v>7.25</v>
      </c>
      <c r="AP135" s="81">
        <v>15</v>
      </c>
      <c r="AQ135" s="80">
        <f t="shared" si="37"/>
        <v>2.6875</v>
      </c>
      <c r="AR135" s="82">
        <v>17.375</v>
      </c>
      <c r="AS135" s="82">
        <v>12</v>
      </c>
      <c r="AT135" s="82">
        <v>2.875</v>
      </c>
      <c r="AU135" s="82">
        <v>2.75</v>
      </c>
      <c r="AV135" s="82">
        <v>24.375</v>
      </c>
      <c r="AW135" s="82">
        <v>1560</v>
      </c>
      <c r="AX135" s="80">
        <f t="shared" si="38"/>
        <v>30</v>
      </c>
      <c r="AY135" s="83" t="str">
        <f t="shared" si="21"/>
        <v>LONG FLANGE, 12-2500RFLWN</v>
      </c>
      <c r="AZ135" s="25" t="s">
        <v>4476</v>
      </c>
      <c r="BB135" s="104" t="s">
        <v>4659</v>
      </c>
      <c r="BC135" s="105">
        <f t="shared" si="44"/>
        <v>0</v>
      </c>
      <c r="BD135" s="1"/>
      <c r="BE135">
        <v>1</v>
      </c>
      <c r="BF135" s="5">
        <v>8</v>
      </c>
      <c r="BG135">
        <v>1.875</v>
      </c>
      <c r="BH135" s="106">
        <f t="shared" si="43"/>
        <v>1.875</v>
      </c>
      <c r="BI135" s="107">
        <f t="shared" si="45"/>
        <v>0.5</v>
      </c>
      <c r="BJ135" s="108" t="str">
        <f t="shared" si="46"/>
        <v>SA-193-B7</v>
      </c>
      <c r="BK135" s="109" t="str">
        <f t="shared" si="47"/>
        <v>STUD BOLT, 1-8</v>
      </c>
      <c r="BL135" s="6">
        <f t="shared" si="41"/>
        <v>0.90010000000000001</v>
      </c>
      <c r="BM135" s="6" t="str">
        <f t="shared" si="48"/>
        <v>1-8 MACHINE THREAD</v>
      </c>
      <c r="BN135" s="110" t="s">
        <v>4476</v>
      </c>
    </row>
    <row r="136" spans="2:66" ht="15.75" thickBot="1" x14ac:dyDescent="0.3">
      <c r="B136" s="48" t="str">
        <f t="shared" si="42"/>
        <v>WNeck Flange 150-NPS14 SCH-40</v>
      </c>
      <c r="C136" s="9" t="s">
        <v>23</v>
      </c>
      <c r="D136" s="9" t="s">
        <v>918</v>
      </c>
      <c r="E136" s="9">
        <v>16711680</v>
      </c>
      <c r="F136" s="22" t="s">
        <v>689</v>
      </c>
      <c r="G136" s="9" t="s">
        <v>101</v>
      </c>
      <c r="H136" s="9" t="s">
        <v>928</v>
      </c>
      <c r="I136" s="18" t="s">
        <v>920</v>
      </c>
      <c r="J136" s="19">
        <v>14</v>
      </c>
      <c r="K136" s="20" t="s">
        <v>921</v>
      </c>
      <c r="L136" s="20" t="s">
        <v>692</v>
      </c>
      <c r="M136" s="21">
        <v>150</v>
      </c>
      <c r="N136" s="20">
        <v>21</v>
      </c>
      <c r="O136" s="20">
        <v>6.25E-2</v>
      </c>
      <c r="P136" s="20">
        <v>1.31</v>
      </c>
      <c r="Q136" s="20">
        <v>15.749999999999998</v>
      </c>
      <c r="R136" s="20">
        <v>14</v>
      </c>
      <c r="S136" s="17">
        <v>4.9400000000000004</v>
      </c>
      <c r="T136" s="9">
        <v>13.124000000000001</v>
      </c>
      <c r="U136" s="20">
        <v>18.75</v>
      </c>
      <c r="V136" s="20">
        <v>1.1200000000000001</v>
      </c>
      <c r="W136" s="20">
        <v>12</v>
      </c>
      <c r="X136" s="20">
        <v>15</v>
      </c>
      <c r="Y136" s="9" t="s">
        <v>702</v>
      </c>
      <c r="Z136" s="9" t="s">
        <v>694</v>
      </c>
      <c r="AA136" s="9" t="s">
        <v>695</v>
      </c>
      <c r="AB136" s="9" t="s">
        <v>698</v>
      </c>
      <c r="AC136" s="9">
        <v>0.12100000000000001</v>
      </c>
      <c r="AD136" s="9">
        <v>2.4200000000000004</v>
      </c>
      <c r="AE136" s="9">
        <v>0.37549999999999972</v>
      </c>
      <c r="AF136" s="9">
        <v>30</v>
      </c>
      <c r="AG136" s="25" t="s">
        <v>2264</v>
      </c>
      <c r="AJ136" s="49" t="s">
        <v>4477</v>
      </c>
      <c r="AK136" s="27" t="s">
        <v>4477</v>
      </c>
      <c r="AL136" s="27" t="s">
        <v>4477</v>
      </c>
      <c r="AM136" s="27" t="s">
        <v>4477</v>
      </c>
      <c r="AN136" s="27" t="s">
        <v>4477</v>
      </c>
      <c r="AO136" s="27" t="s">
        <v>4477</v>
      </c>
      <c r="AP136" s="27" t="s">
        <v>4477</v>
      </c>
      <c r="AQ136" s="27" t="s">
        <v>4477</v>
      </c>
      <c r="AR136" s="27" t="s">
        <v>4477</v>
      </c>
      <c r="AS136" s="27" t="s">
        <v>4477</v>
      </c>
      <c r="AT136" s="27" t="s">
        <v>4477</v>
      </c>
      <c r="AU136" s="27" t="s">
        <v>4477</v>
      </c>
      <c r="AV136" s="27" t="s">
        <v>4477</v>
      </c>
      <c r="AW136" s="27" t="s">
        <v>4477</v>
      </c>
      <c r="AX136" s="27" t="s">
        <v>4477</v>
      </c>
      <c r="AY136" s="27" t="s">
        <v>4477</v>
      </c>
      <c r="AZ136" s="28" t="s">
        <v>4476</v>
      </c>
      <c r="BB136" s="104" t="s">
        <v>4660</v>
      </c>
      <c r="BC136" s="105">
        <f t="shared" si="44"/>
        <v>0</v>
      </c>
      <c r="BD136" s="1"/>
      <c r="BE136">
        <v>1</v>
      </c>
      <c r="BF136" s="5">
        <v>8</v>
      </c>
      <c r="BG136">
        <v>2</v>
      </c>
      <c r="BH136" s="106">
        <f t="shared" si="43"/>
        <v>2</v>
      </c>
      <c r="BI136" s="107">
        <f t="shared" si="45"/>
        <v>0.5</v>
      </c>
      <c r="BJ136" s="108" t="str">
        <f t="shared" si="46"/>
        <v>SA-193-B7</v>
      </c>
      <c r="BK136" s="109" t="str">
        <f t="shared" si="47"/>
        <v>STUD BOLT, 1-8</v>
      </c>
      <c r="BL136" s="6">
        <f t="shared" si="41"/>
        <v>0.90010000000000001</v>
      </c>
      <c r="BM136" s="6" t="str">
        <f t="shared" si="48"/>
        <v>1-8 MACHINE THREAD</v>
      </c>
      <c r="BN136" s="110" t="s">
        <v>4476</v>
      </c>
    </row>
    <row r="137" spans="2:66" ht="15.75" thickTop="1" x14ac:dyDescent="0.25">
      <c r="B137" s="48" t="str">
        <f t="shared" si="42"/>
        <v>WNeck Flange 150-NPS14 SCH-60</v>
      </c>
      <c r="C137" s="9" t="s">
        <v>23</v>
      </c>
      <c r="D137" s="9" t="s">
        <v>918</v>
      </c>
      <c r="E137" s="9">
        <v>16711680</v>
      </c>
      <c r="F137" s="22" t="s">
        <v>689</v>
      </c>
      <c r="G137" s="9" t="s">
        <v>1</v>
      </c>
      <c r="H137" s="9" t="s">
        <v>929</v>
      </c>
      <c r="I137" s="18" t="s">
        <v>920</v>
      </c>
      <c r="J137" s="19">
        <v>14</v>
      </c>
      <c r="K137" s="20" t="s">
        <v>921</v>
      </c>
      <c r="L137" s="20" t="s">
        <v>692</v>
      </c>
      <c r="M137" s="21">
        <v>150</v>
      </c>
      <c r="N137" s="20">
        <v>21</v>
      </c>
      <c r="O137" s="20">
        <v>6.25E-2</v>
      </c>
      <c r="P137" s="20">
        <v>1.31</v>
      </c>
      <c r="Q137" s="20">
        <v>15.749999999999998</v>
      </c>
      <c r="R137" s="20">
        <v>14</v>
      </c>
      <c r="S137" s="17">
        <v>4.9400000000000004</v>
      </c>
      <c r="T137" s="9">
        <v>12.811999999999999</v>
      </c>
      <c r="U137" s="20">
        <v>18.75</v>
      </c>
      <c r="V137" s="20">
        <v>1.1200000000000001</v>
      </c>
      <c r="W137" s="20">
        <v>12</v>
      </c>
      <c r="X137" s="20">
        <v>15</v>
      </c>
      <c r="Y137" s="9" t="s">
        <v>872</v>
      </c>
      <c r="Z137" s="9" t="s">
        <v>694</v>
      </c>
      <c r="AA137" s="9" t="s">
        <v>695</v>
      </c>
      <c r="AB137" s="9" t="s">
        <v>698</v>
      </c>
      <c r="AC137" s="9">
        <v>0.12100000000000001</v>
      </c>
      <c r="AD137" s="9">
        <v>2.4200000000000004</v>
      </c>
      <c r="AE137" s="9">
        <v>0.53150000000000031</v>
      </c>
      <c r="AF137" s="9">
        <v>30</v>
      </c>
      <c r="AG137" s="25" t="s">
        <v>2264</v>
      </c>
      <c r="BB137" s="104" t="s">
        <v>4661</v>
      </c>
      <c r="BC137" s="105">
        <f t="shared" si="44"/>
        <v>0</v>
      </c>
      <c r="BD137" s="1"/>
      <c r="BE137">
        <v>1</v>
      </c>
      <c r="BF137" s="5">
        <v>8</v>
      </c>
      <c r="BG137">
        <v>2.25</v>
      </c>
      <c r="BH137" s="106">
        <f t="shared" si="43"/>
        <v>2.25</v>
      </c>
      <c r="BI137" s="107">
        <f t="shared" si="45"/>
        <v>0.5</v>
      </c>
      <c r="BJ137" s="108" t="str">
        <f t="shared" si="46"/>
        <v>SA-193-B7</v>
      </c>
      <c r="BK137" s="109" t="str">
        <f t="shared" si="47"/>
        <v>STUD BOLT, 1-8</v>
      </c>
      <c r="BL137" s="6">
        <f t="shared" si="41"/>
        <v>0.90010000000000001</v>
      </c>
      <c r="BM137" s="6" t="str">
        <f t="shared" si="48"/>
        <v>1-8 MACHINE THREAD</v>
      </c>
      <c r="BN137" s="110" t="s">
        <v>4476</v>
      </c>
    </row>
    <row r="138" spans="2:66" x14ac:dyDescent="0.25">
      <c r="B138" s="48" t="str">
        <f t="shared" si="42"/>
        <v>WNeck Flange 150-NPS14 SCH-80</v>
      </c>
      <c r="C138" s="9" t="s">
        <v>23</v>
      </c>
      <c r="D138" s="9" t="s">
        <v>918</v>
      </c>
      <c r="E138" s="9">
        <v>16711680</v>
      </c>
      <c r="F138" s="9" t="s">
        <v>930</v>
      </c>
      <c r="G138" s="9" t="s">
        <v>102</v>
      </c>
      <c r="H138" s="9" t="s">
        <v>931</v>
      </c>
      <c r="I138" s="18" t="s">
        <v>920</v>
      </c>
      <c r="J138" s="19">
        <v>14</v>
      </c>
      <c r="K138" s="20" t="s">
        <v>921</v>
      </c>
      <c r="L138" s="20" t="s">
        <v>692</v>
      </c>
      <c r="M138" s="21">
        <v>150</v>
      </c>
      <c r="N138" s="20">
        <v>21</v>
      </c>
      <c r="O138" s="20">
        <v>6.25E-2</v>
      </c>
      <c r="P138" s="20">
        <v>1.31</v>
      </c>
      <c r="Q138" s="20">
        <v>15.749999999999998</v>
      </c>
      <c r="R138" s="20">
        <v>14</v>
      </c>
      <c r="S138" s="17">
        <v>4.9400000000000004</v>
      </c>
      <c r="T138" s="9">
        <v>12.5</v>
      </c>
      <c r="U138" s="20">
        <v>18.75</v>
      </c>
      <c r="V138" s="20">
        <v>1.1200000000000001</v>
      </c>
      <c r="W138" s="20">
        <v>12</v>
      </c>
      <c r="X138" s="20">
        <v>15</v>
      </c>
      <c r="Y138" s="9" t="s">
        <v>704</v>
      </c>
      <c r="Z138" s="9" t="s">
        <v>694</v>
      </c>
      <c r="AA138" s="9" t="s">
        <v>695</v>
      </c>
      <c r="AB138" s="9" t="s">
        <v>698</v>
      </c>
      <c r="AC138" s="9">
        <v>0.12100000000000001</v>
      </c>
      <c r="AD138" s="9">
        <v>2.4200000000000004</v>
      </c>
      <c r="AE138" s="9">
        <v>0.6875</v>
      </c>
      <c r="AF138" s="9">
        <v>30</v>
      </c>
      <c r="AG138" s="25" t="s">
        <v>2264</v>
      </c>
      <c r="BB138" s="104" t="s">
        <v>4662</v>
      </c>
      <c r="BC138" s="105">
        <f t="shared" si="44"/>
        <v>0</v>
      </c>
      <c r="BD138" s="1"/>
      <c r="BE138">
        <v>1</v>
      </c>
      <c r="BF138" s="5">
        <v>8</v>
      </c>
      <c r="BG138">
        <v>2.5</v>
      </c>
      <c r="BH138" s="106">
        <f t="shared" si="43"/>
        <v>2.5</v>
      </c>
      <c r="BI138" s="107">
        <f t="shared" si="45"/>
        <v>0.5</v>
      </c>
      <c r="BJ138" s="108" t="str">
        <f t="shared" si="46"/>
        <v>SA-193-B7</v>
      </c>
      <c r="BK138" s="109" t="str">
        <f t="shared" si="47"/>
        <v>STUD BOLT, 1-8</v>
      </c>
      <c r="BL138" s="6">
        <f t="shared" si="41"/>
        <v>0.90010000000000001</v>
      </c>
      <c r="BM138" s="6" t="str">
        <f t="shared" si="48"/>
        <v>1-8 MACHINE THREAD</v>
      </c>
      <c r="BN138" s="110" t="s">
        <v>4476</v>
      </c>
    </row>
    <row r="139" spans="2:66" x14ac:dyDescent="0.25">
      <c r="B139" s="48" t="str">
        <f t="shared" si="42"/>
        <v>WNeck Flange 150-NPS14 SCH-STD</v>
      </c>
      <c r="C139" s="9" t="s">
        <v>23</v>
      </c>
      <c r="D139" s="9" t="s">
        <v>918</v>
      </c>
      <c r="E139" s="9">
        <v>16711680</v>
      </c>
      <c r="F139" s="22" t="s">
        <v>689</v>
      </c>
      <c r="G139" s="9" t="s">
        <v>103</v>
      </c>
      <c r="H139" s="9" t="s">
        <v>932</v>
      </c>
      <c r="I139" s="18" t="s">
        <v>920</v>
      </c>
      <c r="J139" s="19">
        <v>14</v>
      </c>
      <c r="K139" s="20" t="s">
        <v>921</v>
      </c>
      <c r="L139" s="20" t="s">
        <v>692</v>
      </c>
      <c r="M139" s="21">
        <v>150</v>
      </c>
      <c r="N139" s="20">
        <v>21</v>
      </c>
      <c r="O139" s="20">
        <v>6.25E-2</v>
      </c>
      <c r="P139" s="20">
        <v>1.31</v>
      </c>
      <c r="Q139" s="20">
        <v>15.749999999999998</v>
      </c>
      <c r="R139" s="20">
        <v>14</v>
      </c>
      <c r="S139" s="17">
        <v>4.9400000000000004</v>
      </c>
      <c r="T139" s="9">
        <v>13.25</v>
      </c>
      <c r="U139" s="20">
        <v>18.75</v>
      </c>
      <c r="V139" s="20">
        <v>1.1200000000000001</v>
      </c>
      <c r="W139" s="20">
        <v>12</v>
      </c>
      <c r="X139" s="20">
        <v>15</v>
      </c>
      <c r="Y139" s="9" t="s">
        <v>706</v>
      </c>
      <c r="Z139" s="9" t="s">
        <v>694</v>
      </c>
      <c r="AA139" s="9" t="s">
        <v>695</v>
      </c>
      <c r="AB139" s="9" t="s">
        <v>698</v>
      </c>
      <c r="AC139" s="9">
        <v>0.12100000000000001</v>
      </c>
      <c r="AD139" s="9">
        <v>2.4200000000000004</v>
      </c>
      <c r="AE139" s="9">
        <v>0.3125</v>
      </c>
      <c r="AF139" s="9">
        <v>30</v>
      </c>
      <c r="AG139" s="25" t="s">
        <v>2264</v>
      </c>
      <c r="BB139" s="104" t="s">
        <v>4663</v>
      </c>
      <c r="BC139" s="105">
        <f t="shared" si="44"/>
        <v>0</v>
      </c>
      <c r="BD139" s="1"/>
      <c r="BE139">
        <v>1</v>
      </c>
      <c r="BF139" s="5">
        <v>8</v>
      </c>
      <c r="BG139">
        <v>2.75</v>
      </c>
      <c r="BH139" s="106">
        <f t="shared" si="43"/>
        <v>2.75</v>
      </c>
      <c r="BI139" s="107">
        <f t="shared" si="45"/>
        <v>0.5</v>
      </c>
      <c r="BJ139" s="108" t="str">
        <f t="shared" si="46"/>
        <v>SA-193-B7</v>
      </c>
      <c r="BK139" s="109" t="str">
        <f t="shared" si="47"/>
        <v>STUD BOLT, 1-8</v>
      </c>
      <c r="BL139" s="6">
        <f t="shared" si="41"/>
        <v>0.90010000000000001</v>
      </c>
      <c r="BM139" s="6" t="str">
        <f t="shared" si="48"/>
        <v>1-8 MACHINE THREAD</v>
      </c>
      <c r="BN139" s="110" t="s">
        <v>4476</v>
      </c>
    </row>
    <row r="140" spans="2:66" x14ac:dyDescent="0.25">
      <c r="B140" s="48" t="str">
        <f t="shared" si="42"/>
        <v>WNeck Flange 150-NPS14 SCH-XH</v>
      </c>
      <c r="C140" s="9" t="s">
        <v>23</v>
      </c>
      <c r="D140" s="9" t="s">
        <v>918</v>
      </c>
      <c r="E140" s="9">
        <v>16711680</v>
      </c>
      <c r="F140" s="22" t="s">
        <v>689</v>
      </c>
      <c r="G140" s="9" t="s">
        <v>104</v>
      </c>
      <c r="H140" s="9" t="s">
        <v>933</v>
      </c>
      <c r="I140" s="18" t="s">
        <v>920</v>
      </c>
      <c r="J140" s="19">
        <v>14</v>
      </c>
      <c r="K140" s="20" t="s">
        <v>921</v>
      </c>
      <c r="L140" s="20" t="s">
        <v>692</v>
      </c>
      <c r="M140" s="21">
        <v>150</v>
      </c>
      <c r="N140" s="20">
        <v>21</v>
      </c>
      <c r="O140" s="20">
        <v>6.25E-2</v>
      </c>
      <c r="P140" s="20">
        <v>1.31</v>
      </c>
      <c r="Q140" s="20">
        <v>15.749999999999998</v>
      </c>
      <c r="R140" s="20">
        <v>14</v>
      </c>
      <c r="S140" s="17">
        <v>4.9400000000000004</v>
      </c>
      <c r="T140" s="9">
        <v>13</v>
      </c>
      <c r="U140" s="20">
        <v>18.75</v>
      </c>
      <c r="V140" s="20">
        <v>1.1200000000000001</v>
      </c>
      <c r="W140" s="20">
        <v>12</v>
      </c>
      <c r="X140" s="20">
        <v>15</v>
      </c>
      <c r="Y140" s="9" t="s">
        <v>708</v>
      </c>
      <c r="Z140" s="9" t="s">
        <v>694</v>
      </c>
      <c r="AA140" s="9" t="s">
        <v>695</v>
      </c>
      <c r="AB140" s="9" t="s">
        <v>698</v>
      </c>
      <c r="AC140" s="9">
        <v>0.12100000000000001</v>
      </c>
      <c r="AD140" s="9">
        <v>2.4200000000000004</v>
      </c>
      <c r="AE140" s="9">
        <v>0.4375</v>
      </c>
      <c r="AF140" s="9">
        <v>30</v>
      </c>
      <c r="AG140" s="25" t="s">
        <v>2264</v>
      </c>
      <c r="BB140" s="104" t="s">
        <v>4664</v>
      </c>
      <c r="BC140" s="105">
        <f t="shared" si="44"/>
        <v>0</v>
      </c>
      <c r="BD140" s="1"/>
      <c r="BE140">
        <v>1</v>
      </c>
      <c r="BF140" s="5">
        <v>8</v>
      </c>
      <c r="BG140">
        <v>3</v>
      </c>
      <c r="BH140" s="106">
        <f t="shared" si="43"/>
        <v>3</v>
      </c>
      <c r="BI140" s="107">
        <f t="shared" si="45"/>
        <v>0.5</v>
      </c>
      <c r="BJ140" s="108" t="str">
        <f t="shared" si="46"/>
        <v>SA-193-B7</v>
      </c>
      <c r="BK140" s="109" t="str">
        <f t="shared" si="47"/>
        <v>STUD BOLT, 1-8</v>
      </c>
      <c r="BL140" s="6">
        <f t="shared" si="41"/>
        <v>0.90010000000000001</v>
      </c>
      <c r="BM140" s="6" t="str">
        <f t="shared" si="48"/>
        <v>1-8 MACHINE THREAD</v>
      </c>
      <c r="BN140" s="110" t="s">
        <v>4476</v>
      </c>
    </row>
    <row r="141" spans="2:66" x14ac:dyDescent="0.25">
      <c r="B141" s="48" t="str">
        <f t="shared" si="42"/>
        <v>WNeck Flange 150-NPS16 SCH-10</v>
      </c>
      <c r="C141" s="9" t="s">
        <v>23</v>
      </c>
      <c r="D141" s="9" t="s">
        <v>934</v>
      </c>
      <c r="E141" s="9">
        <v>16776960</v>
      </c>
      <c r="F141" s="22" t="s">
        <v>689</v>
      </c>
      <c r="G141" s="9" t="s">
        <v>1</v>
      </c>
      <c r="H141" s="9" t="s">
        <v>935</v>
      </c>
      <c r="I141" s="18" t="s">
        <v>936</v>
      </c>
      <c r="J141" s="19">
        <v>16</v>
      </c>
      <c r="K141" s="20" t="s">
        <v>937</v>
      </c>
      <c r="L141" s="20" t="s">
        <v>692</v>
      </c>
      <c r="M141" s="21">
        <v>150</v>
      </c>
      <c r="N141" s="20">
        <v>23.5</v>
      </c>
      <c r="O141" s="20">
        <v>6.25E-2</v>
      </c>
      <c r="P141" s="20">
        <v>1.3799999999999997</v>
      </c>
      <c r="Q141" s="20">
        <v>18</v>
      </c>
      <c r="R141" s="20">
        <v>16</v>
      </c>
      <c r="S141" s="17">
        <v>4.9400000000000004</v>
      </c>
      <c r="T141" s="9">
        <v>15.5</v>
      </c>
      <c r="U141" s="20">
        <v>21.25</v>
      </c>
      <c r="V141" s="20">
        <v>1.1200000000000001</v>
      </c>
      <c r="W141" s="20">
        <v>16</v>
      </c>
      <c r="X141" s="20">
        <v>11.25</v>
      </c>
      <c r="Y141" s="9" t="s">
        <v>693</v>
      </c>
      <c r="Z141" s="9" t="s">
        <v>694</v>
      </c>
      <c r="AA141" s="9" t="s">
        <v>695</v>
      </c>
      <c r="AB141" s="9" t="s">
        <v>698</v>
      </c>
      <c r="AC141" s="9">
        <v>0.11866666666666668</v>
      </c>
      <c r="AD141" s="9">
        <v>2.3733333333333335</v>
      </c>
      <c r="AE141" s="9">
        <v>0.1875</v>
      </c>
      <c r="AF141" s="9">
        <v>22.5</v>
      </c>
      <c r="AG141" s="25" t="s">
        <v>2264</v>
      </c>
      <c r="BB141" s="104" t="s">
        <v>4665</v>
      </c>
      <c r="BC141" s="105">
        <f t="shared" si="44"/>
        <v>0</v>
      </c>
      <c r="BD141" s="1"/>
      <c r="BE141">
        <v>1</v>
      </c>
      <c r="BF141" s="5">
        <v>8</v>
      </c>
      <c r="BG141">
        <v>3.25</v>
      </c>
      <c r="BH141" s="106">
        <f t="shared" si="43"/>
        <v>3.25</v>
      </c>
      <c r="BI141" s="107">
        <f t="shared" si="45"/>
        <v>0.5</v>
      </c>
      <c r="BJ141" s="108" t="str">
        <f t="shared" si="46"/>
        <v>SA-193-B7</v>
      </c>
      <c r="BK141" s="109" t="str">
        <f t="shared" si="47"/>
        <v>STUD BOLT, 1-8</v>
      </c>
      <c r="BL141" s="6">
        <f t="shared" si="41"/>
        <v>0.90010000000000001</v>
      </c>
      <c r="BM141" s="6" t="str">
        <f t="shared" si="48"/>
        <v>1-8 MACHINE THREAD</v>
      </c>
      <c r="BN141" s="110" t="s">
        <v>4476</v>
      </c>
    </row>
    <row r="142" spans="2:66" x14ac:dyDescent="0.25">
      <c r="B142" s="48" t="str">
        <f t="shared" si="42"/>
        <v>WNeck Flange 150-NPS16 SCH-100</v>
      </c>
      <c r="C142" s="9" t="s">
        <v>23</v>
      </c>
      <c r="D142" s="9" t="s">
        <v>934</v>
      </c>
      <c r="E142" s="9">
        <v>16776960</v>
      </c>
      <c r="F142" s="22" t="s">
        <v>689</v>
      </c>
      <c r="G142" s="9" t="s">
        <v>105</v>
      </c>
      <c r="H142" s="9" t="s">
        <v>938</v>
      </c>
      <c r="I142" s="18" t="s">
        <v>936</v>
      </c>
      <c r="J142" s="19">
        <v>16</v>
      </c>
      <c r="K142" s="20" t="s">
        <v>937</v>
      </c>
      <c r="L142" s="20" t="s">
        <v>692</v>
      </c>
      <c r="M142" s="21">
        <v>150</v>
      </c>
      <c r="N142" s="20">
        <v>23.5</v>
      </c>
      <c r="O142" s="20">
        <v>6.25E-2</v>
      </c>
      <c r="P142" s="20">
        <v>1.3799999999999997</v>
      </c>
      <c r="Q142" s="20">
        <v>18</v>
      </c>
      <c r="R142" s="20">
        <v>16</v>
      </c>
      <c r="S142" s="17">
        <v>4.9400000000000004</v>
      </c>
      <c r="T142" s="9">
        <v>13.938000000000001</v>
      </c>
      <c r="U142" s="20">
        <v>21.25</v>
      </c>
      <c r="V142" s="20">
        <v>1.1200000000000001</v>
      </c>
      <c r="W142" s="20">
        <v>16</v>
      </c>
      <c r="X142" s="20">
        <v>11.25</v>
      </c>
      <c r="Y142" s="9" t="s">
        <v>859</v>
      </c>
      <c r="Z142" s="9" t="s">
        <v>694</v>
      </c>
      <c r="AA142" s="9" t="s">
        <v>695</v>
      </c>
      <c r="AB142" s="9" t="s">
        <v>698</v>
      </c>
      <c r="AC142" s="9">
        <v>0.11866666666666668</v>
      </c>
      <c r="AD142" s="9">
        <v>2.3733333333333335</v>
      </c>
      <c r="AE142" s="9">
        <v>0.96849999999999969</v>
      </c>
      <c r="AF142" s="9">
        <v>22.5</v>
      </c>
      <c r="AG142" s="25" t="s">
        <v>2264</v>
      </c>
      <c r="BB142" s="104" t="s">
        <v>4666</v>
      </c>
      <c r="BC142" s="105">
        <f t="shared" si="44"/>
        <v>0</v>
      </c>
      <c r="BD142" s="1"/>
      <c r="BE142">
        <v>1</v>
      </c>
      <c r="BF142" s="5">
        <v>8</v>
      </c>
      <c r="BG142">
        <v>3.5</v>
      </c>
      <c r="BH142" s="106">
        <f t="shared" si="43"/>
        <v>3.5</v>
      </c>
      <c r="BI142" s="107">
        <f t="shared" si="45"/>
        <v>0.5</v>
      </c>
      <c r="BJ142" s="108" t="str">
        <f t="shared" si="46"/>
        <v>SA-193-B7</v>
      </c>
      <c r="BK142" s="109" t="str">
        <f t="shared" si="47"/>
        <v>STUD BOLT, 1-8</v>
      </c>
      <c r="BL142" s="6">
        <f t="shared" si="41"/>
        <v>0.90010000000000001</v>
      </c>
      <c r="BM142" s="6" t="str">
        <f t="shared" si="48"/>
        <v>1-8 MACHINE THREAD</v>
      </c>
      <c r="BN142" s="110" t="s">
        <v>4476</v>
      </c>
    </row>
    <row r="143" spans="2:66" x14ac:dyDescent="0.25">
      <c r="B143" s="48" t="str">
        <f t="shared" si="42"/>
        <v>WNeck Flange 150-NPS16 SCH-120</v>
      </c>
      <c r="C143" s="9" t="s">
        <v>23</v>
      </c>
      <c r="D143" s="9" t="s">
        <v>934</v>
      </c>
      <c r="E143" s="9">
        <v>16776960</v>
      </c>
      <c r="F143" s="22" t="s">
        <v>689</v>
      </c>
      <c r="G143" s="9" t="s">
        <v>106</v>
      </c>
      <c r="H143" s="9" t="s">
        <v>939</v>
      </c>
      <c r="I143" s="18" t="s">
        <v>936</v>
      </c>
      <c r="J143" s="19">
        <v>16</v>
      </c>
      <c r="K143" s="20" t="s">
        <v>937</v>
      </c>
      <c r="L143" s="20" t="s">
        <v>692</v>
      </c>
      <c r="M143" s="21">
        <v>150</v>
      </c>
      <c r="N143" s="20">
        <v>23.5</v>
      </c>
      <c r="O143" s="20">
        <v>6.25E-2</v>
      </c>
      <c r="P143" s="20">
        <v>1.3799999999999997</v>
      </c>
      <c r="Q143" s="20">
        <v>18</v>
      </c>
      <c r="R143" s="20">
        <v>16</v>
      </c>
      <c r="S143" s="17">
        <v>4.9400000000000004</v>
      </c>
      <c r="T143" s="9">
        <v>13.564</v>
      </c>
      <c r="U143" s="20">
        <v>21.25</v>
      </c>
      <c r="V143" s="20">
        <v>1.1200000000000001</v>
      </c>
      <c r="W143" s="20">
        <v>16</v>
      </c>
      <c r="X143" s="20">
        <v>11.25</v>
      </c>
      <c r="Y143" s="9" t="s">
        <v>816</v>
      </c>
      <c r="Z143" s="9" t="s">
        <v>694</v>
      </c>
      <c r="AA143" s="9" t="s">
        <v>695</v>
      </c>
      <c r="AB143" s="9" t="s">
        <v>698</v>
      </c>
      <c r="AC143" s="9">
        <v>0.11866666666666668</v>
      </c>
      <c r="AD143" s="9">
        <v>2.3733333333333335</v>
      </c>
      <c r="AE143" s="9">
        <v>1.1555</v>
      </c>
      <c r="AF143" s="9">
        <v>22.5</v>
      </c>
      <c r="AG143" s="25" t="s">
        <v>2264</v>
      </c>
      <c r="BB143" s="104" t="s">
        <v>4667</v>
      </c>
      <c r="BC143" s="105">
        <f t="shared" si="44"/>
        <v>0</v>
      </c>
      <c r="BD143" s="1"/>
      <c r="BE143">
        <v>1</v>
      </c>
      <c r="BF143" s="5">
        <v>8</v>
      </c>
      <c r="BG143">
        <v>3.75</v>
      </c>
      <c r="BH143" s="106">
        <f t="shared" si="43"/>
        <v>3.75</v>
      </c>
      <c r="BI143" s="107">
        <f t="shared" si="45"/>
        <v>0.5</v>
      </c>
      <c r="BJ143" s="108" t="str">
        <f t="shared" si="46"/>
        <v>SA-193-B7</v>
      </c>
      <c r="BK143" s="109" t="str">
        <f t="shared" si="47"/>
        <v>STUD BOLT, 1-8</v>
      </c>
      <c r="BL143" s="6">
        <f t="shared" si="41"/>
        <v>0.90010000000000001</v>
      </c>
      <c r="BM143" s="6" t="str">
        <f t="shared" si="48"/>
        <v>1-8 MACHINE THREAD</v>
      </c>
      <c r="BN143" s="110" t="s">
        <v>4476</v>
      </c>
    </row>
    <row r="144" spans="2:66" x14ac:dyDescent="0.25">
      <c r="B144" s="48" t="str">
        <f t="shared" si="42"/>
        <v>WNeck Flange 150-NPS16 SCH-140</v>
      </c>
      <c r="C144" s="9" t="s">
        <v>23</v>
      </c>
      <c r="D144" s="9" t="s">
        <v>934</v>
      </c>
      <c r="E144" s="9">
        <v>16776960</v>
      </c>
      <c r="F144" s="22" t="s">
        <v>689</v>
      </c>
      <c r="G144" s="9" t="s">
        <v>1</v>
      </c>
      <c r="H144" s="9" t="s">
        <v>940</v>
      </c>
      <c r="I144" s="18" t="s">
        <v>936</v>
      </c>
      <c r="J144" s="19">
        <v>16</v>
      </c>
      <c r="K144" s="20" t="s">
        <v>937</v>
      </c>
      <c r="L144" s="20" t="s">
        <v>692</v>
      </c>
      <c r="M144" s="21">
        <v>150</v>
      </c>
      <c r="N144" s="20">
        <v>23.5</v>
      </c>
      <c r="O144" s="20">
        <v>6.25E-2</v>
      </c>
      <c r="P144" s="20">
        <v>1.3799999999999997</v>
      </c>
      <c r="Q144" s="20">
        <v>18</v>
      </c>
      <c r="R144" s="20">
        <v>16</v>
      </c>
      <c r="S144" s="17">
        <v>4.9400000000000004</v>
      </c>
      <c r="T144" s="9">
        <v>13.124000000000001</v>
      </c>
      <c r="U144" s="20">
        <v>21.25</v>
      </c>
      <c r="V144" s="20">
        <v>1.1200000000000001</v>
      </c>
      <c r="W144" s="20">
        <v>16</v>
      </c>
      <c r="X144" s="20">
        <v>11.25</v>
      </c>
      <c r="Y144" s="9" t="s">
        <v>862</v>
      </c>
      <c r="Z144" s="9" t="s">
        <v>694</v>
      </c>
      <c r="AA144" s="9" t="s">
        <v>695</v>
      </c>
      <c r="AB144" s="9" t="s">
        <v>698</v>
      </c>
      <c r="AC144" s="9">
        <v>0.11866666666666668</v>
      </c>
      <c r="AD144" s="9">
        <v>2.3733333333333335</v>
      </c>
      <c r="AE144" s="9">
        <v>1.3754999999999997</v>
      </c>
      <c r="AF144" s="9">
        <v>22.5</v>
      </c>
      <c r="AG144" s="25" t="s">
        <v>2264</v>
      </c>
      <c r="BB144" s="104" t="s">
        <v>4668</v>
      </c>
      <c r="BC144" s="105">
        <f t="shared" si="44"/>
        <v>0</v>
      </c>
      <c r="BD144" s="1"/>
      <c r="BE144">
        <v>1</v>
      </c>
      <c r="BF144" s="5">
        <v>8</v>
      </c>
      <c r="BG144">
        <v>4</v>
      </c>
      <c r="BH144" s="106">
        <f t="shared" si="43"/>
        <v>4</v>
      </c>
      <c r="BI144" s="107">
        <f t="shared" si="45"/>
        <v>0.5</v>
      </c>
      <c r="BJ144" s="108" t="str">
        <f t="shared" si="46"/>
        <v>SA-193-B7</v>
      </c>
      <c r="BK144" s="109" t="str">
        <f t="shared" si="47"/>
        <v>STUD BOLT, 1-8</v>
      </c>
      <c r="BL144" s="6">
        <f t="shared" si="41"/>
        <v>0.90010000000000001</v>
      </c>
      <c r="BM144" s="6" t="str">
        <f t="shared" si="48"/>
        <v>1-8 MACHINE THREAD</v>
      </c>
      <c r="BN144" s="110" t="s">
        <v>4476</v>
      </c>
    </row>
    <row r="145" spans="2:66" x14ac:dyDescent="0.25">
      <c r="B145" s="48" t="str">
        <f t="shared" si="42"/>
        <v>WNeck Flange 150-NPS16 SCH-160</v>
      </c>
      <c r="C145" s="9" t="s">
        <v>23</v>
      </c>
      <c r="D145" s="9" t="s">
        <v>934</v>
      </c>
      <c r="E145" s="9">
        <v>16776960</v>
      </c>
      <c r="F145" s="22" t="s">
        <v>689</v>
      </c>
      <c r="G145" s="9" t="s">
        <v>107</v>
      </c>
      <c r="H145" s="9" t="s">
        <v>941</v>
      </c>
      <c r="I145" s="18" t="s">
        <v>936</v>
      </c>
      <c r="J145" s="19">
        <v>16</v>
      </c>
      <c r="K145" s="20" t="s">
        <v>937</v>
      </c>
      <c r="L145" s="20" t="s">
        <v>692</v>
      </c>
      <c r="M145" s="21">
        <v>150</v>
      </c>
      <c r="N145" s="20">
        <v>23.5</v>
      </c>
      <c r="O145" s="20">
        <v>6.25E-2</v>
      </c>
      <c r="P145" s="20">
        <v>1.3799999999999997</v>
      </c>
      <c r="Q145" s="20">
        <v>18</v>
      </c>
      <c r="R145" s="20">
        <v>16</v>
      </c>
      <c r="S145" s="17">
        <v>4.9400000000000004</v>
      </c>
      <c r="T145" s="9">
        <v>12.811999999999999</v>
      </c>
      <c r="U145" s="20">
        <v>21.25</v>
      </c>
      <c r="V145" s="20">
        <v>1.1200000000000001</v>
      </c>
      <c r="W145" s="20">
        <v>16</v>
      </c>
      <c r="X145" s="20">
        <v>11.25</v>
      </c>
      <c r="Y145" s="9" t="s">
        <v>700</v>
      </c>
      <c r="Z145" s="9" t="s">
        <v>694</v>
      </c>
      <c r="AA145" s="9" t="s">
        <v>695</v>
      </c>
      <c r="AB145" s="9" t="s">
        <v>698</v>
      </c>
      <c r="AC145" s="9">
        <v>0.11866666666666668</v>
      </c>
      <c r="AD145" s="9">
        <v>2.3733333333333335</v>
      </c>
      <c r="AE145" s="9">
        <v>1.5315000000000003</v>
      </c>
      <c r="AF145" s="9">
        <v>22.5</v>
      </c>
      <c r="AG145" s="25" t="s">
        <v>2264</v>
      </c>
      <c r="BB145" s="104" t="s">
        <v>4669</v>
      </c>
      <c r="BC145" s="105">
        <f t="shared" si="44"/>
        <v>0</v>
      </c>
      <c r="BD145" s="1"/>
      <c r="BE145">
        <v>1</v>
      </c>
      <c r="BF145" s="5">
        <v>8</v>
      </c>
      <c r="BG145">
        <v>4.25</v>
      </c>
      <c r="BH145" s="106">
        <f t="shared" si="43"/>
        <v>4.25</v>
      </c>
      <c r="BI145" s="107">
        <f t="shared" si="45"/>
        <v>0.5</v>
      </c>
      <c r="BJ145" s="108" t="str">
        <f t="shared" si="46"/>
        <v>SA-193-B7</v>
      </c>
      <c r="BK145" s="109" t="str">
        <f t="shared" si="47"/>
        <v>STUD BOLT, 1-8</v>
      </c>
      <c r="BL145" s="6">
        <f t="shared" si="41"/>
        <v>0.90010000000000001</v>
      </c>
      <c r="BM145" s="6" t="str">
        <f t="shared" si="48"/>
        <v>1-8 MACHINE THREAD</v>
      </c>
      <c r="BN145" s="110" t="s">
        <v>4476</v>
      </c>
    </row>
    <row r="146" spans="2:66" x14ac:dyDescent="0.25">
      <c r="B146" s="48" t="str">
        <f t="shared" si="42"/>
        <v>WNeck Flange 150-NPS16 SCH-20</v>
      </c>
      <c r="C146" s="9" t="s">
        <v>23</v>
      </c>
      <c r="D146" s="9" t="s">
        <v>934</v>
      </c>
      <c r="E146" s="9">
        <v>16776960</v>
      </c>
      <c r="F146" s="22" t="s">
        <v>689</v>
      </c>
      <c r="G146" s="9" t="s">
        <v>1</v>
      </c>
      <c r="H146" s="9" t="s">
        <v>942</v>
      </c>
      <c r="I146" s="18" t="s">
        <v>936</v>
      </c>
      <c r="J146" s="19">
        <v>16</v>
      </c>
      <c r="K146" s="20" t="s">
        <v>937</v>
      </c>
      <c r="L146" s="20" t="s">
        <v>692</v>
      </c>
      <c r="M146" s="21">
        <v>150</v>
      </c>
      <c r="N146" s="20">
        <v>23.5</v>
      </c>
      <c r="O146" s="20">
        <v>6.25E-2</v>
      </c>
      <c r="P146" s="20">
        <v>1.3799999999999997</v>
      </c>
      <c r="Q146" s="20">
        <v>18</v>
      </c>
      <c r="R146" s="20">
        <v>16</v>
      </c>
      <c r="S146" s="17">
        <v>4.9400000000000004</v>
      </c>
      <c r="T146" s="9">
        <v>15.375999999999999</v>
      </c>
      <c r="U146" s="20">
        <v>21.25</v>
      </c>
      <c r="V146" s="20">
        <v>1.1200000000000001</v>
      </c>
      <c r="W146" s="20">
        <v>16</v>
      </c>
      <c r="X146" s="20">
        <v>11.25</v>
      </c>
      <c r="Y146" s="9" t="s">
        <v>866</v>
      </c>
      <c r="Z146" s="9" t="s">
        <v>694</v>
      </c>
      <c r="AA146" s="9" t="s">
        <v>695</v>
      </c>
      <c r="AB146" s="9" t="s">
        <v>698</v>
      </c>
      <c r="AC146" s="9">
        <v>0.11866666666666668</v>
      </c>
      <c r="AD146" s="9">
        <v>2.3733333333333335</v>
      </c>
      <c r="AE146" s="9">
        <v>0.24950000000000028</v>
      </c>
      <c r="AF146" s="9">
        <v>22.5</v>
      </c>
      <c r="AG146" s="25" t="s">
        <v>2264</v>
      </c>
      <c r="BB146" s="104" t="s">
        <v>4670</v>
      </c>
      <c r="BC146" s="105">
        <f t="shared" si="44"/>
        <v>0</v>
      </c>
      <c r="BD146" s="1"/>
      <c r="BE146">
        <v>1</v>
      </c>
      <c r="BF146" s="5">
        <v>8</v>
      </c>
      <c r="BG146">
        <v>4.5</v>
      </c>
      <c r="BH146" s="106">
        <f t="shared" si="43"/>
        <v>4.5</v>
      </c>
      <c r="BI146" s="107">
        <f t="shared" si="45"/>
        <v>0.5</v>
      </c>
      <c r="BJ146" s="108" t="str">
        <f t="shared" si="46"/>
        <v>SA-193-B7</v>
      </c>
      <c r="BK146" s="109" t="str">
        <f t="shared" si="47"/>
        <v>STUD BOLT, 1-8</v>
      </c>
      <c r="BL146" s="6">
        <f t="shared" si="41"/>
        <v>0.90010000000000001</v>
      </c>
      <c r="BM146" s="6" t="str">
        <f t="shared" si="48"/>
        <v>1-8 MACHINE THREAD</v>
      </c>
      <c r="BN146" s="110" t="s">
        <v>4476</v>
      </c>
    </row>
    <row r="147" spans="2:66" x14ac:dyDescent="0.25">
      <c r="B147" s="48" t="str">
        <f t="shared" si="42"/>
        <v>WNeck Flange 150-NPS16 SCH-30</v>
      </c>
      <c r="C147" s="9" t="s">
        <v>23</v>
      </c>
      <c r="D147" s="9" t="s">
        <v>934</v>
      </c>
      <c r="E147" s="9">
        <v>16776960</v>
      </c>
      <c r="F147" s="22" t="s">
        <v>689</v>
      </c>
      <c r="G147" s="9" t="s">
        <v>1</v>
      </c>
      <c r="H147" s="9" t="s">
        <v>943</v>
      </c>
      <c r="I147" s="18" t="s">
        <v>936</v>
      </c>
      <c r="J147" s="19">
        <v>16</v>
      </c>
      <c r="K147" s="20" t="s">
        <v>937</v>
      </c>
      <c r="L147" s="20" t="s">
        <v>692</v>
      </c>
      <c r="M147" s="21">
        <v>150</v>
      </c>
      <c r="N147" s="20">
        <v>23.5</v>
      </c>
      <c r="O147" s="20">
        <v>6.25E-2</v>
      </c>
      <c r="P147" s="20">
        <v>1.3799999999999997</v>
      </c>
      <c r="Q147" s="20">
        <v>18</v>
      </c>
      <c r="R147" s="20">
        <v>16</v>
      </c>
      <c r="S147" s="17">
        <v>4.9400000000000004</v>
      </c>
      <c r="T147" s="9">
        <v>15.25</v>
      </c>
      <c r="U147" s="20">
        <v>21.25</v>
      </c>
      <c r="V147" s="20">
        <v>1.1200000000000001</v>
      </c>
      <c r="W147" s="20">
        <v>16</v>
      </c>
      <c r="X147" s="20">
        <v>11.25</v>
      </c>
      <c r="Y147" s="9" t="s">
        <v>868</v>
      </c>
      <c r="Z147" s="9" t="s">
        <v>694</v>
      </c>
      <c r="AA147" s="9" t="s">
        <v>695</v>
      </c>
      <c r="AB147" s="9" t="s">
        <v>698</v>
      </c>
      <c r="AC147" s="9">
        <v>0.11866666666666668</v>
      </c>
      <c r="AD147" s="9">
        <v>2.3733333333333335</v>
      </c>
      <c r="AE147" s="9">
        <v>0.3125</v>
      </c>
      <c r="AF147" s="9">
        <v>22.5</v>
      </c>
      <c r="AG147" s="25" t="s">
        <v>2264</v>
      </c>
      <c r="BB147" s="104" t="s">
        <v>4671</v>
      </c>
      <c r="BC147" s="105">
        <f t="shared" si="44"/>
        <v>0</v>
      </c>
      <c r="BD147" s="1"/>
      <c r="BE147">
        <v>1</v>
      </c>
      <c r="BF147" s="5">
        <v>8</v>
      </c>
      <c r="BG147">
        <v>4.75</v>
      </c>
      <c r="BH147" s="106">
        <f t="shared" si="43"/>
        <v>4.75</v>
      </c>
      <c r="BI147" s="107">
        <f t="shared" si="45"/>
        <v>0.5</v>
      </c>
      <c r="BJ147" s="108" t="str">
        <f t="shared" si="46"/>
        <v>SA-193-B7</v>
      </c>
      <c r="BK147" s="109" t="str">
        <f t="shared" si="47"/>
        <v>STUD BOLT, 1-8</v>
      </c>
      <c r="BL147" s="6">
        <f t="shared" si="41"/>
        <v>0.90010000000000001</v>
      </c>
      <c r="BM147" s="6" t="str">
        <f t="shared" si="48"/>
        <v>1-8 MACHINE THREAD</v>
      </c>
      <c r="BN147" s="110" t="s">
        <v>4476</v>
      </c>
    </row>
    <row r="148" spans="2:66" x14ac:dyDescent="0.25">
      <c r="B148" s="48" t="str">
        <f t="shared" si="42"/>
        <v>WNeck Flange 150-NPS16 SCH-40</v>
      </c>
      <c r="C148" s="9" t="s">
        <v>23</v>
      </c>
      <c r="D148" s="9" t="s">
        <v>934</v>
      </c>
      <c r="E148" s="9">
        <v>16776960</v>
      </c>
      <c r="F148" s="22" t="s">
        <v>689</v>
      </c>
      <c r="G148" s="9" t="s">
        <v>108</v>
      </c>
      <c r="H148" s="9" t="s">
        <v>944</v>
      </c>
      <c r="I148" s="18" t="s">
        <v>936</v>
      </c>
      <c r="J148" s="19">
        <v>16</v>
      </c>
      <c r="K148" s="20" t="s">
        <v>937</v>
      </c>
      <c r="L148" s="20" t="s">
        <v>692</v>
      </c>
      <c r="M148" s="21">
        <v>150</v>
      </c>
      <c r="N148" s="20">
        <v>23.5</v>
      </c>
      <c r="O148" s="20">
        <v>6.25E-2</v>
      </c>
      <c r="P148" s="20">
        <v>1.3799999999999997</v>
      </c>
      <c r="Q148" s="20">
        <v>18</v>
      </c>
      <c r="R148" s="20">
        <v>16</v>
      </c>
      <c r="S148" s="17">
        <v>4.9400000000000004</v>
      </c>
      <c r="T148" s="9">
        <v>15</v>
      </c>
      <c r="U148" s="20">
        <v>21.25</v>
      </c>
      <c r="V148" s="20">
        <v>1.1200000000000001</v>
      </c>
      <c r="W148" s="20">
        <v>16</v>
      </c>
      <c r="X148" s="20">
        <v>11.25</v>
      </c>
      <c r="Y148" s="9" t="s">
        <v>702</v>
      </c>
      <c r="Z148" s="9" t="s">
        <v>694</v>
      </c>
      <c r="AA148" s="9" t="s">
        <v>695</v>
      </c>
      <c r="AB148" s="9" t="s">
        <v>698</v>
      </c>
      <c r="AC148" s="9">
        <v>0.11866666666666668</v>
      </c>
      <c r="AD148" s="9">
        <v>2.3733333333333335</v>
      </c>
      <c r="AE148" s="9">
        <v>0.4375</v>
      </c>
      <c r="AF148" s="9">
        <v>22.5</v>
      </c>
      <c r="AG148" s="25" t="s">
        <v>2264</v>
      </c>
      <c r="BB148" s="104" t="s">
        <v>4672</v>
      </c>
      <c r="BC148" s="105">
        <f t="shared" si="44"/>
        <v>0</v>
      </c>
      <c r="BD148" s="1"/>
      <c r="BE148">
        <v>1</v>
      </c>
      <c r="BF148" s="5">
        <v>8</v>
      </c>
      <c r="BG148">
        <v>5</v>
      </c>
      <c r="BH148" s="106">
        <f t="shared" si="43"/>
        <v>5</v>
      </c>
      <c r="BI148" s="107">
        <f t="shared" si="45"/>
        <v>0.5</v>
      </c>
      <c r="BJ148" s="108" t="str">
        <f t="shared" si="46"/>
        <v>SA-193-B7</v>
      </c>
      <c r="BK148" s="109" t="str">
        <f t="shared" si="47"/>
        <v>STUD BOLT, 1-8</v>
      </c>
      <c r="BL148" s="6">
        <f t="shared" si="41"/>
        <v>0.90010000000000001</v>
      </c>
      <c r="BM148" s="6" t="str">
        <f t="shared" si="48"/>
        <v>1-8 MACHINE THREAD</v>
      </c>
      <c r="BN148" s="110" t="s">
        <v>4476</v>
      </c>
    </row>
    <row r="149" spans="2:66" x14ac:dyDescent="0.25">
      <c r="B149" s="48" t="str">
        <f t="shared" si="42"/>
        <v>WNeck Flange 150-NPS16 SCH-60</v>
      </c>
      <c r="C149" s="9" t="s">
        <v>23</v>
      </c>
      <c r="D149" s="9" t="s">
        <v>934</v>
      </c>
      <c r="E149" s="9">
        <v>16776960</v>
      </c>
      <c r="F149" s="22" t="s">
        <v>689</v>
      </c>
      <c r="G149" s="9" t="s">
        <v>1</v>
      </c>
      <c r="H149" s="9" t="s">
        <v>945</v>
      </c>
      <c r="I149" s="18" t="s">
        <v>936</v>
      </c>
      <c r="J149" s="19">
        <v>16</v>
      </c>
      <c r="K149" s="20" t="s">
        <v>937</v>
      </c>
      <c r="L149" s="20" t="s">
        <v>692</v>
      </c>
      <c r="M149" s="21">
        <v>150</v>
      </c>
      <c r="N149" s="20">
        <v>23.5</v>
      </c>
      <c r="O149" s="20">
        <v>6.25E-2</v>
      </c>
      <c r="P149" s="20">
        <v>1.3799999999999997</v>
      </c>
      <c r="Q149" s="20">
        <v>18</v>
      </c>
      <c r="R149" s="20">
        <v>16</v>
      </c>
      <c r="S149" s="17">
        <v>4.9400000000000004</v>
      </c>
      <c r="T149" s="9">
        <v>14.688000000000001</v>
      </c>
      <c r="U149" s="20">
        <v>21.25</v>
      </c>
      <c r="V149" s="20">
        <v>1.1200000000000001</v>
      </c>
      <c r="W149" s="20">
        <v>16</v>
      </c>
      <c r="X149" s="20">
        <v>11.25</v>
      </c>
      <c r="Y149" s="9" t="s">
        <v>872</v>
      </c>
      <c r="Z149" s="9" t="s">
        <v>694</v>
      </c>
      <c r="AA149" s="9" t="s">
        <v>695</v>
      </c>
      <c r="AB149" s="9" t="s">
        <v>698</v>
      </c>
      <c r="AC149" s="9">
        <v>0.11866666666666668</v>
      </c>
      <c r="AD149" s="9">
        <v>2.3733333333333335</v>
      </c>
      <c r="AE149" s="9">
        <v>0.59349999999999969</v>
      </c>
      <c r="AF149" s="9">
        <v>22.5</v>
      </c>
      <c r="AG149" s="25" t="s">
        <v>2264</v>
      </c>
      <c r="BB149" s="104" t="s">
        <v>4673</v>
      </c>
      <c r="BC149" s="105">
        <f t="shared" si="44"/>
        <v>0</v>
      </c>
      <c r="BD149" s="1"/>
      <c r="BE149">
        <v>1</v>
      </c>
      <c r="BF149" s="5">
        <v>8</v>
      </c>
      <c r="BG149">
        <v>5.25</v>
      </c>
      <c r="BH149" s="106">
        <f t="shared" si="43"/>
        <v>5.25</v>
      </c>
      <c r="BI149" s="107">
        <f t="shared" si="45"/>
        <v>0.5</v>
      </c>
      <c r="BJ149" s="108" t="str">
        <f t="shared" si="46"/>
        <v>SA-193-B7</v>
      </c>
      <c r="BK149" s="109" t="str">
        <f t="shared" si="47"/>
        <v>STUD BOLT, 1-8</v>
      </c>
      <c r="BL149" s="6">
        <f t="shared" si="41"/>
        <v>0.90010000000000001</v>
      </c>
      <c r="BM149" s="6" t="str">
        <f t="shared" si="48"/>
        <v>1-8 MACHINE THREAD</v>
      </c>
      <c r="BN149" s="110" t="s">
        <v>4476</v>
      </c>
    </row>
    <row r="150" spans="2:66" x14ac:dyDescent="0.25">
      <c r="B150" s="48" t="str">
        <f t="shared" si="42"/>
        <v>WNeck Flange 150-NPS16 SCH-80</v>
      </c>
      <c r="C150" s="9" t="s">
        <v>23</v>
      </c>
      <c r="D150" s="9" t="s">
        <v>934</v>
      </c>
      <c r="E150" s="9">
        <v>16776960</v>
      </c>
      <c r="F150" s="22" t="s">
        <v>689</v>
      </c>
      <c r="G150" s="9" t="s">
        <v>109</v>
      </c>
      <c r="H150" s="9" t="s">
        <v>946</v>
      </c>
      <c r="I150" s="18" t="s">
        <v>936</v>
      </c>
      <c r="J150" s="19">
        <v>16</v>
      </c>
      <c r="K150" s="20" t="s">
        <v>937</v>
      </c>
      <c r="L150" s="20" t="s">
        <v>692</v>
      </c>
      <c r="M150" s="21">
        <v>150</v>
      </c>
      <c r="N150" s="20">
        <v>23.5</v>
      </c>
      <c r="O150" s="20">
        <v>6.25E-2</v>
      </c>
      <c r="P150" s="20">
        <v>1.3799999999999997</v>
      </c>
      <c r="Q150" s="20">
        <v>18</v>
      </c>
      <c r="R150" s="20">
        <v>16</v>
      </c>
      <c r="S150" s="17">
        <v>4.9400000000000004</v>
      </c>
      <c r="T150" s="9">
        <v>14.311999999999999</v>
      </c>
      <c r="U150" s="20">
        <v>21.25</v>
      </c>
      <c r="V150" s="20">
        <v>1.1200000000000001</v>
      </c>
      <c r="W150" s="20">
        <v>16</v>
      </c>
      <c r="X150" s="20">
        <v>11.25</v>
      </c>
      <c r="Y150" s="9" t="s">
        <v>704</v>
      </c>
      <c r="Z150" s="9" t="s">
        <v>694</v>
      </c>
      <c r="AA150" s="9" t="s">
        <v>695</v>
      </c>
      <c r="AB150" s="9" t="s">
        <v>698</v>
      </c>
      <c r="AC150" s="9">
        <v>0.11866666666666668</v>
      </c>
      <c r="AD150" s="9">
        <v>2.3733333333333335</v>
      </c>
      <c r="AE150" s="9">
        <v>0.78150000000000031</v>
      </c>
      <c r="AF150" s="9">
        <v>22.5</v>
      </c>
      <c r="AG150" s="25" t="s">
        <v>2264</v>
      </c>
      <c r="BB150" s="104" t="s">
        <v>4674</v>
      </c>
      <c r="BC150" s="105">
        <f t="shared" si="44"/>
        <v>0</v>
      </c>
      <c r="BD150" s="1"/>
      <c r="BE150">
        <v>1</v>
      </c>
      <c r="BF150" s="5">
        <v>8</v>
      </c>
      <c r="BG150">
        <v>5.5</v>
      </c>
      <c r="BH150" s="106">
        <f t="shared" si="43"/>
        <v>5.5</v>
      </c>
      <c r="BI150" s="107">
        <f t="shared" si="45"/>
        <v>0.5</v>
      </c>
      <c r="BJ150" s="108" t="str">
        <f t="shared" si="46"/>
        <v>SA-193-B7</v>
      </c>
      <c r="BK150" s="109" t="str">
        <f t="shared" si="47"/>
        <v>STUD BOLT, 1-8</v>
      </c>
      <c r="BL150" s="6">
        <f t="shared" si="41"/>
        <v>0.90010000000000001</v>
      </c>
      <c r="BM150" s="6" t="str">
        <f t="shared" si="48"/>
        <v>1-8 MACHINE THREAD</v>
      </c>
      <c r="BN150" s="110" t="s">
        <v>4476</v>
      </c>
    </row>
    <row r="151" spans="2:66" x14ac:dyDescent="0.25">
      <c r="B151" s="48" t="str">
        <f t="shared" si="42"/>
        <v>WNeck Flange 150-NPS16 SCH-STD</v>
      </c>
      <c r="C151" s="9" t="s">
        <v>23</v>
      </c>
      <c r="D151" s="9" t="s">
        <v>934</v>
      </c>
      <c r="E151" s="9">
        <v>16776960</v>
      </c>
      <c r="F151" s="22" t="s">
        <v>689</v>
      </c>
      <c r="G151" s="9" t="s">
        <v>110</v>
      </c>
      <c r="H151" s="9" t="s">
        <v>947</v>
      </c>
      <c r="I151" s="18" t="s">
        <v>936</v>
      </c>
      <c r="J151" s="19">
        <v>16</v>
      </c>
      <c r="K151" s="20" t="s">
        <v>937</v>
      </c>
      <c r="L151" s="20" t="s">
        <v>692</v>
      </c>
      <c r="M151" s="21">
        <v>150</v>
      </c>
      <c r="N151" s="20">
        <v>23.5</v>
      </c>
      <c r="O151" s="20">
        <v>6.25E-2</v>
      </c>
      <c r="P151" s="20">
        <v>1.3799999999999997</v>
      </c>
      <c r="Q151" s="20">
        <v>18</v>
      </c>
      <c r="R151" s="20">
        <v>16</v>
      </c>
      <c r="S151" s="17">
        <v>4.9400000000000004</v>
      </c>
      <c r="T151" s="9">
        <v>15.25</v>
      </c>
      <c r="U151" s="20">
        <v>21.25</v>
      </c>
      <c r="V151" s="20">
        <v>1.1200000000000001</v>
      </c>
      <c r="W151" s="20">
        <v>16</v>
      </c>
      <c r="X151" s="20">
        <v>11.25</v>
      </c>
      <c r="Y151" s="9" t="s">
        <v>706</v>
      </c>
      <c r="Z151" s="9" t="s">
        <v>694</v>
      </c>
      <c r="AA151" s="9" t="s">
        <v>695</v>
      </c>
      <c r="AB151" s="9" t="s">
        <v>698</v>
      </c>
      <c r="AC151" s="9">
        <v>0.11866666666666668</v>
      </c>
      <c r="AD151" s="9">
        <v>2.3733333333333335</v>
      </c>
      <c r="AE151" s="9">
        <v>0.3125</v>
      </c>
      <c r="AF151" s="9">
        <v>22.5</v>
      </c>
      <c r="AG151" s="25" t="s">
        <v>2264</v>
      </c>
      <c r="BB151" s="104" t="s">
        <v>4675</v>
      </c>
      <c r="BC151" s="105">
        <f t="shared" si="44"/>
        <v>0</v>
      </c>
      <c r="BD151" s="1"/>
      <c r="BE151">
        <v>1</v>
      </c>
      <c r="BF151" s="5">
        <v>8</v>
      </c>
      <c r="BG151">
        <v>5.75</v>
      </c>
      <c r="BH151" s="106">
        <f t="shared" si="43"/>
        <v>5.75</v>
      </c>
      <c r="BI151" s="107">
        <f t="shared" si="45"/>
        <v>0.5</v>
      </c>
      <c r="BJ151" s="108" t="str">
        <f t="shared" si="46"/>
        <v>SA-193-B7</v>
      </c>
      <c r="BK151" s="109" t="str">
        <f t="shared" si="47"/>
        <v>STUD BOLT, 1-8</v>
      </c>
      <c r="BL151" s="6">
        <f t="shared" si="41"/>
        <v>0.90010000000000001</v>
      </c>
      <c r="BM151" s="6" t="str">
        <f t="shared" si="48"/>
        <v>1-8 MACHINE THREAD</v>
      </c>
      <c r="BN151" s="110" t="s">
        <v>4476</v>
      </c>
    </row>
    <row r="152" spans="2:66" x14ac:dyDescent="0.25">
      <c r="B152" s="48" t="str">
        <f t="shared" si="42"/>
        <v>WNeck Flange 150-NPS16 SCH-XH</v>
      </c>
      <c r="C152" s="9" t="s">
        <v>23</v>
      </c>
      <c r="D152" s="9" t="s">
        <v>934</v>
      </c>
      <c r="E152" s="9">
        <v>16776960</v>
      </c>
      <c r="F152" s="22" t="s">
        <v>689</v>
      </c>
      <c r="G152" s="9" t="s">
        <v>111</v>
      </c>
      <c r="H152" s="9" t="s">
        <v>948</v>
      </c>
      <c r="I152" s="18" t="s">
        <v>936</v>
      </c>
      <c r="J152" s="19">
        <v>16</v>
      </c>
      <c r="K152" s="20" t="s">
        <v>937</v>
      </c>
      <c r="L152" s="20" t="s">
        <v>692</v>
      </c>
      <c r="M152" s="21">
        <v>150</v>
      </c>
      <c r="N152" s="20">
        <v>23.5</v>
      </c>
      <c r="O152" s="20">
        <v>6.25E-2</v>
      </c>
      <c r="P152" s="20">
        <v>1.3799999999999997</v>
      </c>
      <c r="Q152" s="20">
        <v>18</v>
      </c>
      <c r="R152" s="20">
        <v>16</v>
      </c>
      <c r="S152" s="17">
        <v>4.9400000000000004</v>
      </c>
      <c r="T152" s="9">
        <v>15</v>
      </c>
      <c r="U152" s="20">
        <v>21.25</v>
      </c>
      <c r="V152" s="20">
        <v>1.1200000000000001</v>
      </c>
      <c r="W152" s="20">
        <v>16</v>
      </c>
      <c r="X152" s="20">
        <v>11.25</v>
      </c>
      <c r="Y152" s="9" t="s">
        <v>708</v>
      </c>
      <c r="Z152" s="9" t="s">
        <v>694</v>
      </c>
      <c r="AA152" s="9" t="s">
        <v>695</v>
      </c>
      <c r="AB152" s="9" t="s">
        <v>698</v>
      </c>
      <c r="AC152" s="9">
        <v>0.11866666666666668</v>
      </c>
      <c r="AD152" s="9">
        <v>2.3733333333333335</v>
      </c>
      <c r="AE152" s="9">
        <v>0.4375</v>
      </c>
      <c r="AF152" s="9">
        <v>22.5</v>
      </c>
      <c r="AG152" s="25" t="s">
        <v>2264</v>
      </c>
      <c r="BB152" s="104" t="s">
        <v>4676</v>
      </c>
      <c r="BC152" s="105">
        <f t="shared" si="44"/>
        <v>0</v>
      </c>
      <c r="BD152" s="1"/>
      <c r="BE152">
        <v>1</v>
      </c>
      <c r="BF152" s="5">
        <v>8</v>
      </c>
      <c r="BG152">
        <v>6</v>
      </c>
      <c r="BH152" s="106">
        <f t="shared" si="43"/>
        <v>6</v>
      </c>
      <c r="BI152" s="107">
        <f t="shared" si="45"/>
        <v>0.5</v>
      </c>
      <c r="BJ152" s="108" t="str">
        <f t="shared" si="46"/>
        <v>SA-193-B7</v>
      </c>
      <c r="BK152" s="109" t="str">
        <f t="shared" si="47"/>
        <v>STUD BOLT, 1-8</v>
      </c>
      <c r="BL152" s="6">
        <f t="shared" si="41"/>
        <v>0.90010000000000001</v>
      </c>
      <c r="BM152" s="6" t="str">
        <f t="shared" si="48"/>
        <v>1-8 MACHINE THREAD</v>
      </c>
      <c r="BN152" s="110" t="s">
        <v>4476</v>
      </c>
    </row>
    <row r="153" spans="2:66" x14ac:dyDescent="0.25">
      <c r="B153" s="48" t="str">
        <f t="shared" si="42"/>
        <v>WNeck Flange 150-NPS18 SCH-10</v>
      </c>
      <c r="C153" s="9" t="s">
        <v>23</v>
      </c>
      <c r="D153" s="9" t="s">
        <v>949</v>
      </c>
      <c r="E153" s="9">
        <v>16711935</v>
      </c>
      <c r="F153" s="22" t="s">
        <v>689</v>
      </c>
      <c r="G153" s="9" t="s">
        <v>1</v>
      </c>
      <c r="H153" s="9" t="s">
        <v>950</v>
      </c>
      <c r="I153" s="18" t="s">
        <v>951</v>
      </c>
      <c r="J153" s="19">
        <v>18</v>
      </c>
      <c r="K153" s="20" t="s">
        <v>952</v>
      </c>
      <c r="L153" s="20" t="s">
        <v>692</v>
      </c>
      <c r="M153" s="21">
        <v>150</v>
      </c>
      <c r="N153" s="20">
        <v>25</v>
      </c>
      <c r="O153" s="20">
        <v>6.25E-2</v>
      </c>
      <c r="P153" s="20">
        <v>1.5000000000000002</v>
      </c>
      <c r="Q153" s="20">
        <v>19.88</v>
      </c>
      <c r="R153" s="20">
        <v>18</v>
      </c>
      <c r="S153" s="17">
        <v>5.4399999999999995</v>
      </c>
      <c r="T153" s="9">
        <v>17.5</v>
      </c>
      <c r="U153" s="20">
        <v>22.75</v>
      </c>
      <c r="V153" s="20">
        <v>1.25</v>
      </c>
      <c r="W153" s="20">
        <v>16</v>
      </c>
      <c r="X153" s="20">
        <v>11.25</v>
      </c>
      <c r="Y153" s="9" t="s">
        <v>693</v>
      </c>
      <c r="Z153" s="9" t="s">
        <v>694</v>
      </c>
      <c r="AA153" s="9" t="s">
        <v>695</v>
      </c>
      <c r="AB153" s="9" t="s">
        <v>698</v>
      </c>
      <c r="AC153" s="9">
        <v>0.13133333333333333</v>
      </c>
      <c r="AD153" s="9">
        <v>2.6266666666666665</v>
      </c>
      <c r="AE153" s="9">
        <v>0.1875</v>
      </c>
      <c r="AF153" s="9">
        <v>22.5</v>
      </c>
      <c r="AG153" s="25" t="s">
        <v>2264</v>
      </c>
      <c r="BB153" s="104" t="s">
        <v>4677</v>
      </c>
      <c r="BC153" s="105">
        <f t="shared" si="44"/>
        <v>0</v>
      </c>
      <c r="BD153" s="1"/>
      <c r="BE153">
        <v>1</v>
      </c>
      <c r="BF153" s="5">
        <v>8</v>
      </c>
      <c r="BG153">
        <v>6.25</v>
      </c>
      <c r="BH153" s="106">
        <f t="shared" si="43"/>
        <v>6.25</v>
      </c>
      <c r="BI153" s="107">
        <f t="shared" si="45"/>
        <v>0.5</v>
      </c>
      <c r="BJ153" s="108" t="str">
        <f t="shared" si="46"/>
        <v>SA-193-B7</v>
      </c>
      <c r="BK153" s="109" t="str">
        <f t="shared" si="47"/>
        <v>STUD BOLT, 1-8</v>
      </c>
      <c r="BL153" s="6">
        <f t="shared" si="41"/>
        <v>0.90010000000000001</v>
      </c>
      <c r="BM153" s="6" t="str">
        <f t="shared" si="48"/>
        <v>1-8 MACHINE THREAD</v>
      </c>
      <c r="BN153" s="110" t="s">
        <v>4476</v>
      </c>
    </row>
    <row r="154" spans="2:66" x14ac:dyDescent="0.25">
      <c r="B154" s="48" t="str">
        <f t="shared" si="42"/>
        <v>WNeck Flange 150-NPS18 SCH-100</v>
      </c>
      <c r="C154" s="9" t="s">
        <v>23</v>
      </c>
      <c r="D154" s="9" t="s">
        <v>949</v>
      </c>
      <c r="E154" s="9">
        <v>16711935</v>
      </c>
      <c r="F154" s="22" t="s">
        <v>689</v>
      </c>
      <c r="G154" s="9" t="s">
        <v>112</v>
      </c>
      <c r="H154" s="9" t="s">
        <v>953</v>
      </c>
      <c r="I154" s="18" t="s">
        <v>951</v>
      </c>
      <c r="J154" s="19">
        <v>18</v>
      </c>
      <c r="K154" s="20" t="s">
        <v>952</v>
      </c>
      <c r="L154" s="20" t="s">
        <v>692</v>
      </c>
      <c r="M154" s="21">
        <v>150</v>
      </c>
      <c r="N154" s="20">
        <v>25</v>
      </c>
      <c r="O154" s="20">
        <v>6.25E-2</v>
      </c>
      <c r="P154" s="20">
        <v>1.5000000000000002</v>
      </c>
      <c r="Q154" s="20">
        <v>19.88</v>
      </c>
      <c r="R154" s="20">
        <v>18</v>
      </c>
      <c r="S154" s="17">
        <v>5.4399999999999995</v>
      </c>
      <c r="T154" s="9">
        <v>15.688000000000001</v>
      </c>
      <c r="U154" s="20">
        <v>22.75</v>
      </c>
      <c r="V154" s="20">
        <v>1.25</v>
      </c>
      <c r="W154" s="20">
        <v>16</v>
      </c>
      <c r="X154" s="20">
        <v>11.25</v>
      </c>
      <c r="Y154" s="9" t="s">
        <v>859</v>
      </c>
      <c r="Z154" s="9" t="s">
        <v>694</v>
      </c>
      <c r="AA154" s="9" t="s">
        <v>695</v>
      </c>
      <c r="AB154" s="9" t="s">
        <v>698</v>
      </c>
      <c r="AC154" s="9">
        <v>0.13133333333333333</v>
      </c>
      <c r="AD154" s="9">
        <v>2.6266666666666665</v>
      </c>
      <c r="AE154" s="9">
        <v>1.0934999999999997</v>
      </c>
      <c r="AF154" s="9">
        <v>22.5</v>
      </c>
      <c r="AG154" s="25" t="s">
        <v>2264</v>
      </c>
      <c r="BB154" s="104" t="s">
        <v>4678</v>
      </c>
      <c r="BC154" s="105">
        <f t="shared" si="44"/>
        <v>0</v>
      </c>
      <c r="BD154" s="1"/>
      <c r="BE154">
        <v>1</v>
      </c>
      <c r="BF154" s="5">
        <v>8</v>
      </c>
      <c r="BG154">
        <v>6.5</v>
      </c>
      <c r="BH154" s="106">
        <f t="shared" si="43"/>
        <v>6.5</v>
      </c>
      <c r="BI154" s="107">
        <f t="shared" si="45"/>
        <v>0.5</v>
      </c>
      <c r="BJ154" s="108" t="str">
        <f t="shared" si="46"/>
        <v>SA-193-B7</v>
      </c>
      <c r="BK154" s="109" t="str">
        <f t="shared" si="47"/>
        <v>STUD BOLT, 1-8</v>
      </c>
      <c r="BL154" s="6">
        <f t="shared" si="41"/>
        <v>0.90010000000000001</v>
      </c>
      <c r="BM154" s="6" t="str">
        <f t="shared" si="48"/>
        <v>1-8 MACHINE THREAD</v>
      </c>
      <c r="BN154" s="110" t="s">
        <v>4476</v>
      </c>
    </row>
    <row r="155" spans="2:66" x14ac:dyDescent="0.25">
      <c r="B155" s="48" t="str">
        <f t="shared" si="42"/>
        <v>WNeck Flange 150-NPS18 SCH-120</v>
      </c>
      <c r="C155" s="9" t="s">
        <v>23</v>
      </c>
      <c r="D155" s="9" t="s">
        <v>949</v>
      </c>
      <c r="E155" s="9">
        <v>16711935</v>
      </c>
      <c r="F155" s="22" t="s">
        <v>689</v>
      </c>
      <c r="G155" s="9" t="s">
        <v>113</v>
      </c>
      <c r="H155" s="9" t="s">
        <v>954</v>
      </c>
      <c r="I155" s="18" t="s">
        <v>951</v>
      </c>
      <c r="J155" s="19">
        <v>18</v>
      </c>
      <c r="K155" s="20" t="s">
        <v>952</v>
      </c>
      <c r="L155" s="20" t="s">
        <v>692</v>
      </c>
      <c r="M155" s="21">
        <v>150</v>
      </c>
      <c r="N155" s="20">
        <v>25</v>
      </c>
      <c r="O155" s="20">
        <v>6.25E-2</v>
      </c>
      <c r="P155" s="20">
        <v>1.5000000000000002</v>
      </c>
      <c r="Q155" s="20">
        <v>19.88</v>
      </c>
      <c r="R155" s="20">
        <v>18</v>
      </c>
      <c r="S155" s="17">
        <v>5.4399999999999995</v>
      </c>
      <c r="T155" s="9">
        <v>15.25</v>
      </c>
      <c r="U155" s="20">
        <v>22.75</v>
      </c>
      <c r="V155" s="20">
        <v>1.25</v>
      </c>
      <c r="W155" s="20">
        <v>16</v>
      </c>
      <c r="X155" s="20">
        <v>11.25</v>
      </c>
      <c r="Y155" s="9" t="s">
        <v>816</v>
      </c>
      <c r="Z155" s="9" t="s">
        <v>694</v>
      </c>
      <c r="AA155" s="9" t="s">
        <v>695</v>
      </c>
      <c r="AB155" s="9" t="s">
        <v>698</v>
      </c>
      <c r="AC155" s="9">
        <v>0.13133333333333333</v>
      </c>
      <c r="AD155" s="9">
        <v>2.6266666666666665</v>
      </c>
      <c r="AE155" s="9">
        <v>1.3125</v>
      </c>
      <c r="AF155" s="9">
        <v>22.5</v>
      </c>
      <c r="AG155" s="25" t="s">
        <v>2264</v>
      </c>
      <c r="BB155" s="104" t="s">
        <v>4679</v>
      </c>
      <c r="BC155" s="105">
        <f t="shared" si="44"/>
        <v>0</v>
      </c>
      <c r="BD155" s="1"/>
      <c r="BE155">
        <v>1</v>
      </c>
      <c r="BF155" s="5">
        <v>8</v>
      </c>
      <c r="BG155">
        <v>6.75</v>
      </c>
      <c r="BH155" s="106">
        <f t="shared" si="43"/>
        <v>6.75</v>
      </c>
      <c r="BI155" s="107">
        <f t="shared" si="45"/>
        <v>0.5</v>
      </c>
      <c r="BJ155" s="108" t="str">
        <f t="shared" si="46"/>
        <v>SA-193-B7</v>
      </c>
      <c r="BK155" s="109" t="str">
        <f t="shared" si="47"/>
        <v>STUD BOLT, 1-8</v>
      </c>
      <c r="BL155" s="6">
        <f t="shared" si="41"/>
        <v>0.90010000000000001</v>
      </c>
      <c r="BM155" s="6" t="str">
        <f t="shared" si="48"/>
        <v>1-8 MACHINE THREAD</v>
      </c>
      <c r="BN155" s="110" t="s">
        <v>4476</v>
      </c>
    </row>
    <row r="156" spans="2:66" x14ac:dyDescent="0.25">
      <c r="B156" s="48" t="str">
        <f t="shared" si="42"/>
        <v>WNeck Flange 150-NPS18 SCH-140</v>
      </c>
      <c r="C156" s="9" t="s">
        <v>23</v>
      </c>
      <c r="D156" s="9" t="s">
        <v>949</v>
      </c>
      <c r="E156" s="9">
        <v>16711935</v>
      </c>
      <c r="F156" s="22" t="s">
        <v>689</v>
      </c>
      <c r="G156" s="9" t="s">
        <v>1</v>
      </c>
      <c r="H156" s="9" t="s">
        <v>955</v>
      </c>
      <c r="I156" s="18" t="s">
        <v>951</v>
      </c>
      <c r="J156" s="19">
        <v>18</v>
      </c>
      <c r="K156" s="20" t="s">
        <v>952</v>
      </c>
      <c r="L156" s="20" t="s">
        <v>692</v>
      </c>
      <c r="M156" s="21">
        <v>150</v>
      </c>
      <c r="N156" s="20">
        <v>25</v>
      </c>
      <c r="O156" s="20">
        <v>6.25E-2</v>
      </c>
      <c r="P156" s="20">
        <v>1.5000000000000002</v>
      </c>
      <c r="Q156" s="20">
        <v>19.88</v>
      </c>
      <c r="R156" s="20">
        <v>18</v>
      </c>
      <c r="S156" s="17">
        <v>5.4399999999999995</v>
      </c>
      <c r="T156" s="9">
        <v>14.875999999999999</v>
      </c>
      <c r="U156" s="20">
        <v>22.75</v>
      </c>
      <c r="V156" s="20">
        <v>1.25</v>
      </c>
      <c r="W156" s="20">
        <v>16</v>
      </c>
      <c r="X156" s="20">
        <v>11.25</v>
      </c>
      <c r="Y156" s="9" t="s">
        <v>862</v>
      </c>
      <c r="Z156" s="9" t="s">
        <v>694</v>
      </c>
      <c r="AA156" s="9" t="s">
        <v>695</v>
      </c>
      <c r="AB156" s="9" t="s">
        <v>698</v>
      </c>
      <c r="AC156" s="9">
        <v>0.13133333333333333</v>
      </c>
      <c r="AD156" s="9">
        <v>2.6266666666666665</v>
      </c>
      <c r="AE156" s="9">
        <v>1.4995000000000003</v>
      </c>
      <c r="AF156" s="9">
        <v>22.5</v>
      </c>
      <c r="AG156" s="25" t="s">
        <v>2264</v>
      </c>
      <c r="BB156" s="104" t="s">
        <v>4680</v>
      </c>
      <c r="BC156" s="105">
        <f t="shared" si="44"/>
        <v>0</v>
      </c>
      <c r="BD156" s="1"/>
      <c r="BE156">
        <v>1</v>
      </c>
      <c r="BF156" s="5">
        <v>8</v>
      </c>
      <c r="BG156">
        <v>7</v>
      </c>
      <c r="BH156" s="106">
        <f t="shared" si="43"/>
        <v>7</v>
      </c>
      <c r="BI156" s="107">
        <f t="shared" si="45"/>
        <v>0.5</v>
      </c>
      <c r="BJ156" s="108" t="str">
        <f t="shared" si="46"/>
        <v>SA-193-B7</v>
      </c>
      <c r="BK156" s="109" t="str">
        <f t="shared" si="47"/>
        <v>STUD BOLT, 1-8</v>
      </c>
      <c r="BL156" s="6">
        <f t="shared" si="41"/>
        <v>0.90010000000000001</v>
      </c>
      <c r="BM156" s="6" t="str">
        <f t="shared" si="48"/>
        <v>1-8 MACHINE THREAD</v>
      </c>
      <c r="BN156" s="110" t="s">
        <v>4476</v>
      </c>
    </row>
    <row r="157" spans="2:66" x14ac:dyDescent="0.25">
      <c r="B157" s="48" t="str">
        <f t="shared" si="42"/>
        <v>WNeck Flange 150-NPS18 SCH-160</v>
      </c>
      <c r="C157" s="9" t="s">
        <v>23</v>
      </c>
      <c r="D157" s="9" t="s">
        <v>949</v>
      </c>
      <c r="E157" s="9">
        <v>16711935</v>
      </c>
      <c r="F157" s="22" t="s">
        <v>689</v>
      </c>
      <c r="G157" s="9" t="s">
        <v>114</v>
      </c>
      <c r="H157" s="9" t="s">
        <v>956</v>
      </c>
      <c r="I157" s="18" t="s">
        <v>951</v>
      </c>
      <c r="J157" s="19">
        <v>18</v>
      </c>
      <c r="K157" s="20" t="s">
        <v>952</v>
      </c>
      <c r="L157" s="20" t="s">
        <v>692</v>
      </c>
      <c r="M157" s="21">
        <v>150</v>
      </c>
      <c r="N157" s="20">
        <v>25</v>
      </c>
      <c r="O157" s="20">
        <v>6.25E-2</v>
      </c>
      <c r="P157" s="20">
        <v>1.5000000000000002</v>
      </c>
      <c r="Q157" s="20">
        <v>19.88</v>
      </c>
      <c r="R157" s="20">
        <v>18</v>
      </c>
      <c r="S157" s="17">
        <v>5.4399999999999995</v>
      </c>
      <c r="T157" s="9">
        <v>14.438000000000001</v>
      </c>
      <c r="U157" s="20">
        <v>22.75</v>
      </c>
      <c r="V157" s="20">
        <v>1.25</v>
      </c>
      <c r="W157" s="20">
        <v>16</v>
      </c>
      <c r="X157" s="20">
        <v>11.25</v>
      </c>
      <c r="Y157" s="9" t="s">
        <v>700</v>
      </c>
      <c r="Z157" s="9" t="s">
        <v>694</v>
      </c>
      <c r="AA157" s="9" t="s">
        <v>695</v>
      </c>
      <c r="AB157" s="9" t="s">
        <v>698</v>
      </c>
      <c r="AC157" s="9">
        <v>0.13133333333333333</v>
      </c>
      <c r="AD157" s="9">
        <v>2.6266666666666665</v>
      </c>
      <c r="AE157" s="9">
        <v>1.7184999999999997</v>
      </c>
      <c r="AF157" s="9">
        <v>22.5</v>
      </c>
      <c r="AG157" s="25" t="s">
        <v>2264</v>
      </c>
      <c r="BB157" s="104" t="s">
        <v>4681</v>
      </c>
      <c r="BC157" s="105">
        <f t="shared" si="44"/>
        <v>0</v>
      </c>
      <c r="BD157" s="1"/>
      <c r="BE157">
        <v>1</v>
      </c>
      <c r="BF157" s="5">
        <v>8</v>
      </c>
      <c r="BG157">
        <v>7.25</v>
      </c>
      <c r="BH157" s="106">
        <f t="shared" si="43"/>
        <v>7.25</v>
      </c>
      <c r="BI157" s="107">
        <f t="shared" si="45"/>
        <v>0.5</v>
      </c>
      <c r="BJ157" s="108" t="str">
        <f t="shared" si="46"/>
        <v>SA-193-B7</v>
      </c>
      <c r="BK157" s="109" t="str">
        <f t="shared" si="47"/>
        <v>STUD BOLT, 1-8</v>
      </c>
      <c r="BL157" s="6">
        <f t="shared" si="41"/>
        <v>0.90010000000000001</v>
      </c>
      <c r="BM157" s="6" t="str">
        <f t="shared" si="48"/>
        <v>1-8 MACHINE THREAD</v>
      </c>
      <c r="BN157" s="110" t="s">
        <v>4476</v>
      </c>
    </row>
    <row r="158" spans="2:66" x14ac:dyDescent="0.25">
      <c r="B158" s="48" t="str">
        <f t="shared" si="42"/>
        <v>WNeck Flange 150-NPS18 SCH-20</v>
      </c>
      <c r="C158" s="9" t="s">
        <v>23</v>
      </c>
      <c r="D158" s="9" t="s">
        <v>949</v>
      </c>
      <c r="E158" s="9">
        <v>16711935</v>
      </c>
      <c r="F158" s="22" t="s">
        <v>689</v>
      </c>
      <c r="G158" s="9" t="s">
        <v>1</v>
      </c>
      <c r="H158" s="9" t="s">
        <v>957</v>
      </c>
      <c r="I158" s="18" t="s">
        <v>951</v>
      </c>
      <c r="J158" s="19">
        <v>18</v>
      </c>
      <c r="K158" s="20" t="s">
        <v>952</v>
      </c>
      <c r="L158" s="20" t="s">
        <v>692</v>
      </c>
      <c r="M158" s="21">
        <v>150</v>
      </c>
      <c r="N158" s="20">
        <v>25</v>
      </c>
      <c r="O158" s="20">
        <v>6.25E-2</v>
      </c>
      <c r="P158" s="20">
        <v>1.5000000000000002</v>
      </c>
      <c r="Q158" s="20">
        <v>19.88</v>
      </c>
      <c r="R158" s="20">
        <v>18</v>
      </c>
      <c r="S158" s="17">
        <v>5.4399999999999995</v>
      </c>
      <c r="T158" s="9">
        <v>17.376000000000001</v>
      </c>
      <c r="U158" s="20">
        <v>22.75</v>
      </c>
      <c r="V158" s="20">
        <v>1.25</v>
      </c>
      <c r="W158" s="20">
        <v>16</v>
      </c>
      <c r="X158" s="20">
        <v>11.25</v>
      </c>
      <c r="Y158" s="9" t="s">
        <v>866</v>
      </c>
      <c r="Z158" s="9" t="s">
        <v>694</v>
      </c>
      <c r="AA158" s="9" t="s">
        <v>695</v>
      </c>
      <c r="AB158" s="9" t="s">
        <v>698</v>
      </c>
      <c r="AC158" s="9">
        <v>0.13133333333333333</v>
      </c>
      <c r="AD158" s="9">
        <v>2.6266666666666665</v>
      </c>
      <c r="AE158" s="9">
        <v>0.24949999999999939</v>
      </c>
      <c r="AF158" s="9">
        <v>22.5</v>
      </c>
      <c r="AG158" s="25" t="s">
        <v>2264</v>
      </c>
      <c r="BB158" s="104" t="s">
        <v>4682</v>
      </c>
      <c r="BC158" s="105">
        <f t="shared" si="44"/>
        <v>0</v>
      </c>
      <c r="BD158" s="1"/>
      <c r="BE158">
        <v>1</v>
      </c>
      <c r="BF158" s="5">
        <v>8</v>
      </c>
      <c r="BG158">
        <v>7.5</v>
      </c>
      <c r="BH158" s="106">
        <f t="shared" si="43"/>
        <v>7.5</v>
      </c>
      <c r="BI158" s="107">
        <f t="shared" si="45"/>
        <v>0.5</v>
      </c>
      <c r="BJ158" s="108" t="str">
        <f t="shared" si="46"/>
        <v>SA-193-B7</v>
      </c>
      <c r="BK158" s="109" t="str">
        <f t="shared" si="47"/>
        <v>STUD BOLT, 1-8</v>
      </c>
      <c r="BL158" s="6">
        <f t="shared" si="41"/>
        <v>0.90010000000000001</v>
      </c>
      <c r="BM158" s="6" t="str">
        <f t="shared" si="48"/>
        <v>1-8 MACHINE THREAD</v>
      </c>
      <c r="BN158" s="110" t="s">
        <v>4476</v>
      </c>
    </row>
    <row r="159" spans="2:66" x14ac:dyDescent="0.25">
      <c r="B159" s="48" t="str">
        <f t="shared" si="42"/>
        <v>WNeck Flange 150-NPS18 SCH-30</v>
      </c>
      <c r="C159" s="9" t="s">
        <v>23</v>
      </c>
      <c r="D159" s="9" t="s">
        <v>949</v>
      </c>
      <c r="E159" s="9">
        <v>16711935</v>
      </c>
      <c r="F159" s="22" t="s">
        <v>689</v>
      </c>
      <c r="G159" s="9" t="s">
        <v>1</v>
      </c>
      <c r="H159" s="9" t="s">
        <v>958</v>
      </c>
      <c r="I159" s="18" t="s">
        <v>951</v>
      </c>
      <c r="J159" s="19">
        <v>18</v>
      </c>
      <c r="K159" s="20" t="s">
        <v>952</v>
      </c>
      <c r="L159" s="20" t="s">
        <v>692</v>
      </c>
      <c r="M159" s="21">
        <v>150</v>
      </c>
      <c r="N159" s="20">
        <v>25</v>
      </c>
      <c r="O159" s="20">
        <v>6.25E-2</v>
      </c>
      <c r="P159" s="20">
        <v>1.5000000000000002</v>
      </c>
      <c r="Q159" s="20">
        <v>19.88</v>
      </c>
      <c r="R159" s="20">
        <v>18</v>
      </c>
      <c r="S159" s="17">
        <v>5.4399999999999995</v>
      </c>
      <c r="T159" s="9">
        <v>17.123999999999999</v>
      </c>
      <c r="U159" s="20">
        <v>22.75</v>
      </c>
      <c r="V159" s="20">
        <v>1.25</v>
      </c>
      <c r="W159" s="20">
        <v>16</v>
      </c>
      <c r="X159" s="20">
        <v>11.25</v>
      </c>
      <c r="Y159" s="9" t="s">
        <v>868</v>
      </c>
      <c r="Z159" s="9" t="s">
        <v>694</v>
      </c>
      <c r="AA159" s="9" t="s">
        <v>695</v>
      </c>
      <c r="AB159" s="9" t="s">
        <v>698</v>
      </c>
      <c r="AC159" s="9">
        <v>0.13133333333333333</v>
      </c>
      <c r="AD159" s="9">
        <v>2.6266666666666665</v>
      </c>
      <c r="AE159" s="9">
        <v>0.37550000000000061</v>
      </c>
      <c r="AF159" s="9">
        <v>22.5</v>
      </c>
      <c r="AG159" s="25" t="s">
        <v>2264</v>
      </c>
      <c r="BB159" s="104" t="s">
        <v>4683</v>
      </c>
      <c r="BC159" s="105">
        <f t="shared" si="44"/>
        <v>0</v>
      </c>
      <c r="BD159" s="1"/>
      <c r="BE159">
        <v>1</v>
      </c>
      <c r="BF159" s="5">
        <v>8</v>
      </c>
      <c r="BG159">
        <v>7.75</v>
      </c>
      <c r="BH159" s="106">
        <f t="shared" si="43"/>
        <v>7.75</v>
      </c>
      <c r="BI159" s="107">
        <f t="shared" si="45"/>
        <v>0.5</v>
      </c>
      <c r="BJ159" s="108" t="str">
        <f t="shared" si="46"/>
        <v>SA-193-B7</v>
      </c>
      <c r="BK159" s="109" t="str">
        <f t="shared" si="47"/>
        <v>STUD BOLT, 1-8</v>
      </c>
      <c r="BL159" s="6">
        <f t="shared" si="41"/>
        <v>0.90010000000000001</v>
      </c>
      <c r="BM159" s="6" t="str">
        <f t="shared" si="48"/>
        <v>1-8 MACHINE THREAD</v>
      </c>
      <c r="BN159" s="110" t="s">
        <v>4476</v>
      </c>
    </row>
    <row r="160" spans="2:66" x14ac:dyDescent="0.25">
      <c r="B160" s="48" t="str">
        <f t="shared" si="42"/>
        <v>WNeck Flange 150-NPS18 SCH-40</v>
      </c>
      <c r="C160" s="9" t="s">
        <v>23</v>
      </c>
      <c r="D160" s="9" t="s">
        <v>949</v>
      </c>
      <c r="E160" s="9">
        <v>16711935</v>
      </c>
      <c r="F160" s="22" t="s">
        <v>689</v>
      </c>
      <c r="G160" s="9" t="s">
        <v>115</v>
      </c>
      <c r="H160" s="9" t="s">
        <v>959</v>
      </c>
      <c r="I160" s="18" t="s">
        <v>951</v>
      </c>
      <c r="J160" s="19">
        <v>18</v>
      </c>
      <c r="K160" s="20" t="s">
        <v>952</v>
      </c>
      <c r="L160" s="20" t="s">
        <v>692</v>
      </c>
      <c r="M160" s="21">
        <v>150</v>
      </c>
      <c r="N160" s="20">
        <v>25</v>
      </c>
      <c r="O160" s="20">
        <v>6.25E-2</v>
      </c>
      <c r="P160" s="20">
        <v>1.5000000000000002</v>
      </c>
      <c r="Q160" s="20">
        <v>19.88</v>
      </c>
      <c r="R160" s="20">
        <v>18</v>
      </c>
      <c r="S160" s="17">
        <v>5.4399999999999995</v>
      </c>
      <c r="T160" s="9">
        <v>16.876000000000001</v>
      </c>
      <c r="U160" s="20">
        <v>22.75</v>
      </c>
      <c r="V160" s="20">
        <v>1.25</v>
      </c>
      <c r="W160" s="20">
        <v>16</v>
      </c>
      <c r="X160" s="20">
        <v>11.25</v>
      </c>
      <c r="Y160" s="9" t="s">
        <v>702</v>
      </c>
      <c r="Z160" s="9" t="s">
        <v>694</v>
      </c>
      <c r="AA160" s="9" t="s">
        <v>695</v>
      </c>
      <c r="AB160" s="9" t="s">
        <v>698</v>
      </c>
      <c r="AC160" s="9">
        <v>0.13133333333333333</v>
      </c>
      <c r="AD160" s="9">
        <v>2.6266666666666665</v>
      </c>
      <c r="AE160" s="9">
        <v>0.49949999999999939</v>
      </c>
      <c r="AF160" s="9">
        <v>22.5</v>
      </c>
      <c r="AG160" s="25" t="s">
        <v>2264</v>
      </c>
      <c r="BB160" s="104" t="s">
        <v>4684</v>
      </c>
      <c r="BC160" s="105">
        <f t="shared" si="44"/>
        <v>0</v>
      </c>
      <c r="BD160" s="1"/>
      <c r="BE160">
        <v>1</v>
      </c>
      <c r="BF160" s="5">
        <v>8</v>
      </c>
      <c r="BG160">
        <v>8</v>
      </c>
      <c r="BH160" s="106">
        <f t="shared" si="43"/>
        <v>8</v>
      </c>
      <c r="BI160" s="107">
        <f t="shared" si="45"/>
        <v>0.5</v>
      </c>
      <c r="BJ160" s="108" t="str">
        <f t="shared" si="46"/>
        <v>SA-193-B7</v>
      </c>
      <c r="BK160" s="109" t="str">
        <f t="shared" si="47"/>
        <v>STUD BOLT, 1-8</v>
      </c>
      <c r="BL160" s="6">
        <f t="shared" si="41"/>
        <v>0.90010000000000001</v>
      </c>
      <c r="BM160" s="6" t="str">
        <f t="shared" si="48"/>
        <v>1-8 MACHINE THREAD</v>
      </c>
      <c r="BN160" s="110" t="s">
        <v>4476</v>
      </c>
    </row>
    <row r="161" spans="2:66" x14ac:dyDescent="0.25">
      <c r="B161" s="48" t="str">
        <f t="shared" si="42"/>
        <v>WNeck Flange 150-NPS18 SCH-60</v>
      </c>
      <c r="C161" s="9" t="s">
        <v>23</v>
      </c>
      <c r="D161" s="9" t="s">
        <v>949</v>
      </c>
      <c r="E161" s="9">
        <v>16711935</v>
      </c>
      <c r="F161" s="22" t="s">
        <v>689</v>
      </c>
      <c r="G161" s="9" t="s">
        <v>1</v>
      </c>
      <c r="H161" s="9" t="s">
        <v>960</v>
      </c>
      <c r="I161" s="18" t="s">
        <v>951</v>
      </c>
      <c r="J161" s="19">
        <v>18</v>
      </c>
      <c r="K161" s="20" t="s">
        <v>952</v>
      </c>
      <c r="L161" s="20" t="s">
        <v>692</v>
      </c>
      <c r="M161" s="21">
        <v>150</v>
      </c>
      <c r="N161" s="20">
        <v>25</v>
      </c>
      <c r="O161" s="20">
        <v>6.25E-2</v>
      </c>
      <c r="P161" s="20">
        <v>1.5000000000000002</v>
      </c>
      <c r="Q161" s="20">
        <v>19.88</v>
      </c>
      <c r="R161" s="20">
        <v>18</v>
      </c>
      <c r="S161" s="17">
        <v>5.4399999999999995</v>
      </c>
      <c r="T161" s="9">
        <v>16.5</v>
      </c>
      <c r="U161" s="20">
        <v>22.75</v>
      </c>
      <c r="V161" s="20">
        <v>1.25</v>
      </c>
      <c r="W161" s="20">
        <v>16</v>
      </c>
      <c r="X161" s="20">
        <v>11.25</v>
      </c>
      <c r="Y161" s="9" t="s">
        <v>872</v>
      </c>
      <c r="Z161" s="9" t="s">
        <v>694</v>
      </c>
      <c r="AA161" s="9" t="s">
        <v>695</v>
      </c>
      <c r="AB161" s="9" t="s">
        <v>698</v>
      </c>
      <c r="AC161" s="9">
        <v>0.13133333333333333</v>
      </c>
      <c r="AD161" s="9">
        <v>2.6266666666666665</v>
      </c>
      <c r="AE161" s="9">
        <v>0.6875</v>
      </c>
      <c r="AF161" s="9">
        <v>22.5</v>
      </c>
      <c r="AG161" s="25" t="s">
        <v>2264</v>
      </c>
      <c r="BB161" s="104" t="s">
        <v>4685</v>
      </c>
      <c r="BC161" s="105">
        <f t="shared" si="44"/>
        <v>0</v>
      </c>
      <c r="BD161" s="1"/>
      <c r="BE161">
        <v>1</v>
      </c>
      <c r="BF161" s="5">
        <v>8</v>
      </c>
      <c r="BG161">
        <v>8.5</v>
      </c>
      <c r="BH161" s="106">
        <f t="shared" si="43"/>
        <v>8.5</v>
      </c>
      <c r="BI161" s="107">
        <f t="shared" si="45"/>
        <v>0.5</v>
      </c>
      <c r="BJ161" s="108" t="str">
        <f t="shared" si="46"/>
        <v>SA-193-B7</v>
      </c>
      <c r="BK161" s="109" t="str">
        <f t="shared" si="47"/>
        <v>STUD BOLT, 1-8</v>
      </c>
      <c r="BL161" s="6">
        <f t="shared" si="41"/>
        <v>0.90010000000000001</v>
      </c>
      <c r="BM161" s="6" t="str">
        <f t="shared" si="48"/>
        <v>1-8 MACHINE THREAD</v>
      </c>
      <c r="BN161" s="110" t="s">
        <v>4476</v>
      </c>
    </row>
    <row r="162" spans="2:66" x14ac:dyDescent="0.25">
      <c r="B162" s="48" t="str">
        <f t="shared" si="42"/>
        <v>WNeck Flange 150-NPS18 SCH-80</v>
      </c>
      <c r="C162" s="9" t="s">
        <v>23</v>
      </c>
      <c r="D162" s="9" t="s">
        <v>949</v>
      </c>
      <c r="E162" s="9">
        <v>16711935</v>
      </c>
      <c r="F162" s="22" t="s">
        <v>689</v>
      </c>
      <c r="G162" s="9" t="s">
        <v>116</v>
      </c>
      <c r="H162" s="9" t="s">
        <v>961</v>
      </c>
      <c r="I162" s="18" t="s">
        <v>951</v>
      </c>
      <c r="J162" s="19">
        <v>18</v>
      </c>
      <c r="K162" s="20" t="s">
        <v>952</v>
      </c>
      <c r="L162" s="20" t="s">
        <v>692</v>
      </c>
      <c r="M162" s="21">
        <v>150</v>
      </c>
      <c r="N162" s="20">
        <v>25</v>
      </c>
      <c r="O162" s="20">
        <v>6.25E-2</v>
      </c>
      <c r="P162" s="20">
        <v>1.5000000000000002</v>
      </c>
      <c r="Q162" s="20">
        <v>19.88</v>
      </c>
      <c r="R162" s="20">
        <v>18</v>
      </c>
      <c r="S162" s="17">
        <v>5.4399999999999995</v>
      </c>
      <c r="T162" s="9">
        <v>16.123999999999999</v>
      </c>
      <c r="U162" s="20">
        <v>22.75</v>
      </c>
      <c r="V162" s="20">
        <v>1.25</v>
      </c>
      <c r="W162" s="20">
        <v>16</v>
      </c>
      <c r="X162" s="20">
        <v>11.25</v>
      </c>
      <c r="Y162" s="9" t="s">
        <v>704</v>
      </c>
      <c r="Z162" s="9" t="s">
        <v>694</v>
      </c>
      <c r="AA162" s="9" t="s">
        <v>695</v>
      </c>
      <c r="AB162" s="9" t="s">
        <v>698</v>
      </c>
      <c r="AC162" s="9">
        <v>0.13133333333333333</v>
      </c>
      <c r="AD162" s="9">
        <v>2.6266666666666665</v>
      </c>
      <c r="AE162" s="9">
        <v>0.87550000000000061</v>
      </c>
      <c r="AF162" s="9">
        <v>22.5</v>
      </c>
      <c r="AG162" s="25" t="s">
        <v>2264</v>
      </c>
      <c r="BB162" s="104" t="s">
        <v>4686</v>
      </c>
      <c r="BC162" s="105">
        <f t="shared" si="44"/>
        <v>0</v>
      </c>
      <c r="BD162" s="1"/>
      <c r="BE162">
        <v>1</v>
      </c>
      <c r="BF162" s="5">
        <v>8</v>
      </c>
      <c r="BG162">
        <v>9</v>
      </c>
      <c r="BH162" s="106">
        <f t="shared" si="43"/>
        <v>9</v>
      </c>
      <c r="BI162" s="107">
        <f t="shared" si="45"/>
        <v>0.5</v>
      </c>
      <c r="BJ162" s="108" t="str">
        <f t="shared" si="46"/>
        <v>SA-193-B7</v>
      </c>
      <c r="BK162" s="109" t="str">
        <f t="shared" si="47"/>
        <v>STUD BOLT, 1-8</v>
      </c>
      <c r="BL162" s="6">
        <f t="shared" si="41"/>
        <v>0.90010000000000001</v>
      </c>
      <c r="BM162" s="6" t="str">
        <f t="shared" si="48"/>
        <v>1-8 MACHINE THREAD</v>
      </c>
      <c r="BN162" s="110" t="s">
        <v>4476</v>
      </c>
    </row>
    <row r="163" spans="2:66" x14ac:dyDescent="0.25">
      <c r="B163" s="48" t="str">
        <f t="shared" si="42"/>
        <v>WNeck Flange 150-NPS18 SCH-STD</v>
      </c>
      <c r="C163" s="9" t="s">
        <v>23</v>
      </c>
      <c r="D163" s="9" t="s">
        <v>949</v>
      </c>
      <c r="E163" s="9">
        <v>16711935</v>
      </c>
      <c r="F163" s="22" t="s">
        <v>689</v>
      </c>
      <c r="G163" s="9" t="s">
        <v>117</v>
      </c>
      <c r="H163" s="9" t="s">
        <v>962</v>
      </c>
      <c r="I163" s="18" t="s">
        <v>951</v>
      </c>
      <c r="J163" s="19">
        <v>18</v>
      </c>
      <c r="K163" s="20" t="s">
        <v>952</v>
      </c>
      <c r="L163" s="20" t="s">
        <v>692</v>
      </c>
      <c r="M163" s="21">
        <v>150</v>
      </c>
      <c r="N163" s="20">
        <v>25</v>
      </c>
      <c r="O163" s="20">
        <v>6.25E-2</v>
      </c>
      <c r="P163" s="20">
        <v>1.5000000000000002</v>
      </c>
      <c r="Q163" s="20">
        <v>19.88</v>
      </c>
      <c r="R163" s="20">
        <v>18</v>
      </c>
      <c r="S163" s="17">
        <v>5.4399999999999995</v>
      </c>
      <c r="T163" s="9">
        <v>17.25</v>
      </c>
      <c r="U163" s="20">
        <v>22.75</v>
      </c>
      <c r="V163" s="20">
        <v>1.25</v>
      </c>
      <c r="W163" s="20">
        <v>16</v>
      </c>
      <c r="X163" s="20">
        <v>11.25</v>
      </c>
      <c r="Y163" s="9" t="s">
        <v>706</v>
      </c>
      <c r="Z163" s="9" t="s">
        <v>694</v>
      </c>
      <c r="AA163" s="9" t="s">
        <v>695</v>
      </c>
      <c r="AB163" s="9" t="s">
        <v>698</v>
      </c>
      <c r="AC163" s="9">
        <v>0.13133333333333333</v>
      </c>
      <c r="AD163" s="9">
        <v>2.6266666666666665</v>
      </c>
      <c r="AE163" s="9">
        <v>0.3125</v>
      </c>
      <c r="AF163" s="9">
        <v>22.5</v>
      </c>
      <c r="AG163" s="25" t="s">
        <v>2264</v>
      </c>
      <c r="BB163" s="104" t="s">
        <v>4687</v>
      </c>
      <c r="BC163" s="105">
        <f t="shared" si="44"/>
        <v>0</v>
      </c>
      <c r="BD163" s="1"/>
      <c r="BE163">
        <v>1</v>
      </c>
      <c r="BF163" s="5">
        <v>8</v>
      </c>
      <c r="BG163">
        <v>9.5</v>
      </c>
      <c r="BH163" s="106">
        <f t="shared" si="43"/>
        <v>9.5</v>
      </c>
      <c r="BI163" s="107">
        <f t="shared" si="45"/>
        <v>0.5</v>
      </c>
      <c r="BJ163" s="108" t="str">
        <f t="shared" si="46"/>
        <v>SA-193-B7</v>
      </c>
      <c r="BK163" s="109" t="str">
        <f t="shared" si="47"/>
        <v>STUD BOLT, 1-8</v>
      </c>
      <c r="BL163" s="6">
        <f t="shared" si="41"/>
        <v>0.90010000000000001</v>
      </c>
      <c r="BM163" s="6" t="str">
        <f t="shared" si="48"/>
        <v>1-8 MACHINE THREAD</v>
      </c>
      <c r="BN163" s="110" t="s">
        <v>4476</v>
      </c>
    </row>
    <row r="164" spans="2:66" x14ac:dyDescent="0.25">
      <c r="B164" s="48" t="str">
        <f t="shared" si="42"/>
        <v>WNeck Flange 150-NPS18 SCH-XH</v>
      </c>
      <c r="C164" s="9" t="s">
        <v>23</v>
      </c>
      <c r="D164" s="9" t="s">
        <v>949</v>
      </c>
      <c r="E164" s="9">
        <v>16711935</v>
      </c>
      <c r="F164" s="22" t="s">
        <v>689</v>
      </c>
      <c r="G164" s="9" t="s">
        <v>118</v>
      </c>
      <c r="H164" s="9" t="s">
        <v>963</v>
      </c>
      <c r="I164" s="18" t="s">
        <v>951</v>
      </c>
      <c r="J164" s="19">
        <v>18</v>
      </c>
      <c r="K164" s="20" t="s">
        <v>952</v>
      </c>
      <c r="L164" s="20" t="s">
        <v>692</v>
      </c>
      <c r="M164" s="21">
        <v>150</v>
      </c>
      <c r="N164" s="20">
        <v>25</v>
      </c>
      <c r="O164" s="20">
        <v>6.25E-2</v>
      </c>
      <c r="P164" s="20">
        <v>1.5000000000000002</v>
      </c>
      <c r="Q164" s="20">
        <v>19.88</v>
      </c>
      <c r="R164" s="20">
        <v>18</v>
      </c>
      <c r="S164" s="17">
        <v>5.4399999999999995</v>
      </c>
      <c r="T164" s="9">
        <v>17</v>
      </c>
      <c r="U164" s="20">
        <v>22.75</v>
      </c>
      <c r="V164" s="20">
        <v>1.25</v>
      </c>
      <c r="W164" s="20">
        <v>16</v>
      </c>
      <c r="X164" s="20">
        <v>11.25</v>
      </c>
      <c r="Y164" s="9" t="s">
        <v>708</v>
      </c>
      <c r="Z164" s="9" t="s">
        <v>694</v>
      </c>
      <c r="AA164" s="9" t="s">
        <v>695</v>
      </c>
      <c r="AB164" s="9" t="s">
        <v>698</v>
      </c>
      <c r="AC164" s="9">
        <v>0.13133333333333333</v>
      </c>
      <c r="AD164" s="9">
        <v>2.6266666666666665</v>
      </c>
      <c r="AE164" s="9">
        <v>0.4375</v>
      </c>
      <c r="AF164" s="9">
        <v>22.5</v>
      </c>
      <c r="AG164" s="25" t="s">
        <v>2264</v>
      </c>
      <c r="BB164" s="104" t="s">
        <v>4688</v>
      </c>
      <c r="BC164" s="105">
        <f t="shared" si="44"/>
        <v>0</v>
      </c>
      <c r="BD164" s="1"/>
      <c r="BE164">
        <v>1</v>
      </c>
      <c r="BF164" s="5">
        <v>8</v>
      </c>
      <c r="BG164">
        <v>10</v>
      </c>
      <c r="BH164" s="106">
        <f t="shared" si="43"/>
        <v>10</v>
      </c>
      <c r="BI164" s="107">
        <f t="shared" si="45"/>
        <v>0.5</v>
      </c>
      <c r="BJ164" s="108" t="str">
        <f t="shared" si="46"/>
        <v>SA-193-B7</v>
      </c>
      <c r="BK164" s="109" t="str">
        <f t="shared" si="47"/>
        <v>STUD BOLT, 1-8</v>
      </c>
      <c r="BL164" s="6">
        <f t="shared" si="41"/>
        <v>0.90010000000000001</v>
      </c>
      <c r="BM164" s="6" t="str">
        <f t="shared" si="48"/>
        <v>1-8 MACHINE THREAD</v>
      </c>
      <c r="BN164" s="110" t="s">
        <v>4476</v>
      </c>
    </row>
    <row r="165" spans="2:66" x14ac:dyDescent="0.25">
      <c r="B165" s="48" t="str">
        <f t="shared" si="42"/>
        <v>WNeck Flange 150-NPS20 SCH-10</v>
      </c>
      <c r="C165" s="9" t="s">
        <v>23</v>
      </c>
      <c r="D165" s="9" t="s">
        <v>964</v>
      </c>
      <c r="E165" s="9">
        <v>16744703</v>
      </c>
      <c r="F165" s="22" t="s">
        <v>689</v>
      </c>
      <c r="G165" s="9" t="s">
        <v>1</v>
      </c>
      <c r="H165" s="9" t="s">
        <v>965</v>
      </c>
      <c r="I165" s="18" t="s">
        <v>966</v>
      </c>
      <c r="J165" s="19">
        <v>20</v>
      </c>
      <c r="K165" s="20" t="s">
        <v>967</v>
      </c>
      <c r="L165" s="20" t="s">
        <v>692</v>
      </c>
      <c r="M165" s="21">
        <v>150</v>
      </c>
      <c r="N165" s="20">
        <v>27.5</v>
      </c>
      <c r="O165" s="20">
        <v>6.25E-2</v>
      </c>
      <c r="P165" s="20">
        <v>1.62</v>
      </c>
      <c r="Q165" s="20">
        <v>22</v>
      </c>
      <c r="R165" s="20">
        <v>20</v>
      </c>
      <c r="S165" s="17">
        <v>5.6199999999999992</v>
      </c>
      <c r="T165" s="9">
        <v>19.5</v>
      </c>
      <c r="U165" s="20">
        <v>25</v>
      </c>
      <c r="V165" s="20">
        <v>1.25</v>
      </c>
      <c r="W165" s="20">
        <v>20</v>
      </c>
      <c r="X165" s="20">
        <v>9</v>
      </c>
      <c r="Y165" s="9" t="s">
        <v>693</v>
      </c>
      <c r="Z165" s="9" t="s">
        <v>694</v>
      </c>
      <c r="AA165" s="9" t="s">
        <v>695</v>
      </c>
      <c r="AB165" s="9" t="s">
        <v>698</v>
      </c>
      <c r="AC165" s="9">
        <v>0.1333333333333333</v>
      </c>
      <c r="AD165" s="9">
        <v>2.6666666666666661</v>
      </c>
      <c r="AE165" s="9">
        <v>0.1875</v>
      </c>
      <c r="AF165" s="9">
        <v>18</v>
      </c>
      <c r="AG165" s="25" t="s">
        <v>2264</v>
      </c>
      <c r="BB165" s="104" t="s">
        <v>4689</v>
      </c>
      <c r="BC165" s="105">
        <f t="shared" si="44"/>
        <v>0</v>
      </c>
      <c r="BD165" s="1"/>
      <c r="BE165">
        <v>1.125</v>
      </c>
      <c r="BF165" s="5">
        <v>7</v>
      </c>
      <c r="BG165">
        <v>1.125</v>
      </c>
      <c r="BH165" s="106">
        <f t="shared" si="43"/>
        <v>1.125</v>
      </c>
      <c r="BI165" s="107">
        <f t="shared" si="45"/>
        <v>0.5</v>
      </c>
      <c r="BJ165" s="108" t="str">
        <f t="shared" si="46"/>
        <v>SA-193-B7</v>
      </c>
      <c r="BK165" s="109" t="str">
        <f t="shared" si="47"/>
        <v>STUD BOLT, 1 1/8-7</v>
      </c>
      <c r="BL165" s="6">
        <f t="shared" si="41"/>
        <v>0.95450000000000002</v>
      </c>
      <c r="BM165" s="6" t="str">
        <f t="shared" si="48"/>
        <v>1 1/8-7 MACHINE THREAD</v>
      </c>
      <c r="BN165" s="110" t="s">
        <v>4476</v>
      </c>
    </row>
    <row r="166" spans="2:66" x14ac:dyDescent="0.25">
      <c r="B166" s="48" t="str">
        <f t="shared" si="42"/>
        <v>WNeck Flange 150-NPS20 SCH-100</v>
      </c>
      <c r="C166" s="9" t="s">
        <v>23</v>
      </c>
      <c r="D166" s="9" t="s">
        <v>964</v>
      </c>
      <c r="E166" s="9">
        <v>16744703</v>
      </c>
      <c r="F166" s="22" t="s">
        <v>689</v>
      </c>
      <c r="G166" s="9" t="s">
        <v>1</v>
      </c>
      <c r="H166" s="9" t="s">
        <v>968</v>
      </c>
      <c r="I166" s="18" t="s">
        <v>966</v>
      </c>
      <c r="J166" s="19">
        <v>20</v>
      </c>
      <c r="K166" s="20" t="s">
        <v>967</v>
      </c>
      <c r="L166" s="20" t="s">
        <v>692</v>
      </c>
      <c r="M166" s="21">
        <v>150</v>
      </c>
      <c r="N166" s="20">
        <v>27.5</v>
      </c>
      <c r="O166" s="20">
        <v>6.25E-2</v>
      </c>
      <c r="P166" s="20">
        <v>1.62</v>
      </c>
      <c r="Q166" s="20">
        <v>22</v>
      </c>
      <c r="R166" s="20">
        <v>20</v>
      </c>
      <c r="S166" s="17">
        <v>5.6199999999999992</v>
      </c>
      <c r="T166" s="9">
        <v>17.437999999999999</v>
      </c>
      <c r="U166" s="20">
        <v>25</v>
      </c>
      <c r="V166" s="20">
        <v>1.25</v>
      </c>
      <c r="W166" s="20">
        <v>20</v>
      </c>
      <c r="X166" s="20">
        <v>9</v>
      </c>
      <c r="Y166" s="9" t="s">
        <v>859</v>
      </c>
      <c r="Z166" s="9" t="s">
        <v>694</v>
      </c>
      <c r="AA166" s="9" t="s">
        <v>695</v>
      </c>
      <c r="AB166" s="9" t="s">
        <v>698</v>
      </c>
      <c r="AC166" s="9">
        <v>0.1333333333333333</v>
      </c>
      <c r="AD166" s="9">
        <v>2.6666666666666661</v>
      </c>
      <c r="AE166" s="9">
        <v>1.2185000000000006</v>
      </c>
      <c r="AF166" s="9">
        <v>18</v>
      </c>
      <c r="AG166" s="25" t="s">
        <v>2264</v>
      </c>
      <c r="BB166" s="104" t="s">
        <v>4690</v>
      </c>
      <c r="BC166" s="105">
        <f t="shared" si="44"/>
        <v>0</v>
      </c>
      <c r="BD166" s="1"/>
      <c r="BE166">
        <v>1.125</v>
      </c>
      <c r="BF166" s="5">
        <v>7</v>
      </c>
      <c r="BG166">
        <v>1.25</v>
      </c>
      <c r="BH166" s="106">
        <f t="shared" si="43"/>
        <v>1.25</v>
      </c>
      <c r="BI166" s="107">
        <f t="shared" si="45"/>
        <v>0.5</v>
      </c>
      <c r="BJ166" s="108" t="str">
        <f t="shared" si="46"/>
        <v>SA-193-B7</v>
      </c>
      <c r="BK166" s="109" t="str">
        <f t="shared" si="47"/>
        <v>STUD BOLT, 1 1/8-7</v>
      </c>
      <c r="BL166" s="6">
        <f t="shared" si="41"/>
        <v>0.95450000000000002</v>
      </c>
      <c r="BM166" s="6" t="str">
        <f t="shared" si="48"/>
        <v>1 1/8-7 MACHINE THREAD</v>
      </c>
      <c r="BN166" s="110" t="s">
        <v>4476</v>
      </c>
    </row>
    <row r="167" spans="2:66" x14ac:dyDescent="0.25">
      <c r="B167" s="48" t="str">
        <f t="shared" si="42"/>
        <v>WNeck Flange 150-NPS20 SCH-120</v>
      </c>
      <c r="C167" s="9" t="s">
        <v>23</v>
      </c>
      <c r="D167" s="9" t="s">
        <v>964</v>
      </c>
      <c r="E167" s="9">
        <v>16744703</v>
      </c>
      <c r="F167" s="22" t="s">
        <v>689</v>
      </c>
      <c r="G167" s="9" t="s">
        <v>1</v>
      </c>
      <c r="H167" s="9" t="s">
        <v>969</v>
      </c>
      <c r="I167" s="18" t="s">
        <v>966</v>
      </c>
      <c r="J167" s="19">
        <v>20</v>
      </c>
      <c r="K167" s="20" t="s">
        <v>967</v>
      </c>
      <c r="L167" s="20" t="s">
        <v>692</v>
      </c>
      <c r="M167" s="21">
        <v>150</v>
      </c>
      <c r="N167" s="20">
        <v>27.5</v>
      </c>
      <c r="O167" s="20">
        <v>6.25E-2</v>
      </c>
      <c r="P167" s="20">
        <v>1.62</v>
      </c>
      <c r="Q167" s="20">
        <v>22</v>
      </c>
      <c r="R167" s="20">
        <v>20</v>
      </c>
      <c r="S167" s="17">
        <v>5.6199999999999992</v>
      </c>
      <c r="T167" s="9">
        <v>17</v>
      </c>
      <c r="U167" s="20">
        <v>25</v>
      </c>
      <c r="V167" s="20">
        <v>1.25</v>
      </c>
      <c r="W167" s="20">
        <v>20</v>
      </c>
      <c r="X167" s="20">
        <v>9</v>
      </c>
      <c r="Y167" s="9" t="s">
        <v>816</v>
      </c>
      <c r="Z167" s="9" t="s">
        <v>694</v>
      </c>
      <c r="AA167" s="9" t="s">
        <v>695</v>
      </c>
      <c r="AB167" s="9" t="s">
        <v>698</v>
      </c>
      <c r="AC167" s="9">
        <v>0.1333333333333333</v>
      </c>
      <c r="AD167" s="9">
        <v>2.6666666666666661</v>
      </c>
      <c r="AE167" s="9">
        <v>1.4375</v>
      </c>
      <c r="AF167" s="9">
        <v>18</v>
      </c>
      <c r="AG167" s="25" t="s">
        <v>2264</v>
      </c>
      <c r="BB167" s="104" t="s">
        <v>4691</v>
      </c>
      <c r="BC167" s="105">
        <f t="shared" si="44"/>
        <v>0</v>
      </c>
      <c r="BD167" s="1"/>
      <c r="BE167">
        <v>1.125</v>
      </c>
      <c r="BF167" s="5">
        <v>7</v>
      </c>
      <c r="BG167">
        <v>1.375</v>
      </c>
      <c r="BH167" s="106">
        <f t="shared" si="43"/>
        <v>1.375</v>
      </c>
      <c r="BI167" s="107">
        <f t="shared" si="45"/>
        <v>0.5</v>
      </c>
      <c r="BJ167" s="108" t="str">
        <f t="shared" si="46"/>
        <v>SA-193-B7</v>
      </c>
      <c r="BK167" s="109" t="str">
        <f t="shared" si="47"/>
        <v>STUD BOLT, 1 1/8-7</v>
      </c>
      <c r="BL167" s="6">
        <f t="shared" si="41"/>
        <v>0.95450000000000002</v>
      </c>
      <c r="BM167" s="6" t="str">
        <f t="shared" si="48"/>
        <v>1 1/8-7 MACHINE THREAD</v>
      </c>
      <c r="BN167" s="110" t="s">
        <v>4476</v>
      </c>
    </row>
    <row r="168" spans="2:66" x14ac:dyDescent="0.25">
      <c r="B168" s="48" t="str">
        <f t="shared" si="42"/>
        <v>WNeck Flange 150-NPS20 SCH-140</v>
      </c>
      <c r="C168" s="9" t="s">
        <v>23</v>
      </c>
      <c r="D168" s="9" t="s">
        <v>964</v>
      </c>
      <c r="E168" s="9">
        <v>16744703</v>
      </c>
      <c r="F168" s="22" t="s">
        <v>689</v>
      </c>
      <c r="G168" s="9" t="s">
        <v>1</v>
      </c>
      <c r="H168" s="9" t="s">
        <v>970</v>
      </c>
      <c r="I168" s="18" t="s">
        <v>966</v>
      </c>
      <c r="J168" s="19">
        <v>20</v>
      </c>
      <c r="K168" s="20" t="s">
        <v>967</v>
      </c>
      <c r="L168" s="20" t="s">
        <v>692</v>
      </c>
      <c r="M168" s="21">
        <v>150</v>
      </c>
      <c r="N168" s="20">
        <v>27.5</v>
      </c>
      <c r="O168" s="20">
        <v>6.25E-2</v>
      </c>
      <c r="P168" s="20">
        <v>1.62</v>
      </c>
      <c r="Q168" s="20">
        <v>22</v>
      </c>
      <c r="R168" s="20">
        <v>20</v>
      </c>
      <c r="S168" s="17">
        <v>5.6199999999999992</v>
      </c>
      <c r="T168" s="9">
        <v>16.5</v>
      </c>
      <c r="U168" s="20">
        <v>25</v>
      </c>
      <c r="V168" s="20">
        <v>1.25</v>
      </c>
      <c r="W168" s="20">
        <v>20</v>
      </c>
      <c r="X168" s="20">
        <v>9</v>
      </c>
      <c r="Y168" s="9" t="s">
        <v>862</v>
      </c>
      <c r="Z168" s="9" t="s">
        <v>694</v>
      </c>
      <c r="AA168" s="9" t="s">
        <v>695</v>
      </c>
      <c r="AB168" s="9" t="s">
        <v>698</v>
      </c>
      <c r="AC168" s="9">
        <v>0.1333333333333333</v>
      </c>
      <c r="AD168" s="9">
        <v>2.6666666666666661</v>
      </c>
      <c r="AE168" s="9">
        <v>1.6875</v>
      </c>
      <c r="AF168" s="9">
        <v>18</v>
      </c>
      <c r="AG168" s="25" t="s">
        <v>2264</v>
      </c>
      <c r="BB168" s="104" t="s">
        <v>4692</v>
      </c>
      <c r="BC168" s="105">
        <f t="shared" si="44"/>
        <v>0</v>
      </c>
      <c r="BD168" s="1"/>
      <c r="BE168">
        <v>1.125</v>
      </c>
      <c r="BF168" s="5">
        <v>7</v>
      </c>
      <c r="BG168">
        <v>1.5</v>
      </c>
      <c r="BH168" s="106">
        <f t="shared" si="43"/>
        <v>1.5</v>
      </c>
      <c r="BI168" s="107">
        <f t="shared" si="45"/>
        <v>0.5</v>
      </c>
      <c r="BJ168" s="108" t="str">
        <f t="shared" si="46"/>
        <v>SA-193-B7</v>
      </c>
      <c r="BK168" s="109" t="str">
        <f t="shared" si="47"/>
        <v>STUD BOLT, 1 1/8-7</v>
      </c>
      <c r="BL168" s="6">
        <f t="shared" si="41"/>
        <v>0.95450000000000002</v>
      </c>
      <c r="BM168" s="6" t="str">
        <f t="shared" si="48"/>
        <v>1 1/8-7 MACHINE THREAD</v>
      </c>
      <c r="BN168" s="110" t="s">
        <v>4476</v>
      </c>
    </row>
    <row r="169" spans="2:66" x14ac:dyDescent="0.25">
      <c r="B169" s="48" t="str">
        <f t="shared" si="42"/>
        <v>WNeck Flange 150-NPS20 SCH-160</v>
      </c>
      <c r="C169" s="9" t="s">
        <v>23</v>
      </c>
      <c r="D169" s="9" t="s">
        <v>964</v>
      </c>
      <c r="E169" s="9">
        <v>16744703</v>
      </c>
      <c r="F169" s="22" t="s">
        <v>689</v>
      </c>
      <c r="G169" s="9" t="s">
        <v>1</v>
      </c>
      <c r="H169" s="9" t="s">
        <v>971</v>
      </c>
      <c r="I169" s="18" t="s">
        <v>966</v>
      </c>
      <c r="J169" s="19">
        <v>20</v>
      </c>
      <c r="K169" s="20" t="s">
        <v>967</v>
      </c>
      <c r="L169" s="20" t="s">
        <v>692</v>
      </c>
      <c r="M169" s="21">
        <v>150</v>
      </c>
      <c r="N169" s="20">
        <v>27.5</v>
      </c>
      <c r="O169" s="20">
        <v>6.25E-2</v>
      </c>
      <c r="P169" s="20">
        <v>1.62</v>
      </c>
      <c r="Q169" s="20">
        <v>22</v>
      </c>
      <c r="R169" s="20">
        <v>20</v>
      </c>
      <c r="S169" s="17">
        <v>5.6199999999999992</v>
      </c>
      <c r="T169" s="9">
        <v>16.062000000000001</v>
      </c>
      <c r="U169" s="20">
        <v>25</v>
      </c>
      <c r="V169" s="20">
        <v>1.25</v>
      </c>
      <c r="W169" s="20">
        <v>20</v>
      </c>
      <c r="X169" s="20">
        <v>9</v>
      </c>
      <c r="Y169" s="9" t="s">
        <v>700</v>
      </c>
      <c r="Z169" s="9" t="s">
        <v>694</v>
      </c>
      <c r="AA169" s="9" t="s">
        <v>695</v>
      </c>
      <c r="AB169" s="9" t="s">
        <v>698</v>
      </c>
      <c r="AC169" s="9">
        <v>0.1333333333333333</v>
      </c>
      <c r="AD169" s="9">
        <v>2.6666666666666661</v>
      </c>
      <c r="AE169" s="9">
        <v>1.9064999999999994</v>
      </c>
      <c r="AF169" s="9">
        <v>18</v>
      </c>
      <c r="AG169" s="25" t="s">
        <v>2264</v>
      </c>
      <c r="BB169" s="104" t="s">
        <v>4693</v>
      </c>
      <c r="BC169" s="105">
        <f t="shared" si="44"/>
        <v>0</v>
      </c>
      <c r="BD169" s="1"/>
      <c r="BE169">
        <v>1.125</v>
      </c>
      <c r="BF169" s="5">
        <v>7</v>
      </c>
      <c r="BG169">
        <v>1.625</v>
      </c>
      <c r="BH169" s="106">
        <f t="shared" si="43"/>
        <v>1.625</v>
      </c>
      <c r="BI169" s="107">
        <f t="shared" si="45"/>
        <v>0.5</v>
      </c>
      <c r="BJ169" s="108" t="str">
        <f t="shared" si="46"/>
        <v>SA-193-B7</v>
      </c>
      <c r="BK169" s="109" t="str">
        <f t="shared" si="47"/>
        <v>STUD BOLT, 1 1/8-7</v>
      </c>
      <c r="BL169" s="6">
        <f t="shared" si="41"/>
        <v>0.95450000000000002</v>
      </c>
      <c r="BM169" s="6" t="str">
        <f t="shared" si="48"/>
        <v>1 1/8-7 MACHINE THREAD</v>
      </c>
      <c r="BN169" s="110" t="s">
        <v>4476</v>
      </c>
    </row>
    <row r="170" spans="2:66" x14ac:dyDescent="0.25">
      <c r="B170" s="48" t="str">
        <f t="shared" si="42"/>
        <v>WNeck Flange 150-NPS20 SCH-20</v>
      </c>
      <c r="C170" s="9" t="s">
        <v>23</v>
      </c>
      <c r="D170" s="9" t="s">
        <v>964</v>
      </c>
      <c r="E170" s="9">
        <v>16744703</v>
      </c>
      <c r="F170" s="22" t="s">
        <v>689</v>
      </c>
      <c r="G170" s="9" t="s">
        <v>1</v>
      </c>
      <c r="H170" s="9" t="s">
        <v>972</v>
      </c>
      <c r="I170" s="18" t="s">
        <v>966</v>
      </c>
      <c r="J170" s="19">
        <v>20</v>
      </c>
      <c r="K170" s="20" t="s">
        <v>967</v>
      </c>
      <c r="L170" s="20" t="s">
        <v>692</v>
      </c>
      <c r="M170" s="21">
        <v>150</v>
      </c>
      <c r="N170" s="20">
        <v>27.5</v>
      </c>
      <c r="O170" s="20">
        <v>6.25E-2</v>
      </c>
      <c r="P170" s="20">
        <v>1.62</v>
      </c>
      <c r="Q170" s="20">
        <v>22</v>
      </c>
      <c r="R170" s="20">
        <v>20</v>
      </c>
      <c r="S170" s="17">
        <v>5.6199999999999992</v>
      </c>
      <c r="T170" s="9">
        <v>19.25</v>
      </c>
      <c r="U170" s="20">
        <v>25</v>
      </c>
      <c r="V170" s="20">
        <v>1.25</v>
      </c>
      <c r="W170" s="20">
        <v>20</v>
      </c>
      <c r="X170" s="20">
        <v>9</v>
      </c>
      <c r="Y170" s="9" t="s">
        <v>866</v>
      </c>
      <c r="Z170" s="9" t="s">
        <v>694</v>
      </c>
      <c r="AA170" s="9" t="s">
        <v>695</v>
      </c>
      <c r="AB170" s="9" t="s">
        <v>698</v>
      </c>
      <c r="AC170" s="9">
        <v>0.1333333333333333</v>
      </c>
      <c r="AD170" s="9">
        <v>2.6666666666666661</v>
      </c>
      <c r="AE170" s="9">
        <v>0.3125</v>
      </c>
      <c r="AF170" s="9">
        <v>18</v>
      </c>
      <c r="AG170" s="25" t="s">
        <v>2264</v>
      </c>
      <c r="BB170" s="104" t="s">
        <v>4694</v>
      </c>
      <c r="BC170" s="105">
        <f t="shared" si="44"/>
        <v>0</v>
      </c>
      <c r="BD170" s="1"/>
      <c r="BE170">
        <v>1.125</v>
      </c>
      <c r="BF170" s="5">
        <v>7</v>
      </c>
      <c r="BG170">
        <v>1.75</v>
      </c>
      <c r="BH170" s="106">
        <f t="shared" si="43"/>
        <v>1.75</v>
      </c>
      <c r="BI170" s="107">
        <f t="shared" si="45"/>
        <v>0.5</v>
      </c>
      <c r="BJ170" s="108" t="str">
        <f t="shared" si="46"/>
        <v>SA-193-B7</v>
      </c>
      <c r="BK170" s="109" t="str">
        <f t="shared" si="47"/>
        <v>STUD BOLT, 1 1/8-7</v>
      </c>
      <c r="BL170" s="6">
        <f t="shared" si="41"/>
        <v>0.95450000000000002</v>
      </c>
      <c r="BM170" s="6" t="str">
        <f t="shared" si="48"/>
        <v>1 1/8-7 MACHINE THREAD</v>
      </c>
      <c r="BN170" s="110" t="s">
        <v>4476</v>
      </c>
    </row>
    <row r="171" spans="2:66" x14ac:dyDescent="0.25">
      <c r="B171" s="48" t="str">
        <f t="shared" si="42"/>
        <v>WNeck Flange 150-NPS20 SCH-30</v>
      </c>
      <c r="C171" s="9" t="s">
        <v>23</v>
      </c>
      <c r="D171" s="9" t="s">
        <v>964</v>
      </c>
      <c r="E171" s="9">
        <v>16744703</v>
      </c>
      <c r="F171" s="22" t="s">
        <v>689</v>
      </c>
      <c r="G171" s="9" t="s">
        <v>1</v>
      </c>
      <c r="H171" s="9" t="s">
        <v>973</v>
      </c>
      <c r="I171" s="18" t="s">
        <v>966</v>
      </c>
      <c r="J171" s="19">
        <v>20</v>
      </c>
      <c r="K171" s="20" t="s">
        <v>967</v>
      </c>
      <c r="L171" s="20" t="s">
        <v>692</v>
      </c>
      <c r="M171" s="21">
        <v>150</v>
      </c>
      <c r="N171" s="20">
        <v>27.5</v>
      </c>
      <c r="O171" s="20">
        <v>6.25E-2</v>
      </c>
      <c r="P171" s="20">
        <v>1.62</v>
      </c>
      <c r="Q171" s="20">
        <v>22</v>
      </c>
      <c r="R171" s="20">
        <v>20</v>
      </c>
      <c r="S171" s="17">
        <v>5.6199999999999992</v>
      </c>
      <c r="T171" s="9">
        <v>19</v>
      </c>
      <c r="U171" s="20">
        <v>25</v>
      </c>
      <c r="V171" s="20">
        <v>1.25</v>
      </c>
      <c r="W171" s="20">
        <v>20</v>
      </c>
      <c r="X171" s="20">
        <v>9</v>
      </c>
      <c r="Y171" s="9" t="s">
        <v>868</v>
      </c>
      <c r="Z171" s="9" t="s">
        <v>694</v>
      </c>
      <c r="AA171" s="9" t="s">
        <v>695</v>
      </c>
      <c r="AB171" s="9" t="s">
        <v>698</v>
      </c>
      <c r="AC171" s="9">
        <v>0.1333333333333333</v>
      </c>
      <c r="AD171" s="9">
        <v>2.6666666666666661</v>
      </c>
      <c r="AE171" s="9">
        <v>0.4375</v>
      </c>
      <c r="AF171" s="9">
        <v>18</v>
      </c>
      <c r="AG171" s="25" t="s">
        <v>2264</v>
      </c>
      <c r="BB171" s="104" t="s">
        <v>4695</v>
      </c>
      <c r="BC171" s="105">
        <f t="shared" si="44"/>
        <v>0</v>
      </c>
      <c r="BD171" s="1"/>
      <c r="BE171">
        <v>1.125</v>
      </c>
      <c r="BF171" s="5">
        <v>7</v>
      </c>
      <c r="BG171">
        <v>1.875</v>
      </c>
      <c r="BH171" s="106">
        <f t="shared" si="43"/>
        <v>1.875</v>
      </c>
      <c r="BI171" s="107">
        <f t="shared" si="45"/>
        <v>0.5</v>
      </c>
      <c r="BJ171" s="108" t="str">
        <f t="shared" si="46"/>
        <v>SA-193-B7</v>
      </c>
      <c r="BK171" s="109" t="str">
        <f t="shared" si="47"/>
        <v>STUD BOLT, 1 1/8-7</v>
      </c>
      <c r="BL171" s="6">
        <f t="shared" si="41"/>
        <v>0.95450000000000002</v>
      </c>
      <c r="BM171" s="6" t="str">
        <f t="shared" si="48"/>
        <v>1 1/8-7 MACHINE THREAD</v>
      </c>
      <c r="BN171" s="110" t="s">
        <v>4476</v>
      </c>
    </row>
    <row r="172" spans="2:66" x14ac:dyDescent="0.25">
      <c r="B172" s="48" t="str">
        <f t="shared" si="42"/>
        <v>WNeck Flange 150-NPS20 SCH-40</v>
      </c>
      <c r="C172" s="9" t="s">
        <v>23</v>
      </c>
      <c r="D172" s="9" t="s">
        <v>964</v>
      </c>
      <c r="E172" s="9">
        <v>16744703</v>
      </c>
      <c r="F172" s="22" t="s">
        <v>689</v>
      </c>
      <c r="G172" s="9" t="s">
        <v>1</v>
      </c>
      <c r="H172" s="9" t="s">
        <v>974</v>
      </c>
      <c r="I172" s="18" t="s">
        <v>966</v>
      </c>
      <c r="J172" s="19">
        <v>20</v>
      </c>
      <c r="K172" s="20" t="s">
        <v>967</v>
      </c>
      <c r="L172" s="20" t="s">
        <v>692</v>
      </c>
      <c r="M172" s="21">
        <v>150</v>
      </c>
      <c r="N172" s="20">
        <v>27.5</v>
      </c>
      <c r="O172" s="20">
        <v>6.25E-2</v>
      </c>
      <c r="P172" s="20">
        <v>1.62</v>
      </c>
      <c r="Q172" s="20">
        <v>22</v>
      </c>
      <c r="R172" s="20">
        <v>20</v>
      </c>
      <c r="S172" s="17">
        <v>5.6199999999999992</v>
      </c>
      <c r="T172" s="9">
        <v>18.812000000000001</v>
      </c>
      <c r="U172" s="20">
        <v>25</v>
      </c>
      <c r="V172" s="20">
        <v>1.25</v>
      </c>
      <c r="W172" s="20">
        <v>20</v>
      </c>
      <c r="X172" s="20">
        <v>9</v>
      </c>
      <c r="Y172" s="9" t="s">
        <v>702</v>
      </c>
      <c r="Z172" s="9" t="s">
        <v>694</v>
      </c>
      <c r="AA172" s="9" t="s">
        <v>695</v>
      </c>
      <c r="AB172" s="9" t="s">
        <v>698</v>
      </c>
      <c r="AC172" s="9">
        <v>0.1333333333333333</v>
      </c>
      <c r="AD172" s="9">
        <v>2.6666666666666661</v>
      </c>
      <c r="AE172" s="9">
        <v>0.53149999999999942</v>
      </c>
      <c r="AF172" s="9">
        <v>18</v>
      </c>
      <c r="AG172" s="25" t="s">
        <v>2264</v>
      </c>
      <c r="BB172" s="104" t="s">
        <v>4696</v>
      </c>
      <c r="BC172" s="105">
        <f t="shared" si="44"/>
        <v>0</v>
      </c>
      <c r="BD172" s="1"/>
      <c r="BE172">
        <v>1.125</v>
      </c>
      <c r="BF172" s="5">
        <v>7</v>
      </c>
      <c r="BG172">
        <v>2</v>
      </c>
      <c r="BH172" s="106">
        <f t="shared" si="43"/>
        <v>2</v>
      </c>
      <c r="BI172" s="107">
        <f t="shared" si="45"/>
        <v>0.5</v>
      </c>
      <c r="BJ172" s="108" t="str">
        <f t="shared" si="46"/>
        <v>SA-193-B7</v>
      </c>
      <c r="BK172" s="109" t="str">
        <f t="shared" si="47"/>
        <v>STUD BOLT, 1 1/8-7</v>
      </c>
      <c r="BL172" s="6">
        <f t="shared" si="41"/>
        <v>0.95450000000000002</v>
      </c>
      <c r="BM172" s="6" t="str">
        <f t="shared" si="48"/>
        <v>1 1/8-7 MACHINE THREAD</v>
      </c>
      <c r="BN172" s="110" t="s">
        <v>4476</v>
      </c>
    </row>
    <row r="173" spans="2:66" x14ac:dyDescent="0.25">
      <c r="B173" s="48" t="str">
        <f t="shared" si="42"/>
        <v>WNeck Flange 150-NPS20 SCH-60</v>
      </c>
      <c r="C173" s="9" t="s">
        <v>23</v>
      </c>
      <c r="D173" s="9" t="s">
        <v>964</v>
      </c>
      <c r="E173" s="9">
        <v>16744703</v>
      </c>
      <c r="F173" s="22" t="s">
        <v>689</v>
      </c>
      <c r="G173" s="9" t="s">
        <v>1</v>
      </c>
      <c r="H173" s="9" t="s">
        <v>975</v>
      </c>
      <c r="I173" s="18" t="s">
        <v>966</v>
      </c>
      <c r="J173" s="19">
        <v>20</v>
      </c>
      <c r="K173" s="20" t="s">
        <v>967</v>
      </c>
      <c r="L173" s="20" t="s">
        <v>692</v>
      </c>
      <c r="M173" s="21">
        <v>150</v>
      </c>
      <c r="N173" s="20">
        <v>27.5</v>
      </c>
      <c r="O173" s="20">
        <v>6.25E-2</v>
      </c>
      <c r="P173" s="20">
        <v>1.62</v>
      </c>
      <c r="Q173" s="20">
        <v>22</v>
      </c>
      <c r="R173" s="20">
        <v>20</v>
      </c>
      <c r="S173" s="17">
        <v>5.6199999999999992</v>
      </c>
      <c r="T173" s="9">
        <v>18.376000000000001</v>
      </c>
      <c r="U173" s="20">
        <v>25</v>
      </c>
      <c r="V173" s="20">
        <v>1.25</v>
      </c>
      <c r="W173" s="20">
        <v>20</v>
      </c>
      <c r="X173" s="20">
        <v>9</v>
      </c>
      <c r="Y173" s="9" t="s">
        <v>872</v>
      </c>
      <c r="Z173" s="9" t="s">
        <v>694</v>
      </c>
      <c r="AA173" s="9" t="s">
        <v>695</v>
      </c>
      <c r="AB173" s="9" t="s">
        <v>698</v>
      </c>
      <c r="AC173" s="9">
        <v>0.1333333333333333</v>
      </c>
      <c r="AD173" s="9">
        <v>2.6666666666666661</v>
      </c>
      <c r="AE173" s="9">
        <v>0.74949999999999939</v>
      </c>
      <c r="AF173" s="9">
        <v>18</v>
      </c>
      <c r="AG173" s="25" t="s">
        <v>2264</v>
      </c>
      <c r="BB173" s="104" t="s">
        <v>4697</v>
      </c>
      <c r="BC173" s="105">
        <f t="shared" si="44"/>
        <v>0</v>
      </c>
      <c r="BD173" s="1"/>
      <c r="BE173">
        <v>1.125</v>
      </c>
      <c r="BF173" s="5">
        <v>7</v>
      </c>
      <c r="BG173">
        <v>2.25</v>
      </c>
      <c r="BH173" s="106">
        <f t="shared" si="43"/>
        <v>2.25</v>
      </c>
      <c r="BI173" s="107">
        <f t="shared" si="45"/>
        <v>0.5</v>
      </c>
      <c r="BJ173" s="108" t="str">
        <f t="shared" si="46"/>
        <v>SA-193-B7</v>
      </c>
      <c r="BK173" s="109" t="str">
        <f t="shared" si="47"/>
        <v>STUD BOLT, 1 1/8-7</v>
      </c>
      <c r="BL173" s="6">
        <f t="shared" si="41"/>
        <v>0.95450000000000002</v>
      </c>
      <c r="BM173" s="6" t="str">
        <f t="shared" si="48"/>
        <v>1 1/8-7 MACHINE THREAD</v>
      </c>
      <c r="BN173" s="110" t="s">
        <v>4476</v>
      </c>
    </row>
    <row r="174" spans="2:66" x14ac:dyDescent="0.25">
      <c r="B174" s="48" t="str">
        <f t="shared" si="42"/>
        <v>WNeck Flange 150-NPS20 SCH-80</v>
      </c>
      <c r="C174" s="9" t="s">
        <v>23</v>
      </c>
      <c r="D174" s="9" t="s">
        <v>964</v>
      </c>
      <c r="E174" s="9">
        <v>16744703</v>
      </c>
      <c r="F174" s="22" t="s">
        <v>689</v>
      </c>
      <c r="G174" s="9" t="s">
        <v>1</v>
      </c>
      <c r="H174" s="9" t="s">
        <v>976</v>
      </c>
      <c r="I174" s="18" t="s">
        <v>966</v>
      </c>
      <c r="J174" s="19">
        <v>20</v>
      </c>
      <c r="K174" s="20" t="s">
        <v>967</v>
      </c>
      <c r="L174" s="20" t="s">
        <v>692</v>
      </c>
      <c r="M174" s="21">
        <v>150</v>
      </c>
      <c r="N174" s="20">
        <v>27.5</v>
      </c>
      <c r="O174" s="20">
        <v>6.25E-2</v>
      </c>
      <c r="P174" s="20">
        <v>1.62</v>
      </c>
      <c r="Q174" s="20">
        <v>22</v>
      </c>
      <c r="R174" s="20">
        <v>20</v>
      </c>
      <c r="S174" s="17">
        <v>5.6199999999999992</v>
      </c>
      <c r="T174" s="9">
        <v>17.937999999999999</v>
      </c>
      <c r="U174" s="20">
        <v>25</v>
      </c>
      <c r="V174" s="20">
        <v>1.25</v>
      </c>
      <c r="W174" s="20">
        <v>20</v>
      </c>
      <c r="X174" s="20">
        <v>9</v>
      </c>
      <c r="Y174" s="9" t="s">
        <v>704</v>
      </c>
      <c r="Z174" s="9" t="s">
        <v>694</v>
      </c>
      <c r="AA174" s="9" t="s">
        <v>695</v>
      </c>
      <c r="AB174" s="9" t="s">
        <v>698</v>
      </c>
      <c r="AC174" s="9">
        <v>0.1333333333333333</v>
      </c>
      <c r="AD174" s="9">
        <v>2.6666666666666661</v>
      </c>
      <c r="AE174" s="9">
        <v>0.96850000000000058</v>
      </c>
      <c r="AF174" s="9">
        <v>18</v>
      </c>
      <c r="AG174" s="25" t="s">
        <v>2264</v>
      </c>
      <c r="BB174" s="104" t="s">
        <v>4698</v>
      </c>
      <c r="BC174" s="105">
        <f t="shared" si="44"/>
        <v>0</v>
      </c>
      <c r="BD174" s="1"/>
      <c r="BE174">
        <v>1.125</v>
      </c>
      <c r="BF174" s="5">
        <v>7</v>
      </c>
      <c r="BG174">
        <v>2.5</v>
      </c>
      <c r="BH174" s="106">
        <f t="shared" si="43"/>
        <v>2.5</v>
      </c>
      <c r="BI174" s="107">
        <f t="shared" si="45"/>
        <v>0.5</v>
      </c>
      <c r="BJ174" s="108" t="str">
        <f t="shared" si="46"/>
        <v>SA-193-B7</v>
      </c>
      <c r="BK174" s="109" t="str">
        <f t="shared" si="47"/>
        <v>STUD BOLT, 1 1/8-7</v>
      </c>
      <c r="BL174" s="6">
        <f t="shared" si="41"/>
        <v>0.95450000000000002</v>
      </c>
      <c r="BM174" s="6" t="str">
        <f t="shared" si="48"/>
        <v>1 1/8-7 MACHINE THREAD</v>
      </c>
      <c r="BN174" s="110" t="s">
        <v>4476</v>
      </c>
    </row>
    <row r="175" spans="2:66" x14ac:dyDescent="0.25">
      <c r="B175" s="48" t="str">
        <f t="shared" si="42"/>
        <v>WNeck Flange 150-NPS20 SCH-STD</v>
      </c>
      <c r="C175" s="9" t="s">
        <v>23</v>
      </c>
      <c r="D175" s="9" t="s">
        <v>964</v>
      </c>
      <c r="E175" s="9">
        <v>16744703</v>
      </c>
      <c r="F175" s="22" t="s">
        <v>689</v>
      </c>
      <c r="G175" s="9" t="s">
        <v>1</v>
      </c>
      <c r="H175" s="9" t="s">
        <v>977</v>
      </c>
      <c r="I175" s="18" t="s">
        <v>966</v>
      </c>
      <c r="J175" s="19">
        <v>20</v>
      </c>
      <c r="K175" s="20" t="s">
        <v>967</v>
      </c>
      <c r="L175" s="20" t="s">
        <v>692</v>
      </c>
      <c r="M175" s="21">
        <v>150</v>
      </c>
      <c r="N175" s="20">
        <v>27.5</v>
      </c>
      <c r="O175" s="20">
        <v>6.25E-2</v>
      </c>
      <c r="P175" s="20">
        <v>1.62</v>
      </c>
      <c r="Q175" s="20">
        <v>22</v>
      </c>
      <c r="R175" s="20">
        <v>20</v>
      </c>
      <c r="S175" s="17">
        <v>5.6199999999999992</v>
      </c>
      <c r="T175" s="9">
        <v>19.25</v>
      </c>
      <c r="U175" s="20">
        <v>25</v>
      </c>
      <c r="V175" s="20">
        <v>1.25</v>
      </c>
      <c r="W175" s="20">
        <v>20</v>
      </c>
      <c r="X175" s="20">
        <v>9</v>
      </c>
      <c r="Y175" s="9" t="s">
        <v>706</v>
      </c>
      <c r="Z175" s="9" t="s">
        <v>694</v>
      </c>
      <c r="AA175" s="9" t="s">
        <v>695</v>
      </c>
      <c r="AB175" s="9" t="s">
        <v>698</v>
      </c>
      <c r="AC175" s="9">
        <v>0.1333333333333333</v>
      </c>
      <c r="AD175" s="9">
        <v>2.6666666666666661</v>
      </c>
      <c r="AE175" s="9">
        <v>0.3125</v>
      </c>
      <c r="AF175" s="9">
        <v>18</v>
      </c>
      <c r="AG175" s="25" t="s">
        <v>2264</v>
      </c>
      <c r="BB175" s="104" t="s">
        <v>4699</v>
      </c>
      <c r="BC175" s="105">
        <f t="shared" si="44"/>
        <v>0</v>
      </c>
      <c r="BD175" s="1"/>
      <c r="BE175">
        <v>1.125</v>
      </c>
      <c r="BF175" s="5">
        <v>7</v>
      </c>
      <c r="BG175">
        <v>2.75</v>
      </c>
      <c r="BH175" s="106">
        <f t="shared" si="43"/>
        <v>2.75</v>
      </c>
      <c r="BI175" s="107">
        <f t="shared" si="45"/>
        <v>0.5</v>
      </c>
      <c r="BJ175" s="108" t="str">
        <f t="shared" si="46"/>
        <v>SA-193-B7</v>
      </c>
      <c r="BK175" s="109" t="str">
        <f t="shared" si="47"/>
        <v>STUD BOLT, 1 1/8-7</v>
      </c>
      <c r="BL175" s="6">
        <f t="shared" si="41"/>
        <v>0.95450000000000002</v>
      </c>
      <c r="BM175" s="6" t="str">
        <f t="shared" si="48"/>
        <v>1 1/8-7 MACHINE THREAD</v>
      </c>
      <c r="BN175" s="110" t="s">
        <v>4476</v>
      </c>
    </row>
    <row r="176" spans="2:66" x14ac:dyDescent="0.25">
      <c r="B176" s="48" t="str">
        <f t="shared" si="42"/>
        <v>WNeck Flange 150-NPS20 SCH-XH</v>
      </c>
      <c r="C176" s="9" t="s">
        <v>23</v>
      </c>
      <c r="D176" s="9" t="s">
        <v>964</v>
      </c>
      <c r="E176" s="9">
        <v>16744703</v>
      </c>
      <c r="F176" s="22" t="s">
        <v>689</v>
      </c>
      <c r="G176" s="9" t="s">
        <v>1</v>
      </c>
      <c r="H176" s="9" t="s">
        <v>978</v>
      </c>
      <c r="I176" s="18" t="s">
        <v>966</v>
      </c>
      <c r="J176" s="19">
        <v>20</v>
      </c>
      <c r="K176" s="20" t="s">
        <v>967</v>
      </c>
      <c r="L176" s="20" t="s">
        <v>692</v>
      </c>
      <c r="M176" s="21">
        <v>150</v>
      </c>
      <c r="N176" s="20">
        <v>27.5</v>
      </c>
      <c r="O176" s="20">
        <v>6.25E-2</v>
      </c>
      <c r="P176" s="20">
        <v>1.62</v>
      </c>
      <c r="Q176" s="20">
        <v>22</v>
      </c>
      <c r="R176" s="20">
        <v>20</v>
      </c>
      <c r="S176" s="17">
        <v>5.6199999999999992</v>
      </c>
      <c r="T176" s="9">
        <v>19</v>
      </c>
      <c r="U176" s="20">
        <v>25</v>
      </c>
      <c r="V176" s="20">
        <v>1.25</v>
      </c>
      <c r="W176" s="20">
        <v>20</v>
      </c>
      <c r="X176" s="20">
        <v>9</v>
      </c>
      <c r="Y176" s="9" t="s">
        <v>708</v>
      </c>
      <c r="Z176" s="9" t="s">
        <v>694</v>
      </c>
      <c r="AA176" s="9" t="s">
        <v>695</v>
      </c>
      <c r="AB176" s="9" t="s">
        <v>698</v>
      </c>
      <c r="AC176" s="9">
        <v>0.1333333333333333</v>
      </c>
      <c r="AD176" s="9">
        <v>2.6666666666666661</v>
      </c>
      <c r="AE176" s="9">
        <v>0.4375</v>
      </c>
      <c r="AF176" s="9">
        <v>18</v>
      </c>
      <c r="AG176" s="25" t="s">
        <v>2264</v>
      </c>
      <c r="BB176" s="104" t="s">
        <v>4700</v>
      </c>
      <c r="BC176" s="105">
        <f t="shared" si="44"/>
        <v>0</v>
      </c>
      <c r="BD176" s="1"/>
      <c r="BE176">
        <v>1.125</v>
      </c>
      <c r="BF176" s="5">
        <v>7</v>
      </c>
      <c r="BG176">
        <v>3</v>
      </c>
      <c r="BH176" s="106">
        <f t="shared" si="43"/>
        <v>3</v>
      </c>
      <c r="BI176" s="107">
        <f t="shared" si="45"/>
        <v>0.5</v>
      </c>
      <c r="BJ176" s="108" t="str">
        <f t="shared" si="46"/>
        <v>SA-193-B7</v>
      </c>
      <c r="BK176" s="109" t="str">
        <f t="shared" si="47"/>
        <v>STUD BOLT, 1 1/8-7</v>
      </c>
      <c r="BL176" s="6">
        <f t="shared" si="41"/>
        <v>0.95450000000000002</v>
      </c>
      <c r="BM176" s="6" t="str">
        <f t="shared" si="48"/>
        <v>1 1/8-7 MACHINE THREAD</v>
      </c>
      <c r="BN176" s="110" t="s">
        <v>4476</v>
      </c>
    </row>
    <row r="177" spans="2:66" x14ac:dyDescent="0.25">
      <c r="B177" s="48" t="str">
        <f t="shared" si="42"/>
        <v>WNeck Flange 150-NPS24 SCH-10</v>
      </c>
      <c r="C177" s="9" t="s">
        <v>23</v>
      </c>
      <c r="D177" s="9" t="s">
        <v>788</v>
      </c>
      <c r="E177" s="9">
        <v>16777215</v>
      </c>
      <c r="F177" s="22" t="s">
        <v>689</v>
      </c>
      <c r="G177" s="9" t="s">
        <v>1</v>
      </c>
      <c r="H177" s="9" t="s">
        <v>979</v>
      </c>
      <c r="I177" s="18" t="s">
        <v>980</v>
      </c>
      <c r="J177" s="19">
        <v>24</v>
      </c>
      <c r="K177" s="20" t="s">
        <v>981</v>
      </c>
      <c r="L177" s="20" t="s">
        <v>692</v>
      </c>
      <c r="M177" s="21">
        <v>150</v>
      </c>
      <c r="N177" s="20">
        <v>32</v>
      </c>
      <c r="O177" s="20">
        <v>6.25E-2</v>
      </c>
      <c r="P177" s="20">
        <v>1.81</v>
      </c>
      <c r="Q177" s="20">
        <v>26.12</v>
      </c>
      <c r="R177" s="20">
        <v>24.000000000000004</v>
      </c>
      <c r="S177" s="17">
        <v>5.94</v>
      </c>
      <c r="T177" s="9">
        <v>23.5</v>
      </c>
      <c r="U177" s="20">
        <v>29.5</v>
      </c>
      <c r="V177" s="20">
        <v>1.3799999999999997</v>
      </c>
      <c r="W177" s="20">
        <v>20</v>
      </c>
      <c r="X177" s="20">
        <v>9</v>
      </c>
      <c r="Y177" s="9" t="s">
        <v>693</v>
      </c>
      <c r="Z177" s="9" t="s">
        <v>694</v>
      </c>
      <c r="AA177" s="9" t="s">
        <v>695</v>
      </c>
      <c r="AB177" s="9" t="s">
        <v>698</v>
      </c>
      <c r="AC177" s="9">
        <v>0.13766666666666669</v>
      </c>
      <c r="AD177" s="9">
        <v>2.7533333333333339</v>
      </c>
      <c r="AE177" s="9">
        <v>0.18750000000000178</v>
      </c>
      <c r="AF177" s="9">
        <v>18</v>
      </c>
      <c r="AG177" s="25" t="s">
        <v>2264</v>
      </c>
      <c r="BB177" s="104" t="s">
        <v>4701</v>
      </c>
      <c r="BC177" s="105">
        <f t="shared" si="44"/>
        <v>0</v>
      </c>
      <c r="BD177" s="1"/>
      <c r="BE177">
        <v>1.125</v>
      </c>
      <c r="BF177" s="5">
        <v>7</v>
      </c>
      <c r="BG177">
        <v>3.25</v>
      </c>
      <c r="BH177" s="106">
        <f t="shared" si="43"/>
        <v>3.25</v>
      </c>
      <c r="BI177" s="107">
        <f t="shared" si="45"/>
        <v>0.5</v>
      </c>
      <c r="BJ177" s="108" t="str">
        <f t="shared" si="46"/>
        <v>SA-193-B7</v>
      </c>
      <c r="BK177" s="109" t="str">
        <f t="shared" si="47"/>
        <v>STUD BOLT, 1 1/8-7</v>
      </c>
      <c r="BL177" s="6">
        <f t="shared" si="41"/>
        <v>0.95450000000000002</v>
      </c>
      <c r="BM177" s="6" t="str">
        <f t="shared" si="48"/>
        <v>1 1/8-7 MACHINE THREAD</v>
      </c>
      <c r="BN177" s="110" t="s">
        <v>4476</v>
      </c>
    </row>
    <row r="178" spans="2:66" x14ac:dyDescent="0.25">
      <c r="B178" s="48" t="str">
        <f t="shared" si="42"/>
        <v>WNeck Flange 150-NPS24 SCH-100</v>
      </c>
      <c r="C178" s="9" t="s">
        <v>23</v>
      </c>
      <c r="D178" s="9" t="s">
        <v>788</v>
      </c>
      <c r="E178" s="9">
        <v>16777215</v>
      </c>
      <c r="F178" s="22" t="s">
        <v>689</v>
      </c>
      <c r="G178" s="9" t="s">
        <v>1</v>
      </c>
      <c r="H178" s="9" t="s">
        <v>982</v>
      </c>
      <c r="I178" s="18" t="s">
        <v>980</v>
      </c>
      <c r="J178" s="19">
        <v>24</v>
      </c>
      <c r="K178" s="20" t="s">
        <v>981</v>
      </c>
      <c r="L178" s="20" t="s">
        <v>692</v>
      </c>
      <c r="M178" s="21">
        <v>150</v>
      </c>
      <c r="N178" s="20">
        <v>32</v>
      </c>
      <c r="O178" s="20">
        <v>6.25E-2</v>
      </c>
      <c r="P178" s="20">
        <v>1.81</v>
      </c>
      <c r="Q178" s="20">
        <v>26.12</v>
      </c>
      <c r="R178" s="20">
        <v>24.000000000000004</v>
      </c>
      <c r="S178" s="17">
        <v>5.94</v>
      </c>
      <c r="T178" s="9">
        <v>20.937999999999999</v>
      </c>
      <c r="U178" s="20">
        <v>29.5</v>
      </c>
      <c r="V178" s="20">
        <v>1.3799999999999997</v>
      </c>
      <c r="W178" s="20">
        <v>20</v>
      </c>
      <c r="X178" s="20">
        <v>9</v>
      </c>
      <c r="Y178" s="9" t="s">
        <v>859</v>
      </c>
      <c r="Z178" s="9" t="s">
        <v>694</v>
      </c>
      <c r="AA178" s="9" t="s">
        <v>695</v>
      </c>
      <c r="AB178" s="9" t="s">
        <v>698</v>
      </c>
      <c r="AC178" s="9">
        <v>0.13766666666666669</v>
      </c>
      <c r="AD178" s="9">
        <v>2.7533333333333339</v>
      </c>
      <c r="AE178" s="9">
        <v>1.4685000000000024</v>
      </c>
      <c r="AF178" s="9">
        <v>18</v>
      </c>
      <c r="AG178" s="25" t="s">
        <v>2264</v>
      </c>
      <c r="BB178" s="104" t="s">
        <v>4702</v>
      </c>
      <c r="BC178" s="105">
        <f t="shared" si="44"/>
        <v>0</v>
      </c>
      <c r="BD178" s="1"/>
      <c r="BE178">
        <v>1.125</v>
      </c>
      <c r="BF178" s="5">
        <v>7</v>
      </c>
      <c r="BG178">
        <v>3.5</v>
      </c>
      <c r="BH178" s="106">
        <f t="shared" si="43"/>
        <v>3.5</v>
      </c>
      <c r="BI178" s="107">
        <f t="shared" si="45"/>
        <v>0.5</v>
      </c>
      <c r="BJ178" s="108" t="str">
        <f t="shared" si="46"/>
        <v>SA-193-B7</v>
      </c>
      <c r="BK178" s="109" t="str">
        <f t="shared" si="47"/>
        <v>STUD BOLT, 1 1/8-7</v>
      </c>
      <c r="BL178" s="6">
        <f t="shared" si="41"/>
        <v>0.95450000000000002</v>
      </c>
      <c r="BM178" s="6" t="str">
        <f t="shared" si="48"/>
        <v>1 1/8-7 MACHINE THREAD</v>
      </c>
      <c r="BN178" s="110" t="s">
        <v>4476</v>
      </c>
    </row>
    <row r="179" spans="2:66" x14ac:dyDescent="0.25">
      <c r="B179" s="48" t="str">
        <f t="shared" si="42"/>
        <v>WNeck Flange 150-NPS24 SCH-120</v>
      </c>
      <c r="C179" s="9" t="s">
        <v>23</v>
      </c>
      <c r="D179" s="9" t="s">
        <v>788</v>
      </c>
      <c r="E179" s="9">
        <v>16777215</v>
      </c>
      <c r="F179" s="22" t="s">
        <v>689</v>
      </c>
      <c r="G179" s="9" t="s">
        <v>1</v>
      </c>
      <c r="H179" s="9" t="s">
        <v>983</v>
      </c>
      <c r="I179" s="18" t="s">
        <v>980</v>
      </c>
      <c r="J179" s="19">
        <v>24</v>
      </c>
      <c r="K179" s="20" t="s">
        <v>981</v>
      </c>
      <c r="L179" s="20" t="s">
        <v>692</v>
      </c>
      <c r="M179" s="21">
        <v>150</v>
      </c>
      <c r="N179" s="20">
        <v>32</v>
      </c>
      <c r="O179" s="20">
        <v>6.25E-2</v>
      </c>
      <c r="P179" s="20">
        <v>1.81</v>
      </c>
      <c r="Q179" s="20">
        <v>26.12</v>
      </c>
      <c r="R179" s="20">
        <v>24.000000000000004</v>
      </c>
      <c r="S179" s="17">
        <v>5.94</v>
      </c>
      <c r="T179" s="9">
        <v>20.376000000000001</v>
      </c>
      <c r="U179" s="20">
        <v>29.5</v>
      </c>
      <c r="V179" s="20">
        <v>1.3799999999999997</v>
      </c>
      <c r="W179" s="20">
        <v>20</v>
      </c>
      <c r="X179" s="20">
        <v>9</v>
      </c>
      <c r="Y179" s="9" t="s">
        <v>816</v>
      </c>
      <c r="Z179" s="9" t="s">
        <v>694</v>
      </c>
      <c r="AA179" s="9" t="s">
        <v>695</v>
      </c>
      <c r="AB179" s="9" t="s">
        <v>698</v>
      </c>
      <c r="AC179" s="9">
        <v>0.13766666666666669</v>
      </c>
      <c r="AD179" s="9">
        <v>2.7533333333333339</v>
      </c>
      <c r="AE179" s="9">
        <v>1.7495000000000012</v>
      </c>
      <c r="AF179" s="9">
        <v>18</v>
      </c>
      <c r="AG179" s="25" t="s">
        <v>2264</v>
      </c>
      <c r="BB179" s="104" t="s">
        <v>4703</v>
      </c>
      <c r="BC179" s="105">
        <f t="shared" si="44"/>
        <v>0</v>
      </c>
      <c r="BD179" s="1"/>
      <c r="BE179">
        <v>1.125</v>
      </c>
      <c r="BF179" s="5">
        <v>7</v>
      </c>
      <c r="BG179">
        <v>3.75</v>
      </c>
      <c r="BH179" s="106">
        <f t="shared" si="43"/>
        <v>3.75</v>
      </c>
      <c r="BI179" s="107">
        <f t="shared" si="45"/>
        <v>0.5</v>
      </c>
      <c r="BJ179" s="108" t="str">
        <f t="shared" si="46"/>
        <v>SA-193-B7</v>
      </c>
      <c r="BK179" s="109" t="str">
        <f t="shared" si="47"/>
        <v>STUD BOLT, 1 1/8-7</v>
      </c>
      <c r="BL179" s="6">
        <f t="shared" si="41"/>
        <v>0.95450000000000002</v>
      </c>
      <c r="BM179" s="6" t="str">
        <f t="shared" si="48"/>
        <v>1 1/8-7 MACHINE THREAD</v>
      </c>
      <c r="BN179" s="110" t="s">
        <v>4476</v>
      </c>
    </row>
    <row r="180" spans="2:66" x14ac:dyDescent="0.25">
      <c r="B180" s="48" t="str">
        <f t="shared" si="42"/>
        <v>WNeck Flange 150-NPS24 SCH-140</v>
      </c>
      <c r="C180" s="9" t="s">
        <v>23</v>
      </c>
      <c r="D180" s="9" t="s">
        <v>788</v>
      </c>
      <c r="E180" s="9">
        <v>16777215</v>
      </c>
      <c r="F180" s="22" t="s">
        <v>689</v>
      </c>
      <c r="G180" s="9" t="s">
        <v>1</v>
      </c>
      <c r="H180" s="9" t="s">
        <v>984</v>
      </c>
      <c r="I180" s="18" t="s">
        <v>980</v>
      </c>
      <c r="J180" s="19">
        <v>24</v>
      </c>
      <c r="K180" s="20" t="s">
        <v>981</v>
      </c>
      <c r="L180" s="20" t="s">
        <v>692</v>
      </c>
      <c r="M180" s="21">
        <v>150</v>
      </c>
      <c r="N180" s="20">
        <v>32</v>
      </c>
      <c r="O180" s="20">
        <v>6.25E-2</v>
      </c>
      <c r="P180" s="20">
        <v>1.81</v>
      </c>
      <c r="Q180" s="20">
        <v>26.12</v>
      </c>
      <c r="R180" s="20">
        <v>24.000000000000004</v>
      </c>
      <c r="S180" s="17">
        <v>5.94</v>
      </c>
      <c r="T180" s="9">
        <v>19.876000000000001</v>
      </c>
      <c r="U180" s="20">
        <v>29.5</v>
      </c>
      <c r="V180" s="20">
        <v>1.3799999999999997</v>
      </c>
      <c r="W180" s="20">
        <v>20</v>
      </c>
      <c r="X180" s="20">
        <v>9</v>
      </c>
      <c r="Y180" s="9" t="s">
        <v>862</v>
      </c>
      <c r="Z180" s="9" t="s">
        <v>694</v>
      </c>
      <c r="AA180" s="9" t="s">
        <v>695</v>
      </c>
      <c r="AB180" s="9" t="s">
        <v>698</v>
      </c>
      <c r="AC180" s="9">
        <v>0.13766666666666669</v>
      </c>
      <c r="AD180" s="9">
        <v>2.7533333333333339</v>
      </c>
      <c r="AE180" s="9">
        <v>1.9995000000000012</v>
      </c>
      <c r="AF180" s="9">
        <v>18</v>
      </c>
      <c r="AG180" s="25" t="s">
        <v>2264</v>
      </c>
      <c r="BB180" s="104" t="s">
        <v>4704</v>
      </c>
      <c r="BC180" s="105">
        <f t="shared" si="44"/>
        <v>0</v>
      </c>
      <c r="BD180" s="1"/>
      <c r="BE180">
        <v>1.125</v>
      </c>
      <c r="BF180" s="5">
        <v>7</v>
      </c>
      <c r="BG180">
        <v>4</v>
      </c>
      <c r="BH180" s="106">
        <f t="shared" si="43"/>
        <v>4</v>
      </c>
      <c r="BI180" s="107">
        <f t="shared" si="45"/>
        <v>0.5</v>
      </c>
      <c r="BJ180" s="108" t="str">
        <f t="shared" si="46"/>
        <v>SA-193-B7</v>
      </c>
      <c r="BK180" s="109" t="str">
        <f t="shared" si="47"/>
        <v>STUD BOLT, 1 1/8-7</v>
      </c>
      <c r="BL180" s="6">
        <f t="shared" si="41"/>
        <v>0.95450000000000002</v>
      </c>
      <c r="BM180" s="6" t="str">
        <f t="shared" si="48"/>
        <v>1 1/8-7 MACHINE THREAD</v>
      </c>
      <c r="BN180" s="110" t="s">
        <v>4476</v>
      </c>
    </row>
    <row r="181" spans="2:66" x14ac:dyDescent="0.25">
      <c r="B181" s="48" t="str">
        <f t="shared" si="42"/>
        <v>WNeck Flange 150-NPS24 SCH-160</v>
      </c>
      <c r="C181" s="9" t="s">
        <v>23</v>
      </c>
      <c r="D181" s="9" t="s">
        <v>788</v>
      </c>
      <c r="E181" s="9">
        <v>16777215</v>
      </c>
      <c r="F181" s="22" t="s">
        <v>689</v>
      </c>
      <c r="G181" s="9" t="s">
        <v>1</v>
      </c>
      <c r="H181" s="9" t="s">
        <v>985</v>
      </c>
      <c r="I181" s="18" t="s">
        <v>980</v>
      </c>
      <c r="J181" s="19">
        <v>24</v>
      </c>
      <c r="K181" s="20" t="s">
        <v>981</v>
      </c>
      <c r="L181" s="20" t="s">
        <v>692</v>
      </c>
      <c r="M181" s="21">
        <v>150</v>
      </c>
      <c r="N181" s="20">
        <v>32</v>
      </c>
      <c r="O181" s="20">
        <v>6.25E-2</v>
      </c>
      <c r="P181" s="20">
        <v>1.81</v>
      </c>
      <c r="Q181" s="20">
        <v>26.12</v>
      </c>
      <c r="R181" s="20">
        <v>24.000000000000004</v>
      </c>
      <c r="S181" s="17">
        <v>5.94</v>
      </c>
      <c r="T181" s="9">
        <v>19.312000000000001</v>
      </c>
      <c r="U181" s="20">
        <v>29.5</v>
      </c>
      <c r="V181" s="20">
        <v>1.3799999999999997</v>
      </c>
      <c r="W181" s="20">
        <v>20</v>
      </c>
      <c r="X181" s="20">
        <v>9</v>
      </c>
      <c r="Y181" s="9" t="s">
        <v>700</v>
      </c>
      <c r="Z181" s="9" t="s">
        <v>694</v>
      </c>
      <c r="AA181" s="9" t="s">
        <v>695</v>
      </c>
      <c r="AB181" s="9" t="s">
        <v>698</v>
      </c>
      <c r="AC181" s="9">
        <v>0.13766666666666669</v>
      </c>
      <c r="AD181" s="9">
        <v>2.7533333333333339</v>
      </c>
      <c r="AE181" s="9">
        <v>2.2815000000000012</v>
      </c>
      <c r="AF181" s="9">
        <v>18</v>
      </c>
      <c r="AG181" s="25" t="s">
        <v>2264</v>
      </c>
      <c r="BB181" s="104" t="s">
        <v>4705</v>
      </c>
      <c r="BC181" s="105">
        <f t="shared" si="44"/>
        <v>0</v>
      </c>
      <c r="BD181" s="1"/>
      <c r="BE181">
        <v>1.125</v>
      </c>
      <c r="BF181" s="5">
        <v>7</v>
      </c>
      <c r="BG181">
        <v>4.25</v>
      </c>
      <c r="BH181" s="106">
        <f t="shared" si="43"/>
        <v>4.25</v>
      </c>
      <c r="BI181" s="107">
        <f t="shared" si="45"/>
        <v>0.5</v>
      </c>
      <c r="BJ181" s="108" t="str">
        <f t="shared" si="46"/>
        <v>SA-193-B7</v>
      </c>
      <c r="BK181" s="109" t="str">
        <f t="shared" si="47"/>
        <v>STUD BOLT, 1 1/8-7</v>
      </c>
      <c r="BL181" s="6">
        <f t="shared" si="41"/>
        <v>0.95450000000000002</v>
      </c>
      <c r="BM181" s="6" t="str">
        <f t="shared" si="48"/>
        <v>1 1/8-7 MACHINE THREAD</v>
      </c>
      <c r="BN181" s="110" t="s">
        <v>4476</v>
      </c>
    </row>
    <row r="182" spans="2:66" x14ac:dyDescent="0.25">
      <c r="B182" s="48" t="str">
        <f t="shared" si="42"/>
        <v>WNeck Flange 150-NPS24 SCH-20</v>
      </c>
      <c r="C182" s="9" t="s">
        <v>23</v>
      </c>
      <c r="D182" s="9" t="s">
        <v>788</v>
      </c>
      <c r="E182" s="9">
        <v>16777215</v>
      </c>
      <c r="F182" s="22" t="s">
        <v>689</v>
      </c>
      <c r="G182" s="9" t="s">
        <v>1</v>
      </c>
      <c r="H182" s="9" t="s">
        <v>986</v>
      </c>
      <c r="I182" s="18" t="s">
        <v>980</v>
      </c>
      <c r="J182" s="19">
        <v>24</v>
      </c>
      <c r="K182" s="20" t="s">
        <v>981</v>
      </c>
      <c r="L182" s="20" t="s">
        <v>692</v>
      </c>
      <c r="M182" s="21">
        <v>150</v>
      </c>
      <c r="N182" s="20">
        <v>32</v>
      </c>
      <c r="O182" s="20">
        <v>6.25E-2</v>
      </c>
      <c r="P182" s="20">
        <v>1.81</v>
      </c>
      <c r="Q182" s="20">
        <v>26.12</v>
      </c>
      <c r="R182" s="20">
        <v>24.000000000000004</v>
      </c>
      <c r="S182" s="17">
        <v>5.94</v>
      </c>
      <c r="T182" s="9">
        <v>23.25</v>
      </c>
      <c r="U182" s="20">
        <v>29.5</v>
      </c>
      <c r="V182" s="20">
        <v>1.3799999999999997</v>
      </c>
      <c r="W182" s="20">
        <v>20</v>
      </c>
      <c r="X182" s="20">
        <v>9</v>
      </c>
      <c r="Y182" s="9" t="s">
        <v>866</v>
      </c>
      <c r="Z182" s="9" t="s">
        <v>694</v>
      </c>
      <c r="AA182" s="9" t="s">
        <v>695</v>
      </c>
      <c r="AB182" s="9" t="s">
        <v>698</v>
      </c>
      <c r="AC182" s="9">
        <v>0.13766666666666669</v>
      </c>
      <c r="AD182" s="9">
        <v>2.7533333333333339</v>
      </c>
      <c r="AE182" s="9">
        <v>0.31250000000000178</v>
      </c>
      <c r="AF182" s="9">
        <v>18</v>
      </c>
      <c r="AG182" s="25" t="s">
        <v>2264</v>
      </c>
      <c r="BB182" s="104" t="s">
        <v>4706</v>
      </c>
      <c r="BC182" s="105">
        <f t="shared" si="44"/>
        <v>0</v>
      </c>
      <c r="BD182" s="1"/>
      <c r="BE182">
        <v>1.125</v>
      </c>
      <c r="BF182" s="5">
        <v>7</v>
      </c>
      <c r="BG182">
        <v>4.5</v>
      </c>
      <c r="BH182" s="106">
        <f t="shared" si="43"/>
        <v>4.5</v>
      </c>
      <c r="BI182" s="107">
        <f t="shared" si="45"/>
        <v>0.5</v>
      </c>
      <c r="BJ182" s="108" t="str">
        <f t="shared" si="46"/>
        <v>SA-193-B7</v>
      </c>
      <c r="BK182" s="109" t="str">
        <f t="shared" si="47"/>
        <v>STUD BOLT, 1 1/8-7</v>
      </c>
      <c r="BL182" s="6">
        <f t="shared" si="41"/>
        <v>0.95450000000000002</v>
      </c>
      <c r="BM182" s="6" t="str">
        <f t="shared" si="48"/>
        <v>1 1/8-7 MACHINE THREAD</v>
      </c>
      <c r="BN182" s="110" t="s">
        <v>4476</v>
      </c>
    </row>
    <row r="183" spans="2:66" x14ac:dyDescent="0.25">
      <c r="B183" s="48" t="str">
        <f t="shared" si="42"/>
        <v>WNeck Flange 150-NPS24 SCH-30</v>
      </c>
      <c r="C183" s="9" t="s">
        <v>23</v>
      </c>
      <c r="D183" s="9" t="s">
        <v>788</v>
      </c>
      <c r="E183" s="9">
        <v>16777215</v>
      </c>
      <c r="F183" s="22" t="s">
        <v>689</v>
      </c>
      <c r="G183" s="9" t="s">
        <v>1</v>
      </c>
      <c r="H183" s="9" t="s">
        <v>987</v>
      </c>
      <c r="I183" s="18" t="s">
        <v>980</v>
      </c>
      <c r="J183" s="19">
        <v>24</v>
      </c>
      <c r="K183" s="20" t="s">
        <v>981</v>
      </c>
      <c r="L183" s="20" t="s">
        <v>692</v>
      </c>
      <c r="M183" s="21">
        <v>150</v>
      </c>
      <c r="N183" s="20">
        <v>32</v>
      </c>
      <c r="O183" s="20">
        <v>6.25E-2</v>
      </c>
      <c r="P183" s="20">
        <v>1.81</v>
      </c>
      <c r="Q183" s="20">
        <v>26.12</v>
      </c>
      <c r="R183" s="20">
        <v>24.000000000000004</v>
      </c>
      <c r="S183" s="17">
        <v>5.94</v>
      </c>
      <c r="T183" s="9">
        <v>22.876000000000001</v>
      </c>
      <c r="U183" s="20">
        <v>29.5</v>
      </c>
      <c r="V183" s="20">
        <v>1.3799999999999997</v>
      </c>
      <c r="W183" s="20">
        <v>20</v>
      </c>
      <c r="X183" s="20">
        <v>9</v>
      </c>
      <c r="Y183" s="9" t="s">
        <v>868</v>
      </c>
      <c r="Z183" s="9" t="s">
        <v>694</v>
      </c>
      <c r="AA183" s="9" t="s">
        <v>695</v>
      </c>
      <c r="AB183" s="9" t="s">
        <v>698</v>
      </c>
      <c r="AC183" s="9">
        <v>0.13766666666666669</v>
      </c>
      <c r="AD183" s="9">
        <v>2.7533333333333339</v>
      </c>
      <c r="AE183" s="9">
        <v>0.49950000000000117</v>
      </c>
      <c r="AF183" s="9">
        <v>18</v>
      </c>
      <c r="AG183" s="25" t="s">
        <v>2264</v>
      </c>
      <c r="BB183" s="104" t="s">
        <v>4707</v>
      </c>
      <c r="BC183" s="105">
        <f t="shared" si="44"/>
        <v>0</v>
      </c>
      <c r="BD183" s="1"/>
      <c r="BE183">
        <v>1.125</v>
      </c>
      <c r="BF183" s="5">
        <v>7</v>
      </c>
      <c r="BG183">
        <v>4.75</v>
      </c>
      <c r="BH183" s="106">
        <f t="shared" si="43"/>
        <v>4.75</v>
      </c>
      <c r="BI183" s="107">
        <f t="shared" si="45"/>
        <v>0.5</v>
      </c>
      <c r="BJ183" s="108" t="str">
        <f t="shared" si="46"/>
        <v>SA-193-B7</v>
      </c>
      <c r="BK183" s="109" t="str">
        <f t="shared" si="47"/>
        <v>STUD BOLT, 1 1/8-7</v>
      </c>
      <c r="BL183" s="6">
        <f t="shared" si="41"/>
        <v>0.95450000000000002</v>
      </c>
      <c r="BM183" s="6" t="str">
        <f t="shared" si="48"/>
        <v>1 1/8-7 MACHINE THREAD</v>
      </c>
      <c r="BN183" s="110" t="s">
        <v>4476</v>
      </c>
    </row>
    <row r="184" spans="2:66" x14ac:dyDescent="0.25">
      <c r="B184" s="48" t="str">
        <f t="shared" si="42"/>
        <v>WNeck Flange 150-NPS24 SCH-40</v>
      </c>
      <c r="C184" s="9" t="s">
        <v>23</v>
      </c>
      <c r="D184" s="9" t="s">
        <v>788</v>
      </c>
      <c r="E184" s="9">
        <v>16777215</v>
      </c>
      <c r="F184" s="22" t="s">
        <v>689</v>
      </c>
      <c r="G184" s="9" t="s">
        <v>1</v>
      </c>
      <c r="H184" s="9" t="s">
        <v>988</v>
      </c>
      <c r="I184" s="18" t="s">
        <v>980</v>
      </c>
      <c r="J184" s="19">
        <v>24</v>
      </c>
      <c r="K184" s="20" t="s">
        <v>981</v>
      </c>
      <c r="L184" s="20" t="s">
        <v>692</v>
      </c>
      <c r="M184" s="21">
        <v>150</v>
      </c>
      <c r="N184" s="20">
        <v>32</v>
      </c>
      <c r="O184" s="20">
        <v>6.25E-2</v>
      </c>
      <c r="P184" s="20">
        <v>1.81</v>
      </c>
      <c r="Q184" s="20">
        <v>26.12</v>
      </c>
      <c r="R184" s="20">
        <v>24.000000000000004</v>
      </c>
      <c r="S184" s="17">
        <v>5.94</v>
      </c>
      <c r="T184" s="9">
        <v>22.623999999999999</v>
      </c>
      <c r="U184" s="20">
        <v>29.5</v>
      </c>
      <c r="V184" s="20">
        <v>1.3799999999999997</v>
      </c>
      <c r="W184" s="20">
        <v>20</v>
      </c>
      <c r="X184" s="20">
        <v>9</v>
      </c>
      <c r="Y184" s="9" t="s">
        <v>702</v>
      </c>
      <c r="Z184" s="9" t="s">
        <v>694</v>
      </c>
      <c r="AA184" s="9" t="s">
        <v>695</v>
      </c>
      <c r="AB184" s="9" t="s">
        <v>698</v>
      </c>
      <c r="AC184" s="9">
        <v>0.13766666666666669</v>
      </c>
      <c r="AD184" s="9">
        <v>2.7533333333333339</v>
      </c>
      <c r="AE184" s="9">
        <v>0.62550000000000239</v>
      </c>
      <c r="AF184" s="9">
        <v>18</v>
      </c>
      <c r="AG184" s="25" t="s">
        <v>2264</v>
      </c>
      <c r="BB184" s="104" t="s">
        <v>4708</v>
      </c>
      <c r="BC184" s="105">
        <f t="shared" si="44"/>
        <v>0</v>
      </c>
      <c r="BD184" s="1"/>
      <c r="BE184">
        <v>1.125</v>
      </c>
      <c r="BF184" s="5">
        <v>7</v>
      </c>
      <c r="BG184">
        <v>5</v>
      </c>
      <c r="BH184" s="106">
        <f t="shared" si="43"/>
        <v>5</v>
      </c>
      <c r="BI184" s="107">
        <f t="shared" si="45"/>
        <v>0.5</v>
      </c>
      <c r="BJ184" s="108" t="str">
        <f t="shared" si="46"/>
        <v>SA-193-B7</v>
      </c>
      <c r="BK184" s="109" t="str">
        <f t="shared" si="47"/>
        <v>STUD BOLT, 1 1/8-7</v>
      </c>
      <c r="BL184" s="6">
        <f t="shared" si="41"/>
        <v>0.95450000000000002</v>
      </c>
      <c r="BM184" s="6" t="str">
        <f t="shared" si="48"/>
        <v>1 1/8-7 MACHINE THREAD</v>
      </c>
      <c r="BN184" s="110" t="s">
        <v>4476</v>
      </c>
    </row>
    <row r="185" spans="2:66" x14ac:dyDescent="0.25">
      <c r="B185" s="48" t="str">
        <f t="shared" si="42"/>
        <v>WNeck Flange 150-NPS24 SCH-60</v>
      </c>
      <c r="C185" s="9" t="s">
        <v>23</v>
      </c>
      <c r="D185" s="9" t="s">
        <v>788</v>
      </c>
      <c r="E185" s="9">
        <v>16777215</v>
      </c>
      <c r="F185" s="22" t="s">
        <v>689</v>
      </c>
      <c r="G185" s="9" t="s">
        <v>1</v>
      </c>
      <c r="H185" s="9" t="s">
        <v>989</v>
      </c>
      <c r="I185" s="18" t="s">
        <v>980</v>
      </c>
      <c r="J185" s="19">
        <v>24</v>
      </c>
      <c r="K185" s="20" t="s">
        <v>981</v>
      </c>
      <c r="L185" s="20" t="s">
        <v>692</v>
      </c>
      <c r="M185" s="21">
        <v>150</v>
      </c>
      <c r="N185" s="20">
        <v>32</v>
      </c>
      <c r="O185" s="20">
        <v>6.25E-2</v>
      </c>
      <c r="P185" s="20">
        <v>1.81</v>
      </c>
      <c r="Q185" s="20">
        <v>26.12</v>
      </c>
      <c r="R185" s="20">
        <v>24.000000000000004</v>
      </c>
      <c r="S185" s="17">
        <v>5.94</v>
      </c>
      <c r="T185" s="9">
        <v>22.062000000000001</v>
      </c>
      <c r="U185" s="20">
        <v>29.5</v>
      </c>
      <c r="V185" s="20">
        <v>1.3799999999999997</v>
      </c>
      <c r="W185" s="20">
        <v>20</v>
      </c>
      <c r="X185" s="20">
        <v>9</v>
      </c>
      <c r="Y185" s="9" t="s">
        <v>872</v>
      </c>
      <c r="Z185" s="9" t="s">
        <v>694</v>
      </c>
      <c r="AA185" s="9" t="s">
        <v>695</v>
      </c>
      <c r="AB185" s="9" t="s">
        <v>698</v>
      </c>
      <c r="AC185" s="9">
        <v>0.13766666666666669</v>
      </c>
      <c r="AD185" s="9">
        <v>2.7533333333333339</v>
      </c>
      <c r="AE185" s="9">
        <v>0.90650000000000119</v>
      </c>
      <c r="AF185" s="9">
        <v>18</v>
      </c>
      <c r="AG185" s="25" t="s">
        <v>2264</v>
      </c>
      <c r="BB185" s="104" t="s">
        <v>4709</v>
      </c>
      <c r="BC185" s="105">
        <f t="shared" si="44"/>
        <v>0</v>
      </c>
      <c r="BD185" s="1"/>
      <c r="BE185">
        <v>1.125</v>
      </c>
      <c r="BF185" s="5">
        <v>7</v>
      </c>
      <c r="BG185">
        <v>5.25</v>
      </c>
      <c r="BH185" s="106">
        <f t="shared" si="43"/>
        <v>5.25</v>
      </c>
      <c r="BI185" s="107">
        <f t="shared" si="45"/>
        <v>0.5</v>
      </c>
      <c r="BJ185" s="108" t="str">
        <f t="shared" si="46"/>
        <v>SA-193-B7</v>
      </c>
      <c r="BK185" s="109" t="str">
        <f t="shared" si="47"/>
        <v>STUD BOLT, 1 1/8-7</v>
      </c>
      <c r="BL185" s="6">
        <f t="shared" si="41"/>
        <v>0.95450000000000002</v>
      </c>
      <c r="BM185" s="6" t="str">
        <f t="shared" si="48"/>
        <v>1 1/8-7 MACHINE THREAD</v>
      </c>
      <c r="BN185" s="110" t="s">
        <v>4476</v>
      </c>
    </row>
    <row r="186" spans="2:66" x14ac:dyDescent="0.25">
      <c r="B186" s="48" t="str">
        <f t="shared" si="42"/>
        <v>WNeck Flange 150-NPS24 SCH-80</v>
      </c>
      <c r="C186" s="9" t="s">
        <v>23</v>
      </c>
      <c r="D186" s="9" t="s">
        <v>788</v>
      </c>
      <c r="E186" s="9">
        <v>16777215</v>
      </c>
      <c r="F186" s="22" t="s">
        <v>689</v>
      </c>
      <c r="G186" s="9" t="s">
        <v>1</v>
      </c>
      <c r="H186" s="9" t="s">
        <v>990</v>
      </c>
      <c r="I186" s="18" t="s">
        <v>980</v>
      </c>
      <c r="J186" s="19">
        <v>24</v>
      </c>
      <c r="K186" s="20" t="s">
        <v>981</v>
      </c>
      <c r="L186" s="20" t="s">
        <v>692</v>
      </c>
      <c r="M186" s="21">
        <v>150</v>
      </c>
      <c r="N186" s="20">
        <v>32</v>
      </c>
      <c r="O186" s="20">
        <v>6.25E-2</v>
      </c>
      <c r="P186" s="20">
        <v>1.81</v>
      </c>
      <c r="Q186" s="20">
        <v>26.12</v>
      </c>
      <c r="R186" s="20">
        <v>24.000000000000004</v>
      </c>
      <c r="S186" s="17">
        <v>5.94</v>
      </c>
      <c r="T186" s="9">
        <v>21.562000000000001</v>
      </c>
      <c r="U186" s="20">
        <v>29.5</v>
      </c>
      <c r="V186" s="20">
        <v>1.3799999999999997</v>
      </c>
      <c r="W186" s="20">
        <v>20</v>
      </c>
      <c r="X186" s="20">
        <v>9</v>
      </c>
      <c r="Y186" s="9" t="s">
        <v>704</v>
      </c>
      <c r="Z186" s="9" t="s">
        <v>694</v>
      </c>
      <c r="AA186" s="9" t="s">
        <v>695</v>
      </c>
      <c r="AB186" s="9" t="s">
        <v>698</v>
      </c>
      <c r="AC186" s="9">
        <v>0.13766666666666669</v>
      </c>
      <c r="AD186" s="9">
        <v>2.7533333333333339</v>
      </c>
      <c r="AE186" s="9">
        <v>1.1565000000000012</v>
      </c>
      <c r="AF186" s="9">
        <v>18</v>
      </c>
      <c r="AG186" s="25" t="s">
        <v>2264</v>
      </c>
      <c r="BB186" s="104" t="s">
        <v>4710</v>
      </c>
      <c r="BC186" s="105">
        <f t="shared" si="44"/>
        <v>0</v>
      </c>
      <c r="BD186" s="1"/>
      <c r="BE186">
        <v>1.125</v>
      </c>
      <c r="BF186" s="5">
        <v>7</v>
      </c>
      <c r="BG186">
        <v>5.5</v>
      </c>
      <c r="BH186" s="106">
        <f t="shared" si="43"/>
        <v>5.5</v>
      </c>
      <c r="BI186" s="107">
        <f t="shared" si="45"/>
        <v>0.5</v>
      </c>
      <c r="BJ186" s="108" t="str">
        <f t="shared" si="46"/>
        <v>SA-193-B7</v>
      </c>
      <c r="BK186" s="109" t="str">
        <f t="shared" si="47"/>
        <v>STUD BOLT, 1 1/8-7</v>
      </c>
      <c r="BL186" s="6">
        <f t="shared" si="41"/>
        <v>0.95450000000000002</v>
      </c>
      <c r="BM186" s="6" t="str">
        <f t="shared" si="48"/>
        <v>1 1/8-7 MACHINE THREAD</v>
      </c>
      <c r="BN186" s="110" t="s">
        <v>4476</v>
      </c>
    </row>
    <row r="187" spans="2:66" x14ac:dyDescent="0.25">
      <c r="B187" s="48" t="str">
        <f t="shared" si="42"/>
        <v>WNeck Flange 150-NPS24 SCH-STD</v>
      </c>
      <c r="C187" s="9" t="s">
        <v>23</v>
      </c>
      <c r="D187" s="9" t="s">
        <v>788</v>
      </c>
      <c r="E187" s="9">
        <v>16777215</v>
      </c>
      <c r="F187" s="22" t="s">
        <v>689</v>
      </c>
      <c r="G187" s="9" t="s">
        <v>1</v>
      </c>
      <c r="H187" s="9" t="s">
        <v>991</v>
      </c>
      <c r="I187" s="18" t="s">
        <v>980</v>
      </c>
      <c r="J187" s="19">
        <v>24</v>
      </c>
      <c r="K187" s="20" t="s">
        <v>981</v>
      </c>
      <c r="L187" s="20" t="s">
        <v>692</v>
      </c>
      <c r="M187" s="21">
        <v>150</v>
      </c>
      <c r="N187" s="20">
        <v>32</v>
      </c>
      <c r="O187" s="20">
        <v>6.25E-2</v>
      </c>
      <c r="P187" s="20">
        <v>1.81</v>
      </c>
      <c r="Q187" s="20">
        <v>26.12</v>
      </c>
      <c r="R187" s="20">
        <v>24.000000000000004</v>
      </c>
      <c r="S187" s="17">
        <v>5.94</v>
      </c>
      <c r="T187" s="9">
        <v>23.25</v>
      </c>
      <c r="U187" s="20">
        <v>29.5</v>
      </c>
      <c r="V187" s="20">
        <v>1.3799999999999997</v>
      </c>
      <c r="W187" s="20">
        <v>20</v>
      </c>
      <c r="X187" s="20">
        <v>9</v>
      </c>
      <c r="Y187" s="9" t="s">
        <v>706</v>
      </c>
      <c r="Z187" s="9" t="s">
        <v>694</v>
      </c>
      <c r="AA187" s="9" t="s">
        <v>695</v>
      </c>
      <c r="AB187" s="9" t="s">
        <v>698</v>
      </c>
      <c r="AC187" s="9">
        <v>0.13766666666666669</v>
      </c>
      <c r="AD187" s="9">
        <v>2.7533333333333339</v>
      </c>
      <c r="AE187" s="9">
        <v>0.31250000000000178</v>
      </c>
      <c r="AF187" s="9">
        <v>18</v>
      </c>
      <c r="AG187" s="25" t="s">
        <v>2264</v>
      </c>
      <c r="BB187" s="104" t="s">
        <v>4711</v>
      </c>
      <c r="BC187" s="105">
        <f t="shared" si="44"/>
        <v>0</v>
      </c>
      <c r="BD187" s="1"/>
      <c r="BE187">
        <v>1.125</v>
      </c>
      <c r="BF187" s="5">
        <v>7</v>
      </c>
      <c r="BG187">
        <v>5.75</v>
      </c>
      <c r="BH187" s="106">
        <f t="shared" si="43"/>
        <v>5.75</v>
      </c>
      <c r="BI187" s="107">
        <f t="shared" si="45"/>
        <v>0.5</v>
      </c>
      <c r="BJ187" s="108" t="str">
        <f t="shared" si="46"/>
        <v>SA-193-B7</v>
      </c>
      <c r="BK187" s="109" t="str">
        <f t="shared" si="47"/>
        <v>STUD BOLT, 1 1/8-7</v>
      </c>
      <c r="BL187" s="6">
        <f t="shared" si="41"/>
        <v>0.95450000000000002</v>
      </c>
      <c r="BM187" s="6" t="str">
        <f t="shared" si="48"/>
        <v>1 1/8-7 MACHINE THREAD</v>
      </c>
      <c r="BN187" s="110" t="s">
        <v>4476</v>
      </c>
    </row>
    <row r="188" spans="2:66" x14ac:dyDescent="0.25">
      <c r="B188" s="48" t="str">
        <f t="shared" si="42"/>
        <v>WNeck Flange 150-NPS24 SCH-XH</v>
      </c>
      <c r="C188" s="9" t="s">
        <v>23</v>
      </c>
      <c r="D188" s="9" t="s">
        <v>788</v>
      </c>
      <c r="E188" s="9">
        <v>16777215</v>
      </c>
      <c r="F188" s="22" t="s">
        <v>689</v>
      </c>
      <c r="G188" s="9" t="s">
        <v>1</v>
      </c>
      <c r="H188" s="9" t="s">
        <v>992</v>
      </c>
      <c r="I188" s="18" t="s">
        <v>980</v>
      </c>
      <c r="J188" s="19">
        <v>24</v>
      </c>
      <c r="K188" s="20" t="s">
        <v>981</v>
      </c>
      <c r="L188" s="20" t="s">
        <v>692</v>
      </c>
      <c r="M188" s="21">
        <v>150</v>
      </c>
      <c r="N188" s="20">
        <v>32</v>
      </c>
      <c r="O188" s="20">
        <v>6.25E-2</v>
      </c>
      <c r="P188" s="20">
        <v>1.81</v>
      </c>
      <c r="Q188" s="20">
        <v>26.12</v>
      </c>
      <c r="R188" s="20">
        <v>24.000000000000004</v>
      </c>
      <c r="S188" s="17">
        <v>5.94</v>
      </c>
      <c r="T188" s="9">
        <v>23</v>
      </c>
      <c r="U188" s="20">
        <v>29.5</v>
      </c>
      <c r="V188" s="20">
        <v>1.3799999999999997</v>
      </c>
      <c r="W188" s="20">
        <v>20</v>
      </c>
      <c r="X188" s="20">
        <v>9</v>
      </c>
      <c r="Y188" s="9" t="s">
        <v>708</v>
      </c>
      <c r="Z188" s="9" t="s">
        <v>694</v>
      </c>
      <c r="AA188" s="9" t="s">
        <v>695</v>
      </c>
      <c r="AB188" s="9" t="s">
        <v>698</v>
      </c>
      <c r="AC188" s="9">
        <v>0.13766666666666669</v>
      </c>
      <c r="AD188" s="9">
        <v>2.7533333333333339</v>
      </c>
      <c r="AE188" s="9">
        <v>0.43750000000000178</v>
      </c>
      <c r="AF188" s="9">
        <v>18</v>
      </c>
      <c r="AG188" s="25" t="s">
        <v>2264</v>
      </c>
      <c r="BB188" s="104" t="s">
        <v>4712</v>
      </c>
      <c r="BC188" s="105">
        <f t="shared" si="44"/>
        <v>0</v>
      </c>
      <c r="BD188" s="1"/>
      <c r="BE188">
        <v>1.125</v>
      </c>
      <c r="BF188" s="5">
        <v>7</v>
      </c>
      <c r="BG188">
        <v>6</v>
      </c>
      <c r="BH188" s="106">
        <f t="shared" si="43"/>
        <v>6</v>
      </c>
      <c r="BI188" s="107">
        <f t="shared" si="45"/>
        <v>0.5</v>
      </c>
      <c r="BJ188" s="108" t="str">
        <f t="shared" si="46"/>
        <v>SA-193-B7</v>
      </c>
      <c r="BK188" s="109" t="str">
        <f t="shared" si="47"/>
        <v>STUD BOLT, 1 1/8-7</v>
      </c>
      <c r="BL188" s="6">
        <f t="shared" si="41"/>
        <v>0.95450000000000002</v>
      </c>
      <c r="BM188" s="6" t="str">
        <f t="shared" si="48"/>
        <v>1 1/8-7 MACHINE THREAD</v>
      </c>
      <c r="BN188" s="110" t="s">
        <v>4476</v>
      </c>
    </row>
    <row r="189" spans="2:66" x14ac:dyDescent="0.25">
      <c r="B189" s="48" t="str">
        <f t="shared" si="42"/>
        <v>WNeck Flange 300-NPS0.5 SCH-10</v>
      </c>
      <c r="C189" s="9" t="s">
        <v>23</v>
      </c>
      <c r="D189" s="9" t="s">
        <v>696</v>
      </c>
      <c r="E189" s="9">
        <v>12632256</v>
      </c>
      <c r="F189" s="22" t="s">
        <v>689</v>
      </c>
      <c r="G189" s="9" t="s">
        <v>1</v>
      </c>
      <c r="H189" s="9" t="s">
        <v>993</v>
      </c>
      <c r="I189" s="13" t="s">
        <v>994</v>
      </c>
      <c r="J189" s="10">
        <v>0.5</v>
      </c>
      <c r="K189" s="11" t="s">
        <v>691</v>
      </c>
      <c r="L189" s="11" t="s">
        <v>995</v>
      </c>
      <c r="M189" s="15">
        <v>300</v>
      </c>
      <c r="N189" s="12">
        <v>3.75</v>
      </c>
      <c r="O189" s="11">
        <v>6.25E-2</v>
      </c>
      <c r="P189" s="12">
        <v>0.5</v>
      </c>
      <c r="Q189" s="12">
        <v>1.5000000000000002</v>
      </c>
      <c r="R189" s="12">
        <v>0.84</v>
      </c>
      <c r="S189" s="12">
        <v>2</v>
      </c>
      <c r="T189" s="14">
        <v>0.67400000000000004</v>
      </c>
      <c r="U189" s="12">
        <v>2.62</v>
      </c>
      <c r="V189" s="12">
        <v>0.62</v>
      </c>
      <c r="W189" s="12">
        <v>4</v>
      </c>
      <c r="X189" s="9">
        <v>45</v>
      </c>
      <c r="Y189" s="9" t="s">
        <v>693</v>
      </c>
      <c r="Z189" s="9" t="s">
        <v>694</v>
      </c>
      <c r="AA189" s="9" t="s">
        <v>695</v>
      </c>
      <c r="AB189" s="9" t="s">
        <v>698</v>
      </c>
      <c r="AC189" s="9">
        <v>0.05</v>
      </c>
      <c r="AD189" s="9">
        <v>1</v>
      </c>
      <c r="AE189" s="9">
        <v>2.0499999999999963E-2</v>
      </c>
      <c r="AF189" s="9">
        <v>90</v>
      </c>
      <c r="AG189" s="25" t="s">
        <v>2264</v>
      </c>
      <c r="BB189" s="104" t="s">
        <v>4713</v>
      </c>
      <c r="BC189" s="105">
        <f t="shared" si="44"/>
        <v>0</v>
      </c>
      <c r="BD189" s="1"/>
      <c r="BE189">
        <v>1.125</v>
      </c>
      <c r="BF189" s="5">
        <v>7</v>
      </c>
      <c r="BG189">
        <v>6.25</v>
      </c>
      <c r="BH189" s="106">
        <f t="shared" si="43"/>
        <v>6.25</v>
      </c>
      <c r="BI189" s="107">
        <f t="shared" si="45"/>
        <v>0.5</v>
      </c>
      <c r="BJ189" s="108" t="str">
        <f t="shared" si="46"/>
        <v>SA-193-B7</v>
      </c>
      <c r="BK189" s="109" t="str">
        <f t="shared" si="47"/>
        <v>STUD BOLT, 1 1/8-7</v>
      </c>
      <c r="BL189" s="6">
        <f t="shared" si="41"/>
        <v>0.95450000000000002</v>
      </c>
      <c r="BM189" s="6" t="str">
        <f t="shared" si="48"/>
        <v>1 1/8-7 MACHINE THREAD</v>
      </c>
      <c r="BN189" s="110" t="s">
        <v>4476</v>
      </c>
    </row>
    <row r="190" spans="2:66" x14ac:dyDescent="0.25">
      <c r="B190" s="48" t="str">
        <f t="shared" si="42"/>
        <v>WNeck Flange 300-NPS0.5 SCH-160</v>
      </c>
      <c r="C190" s="9" t="s">
        <v>23</v>
      </c>
      <c r="D190" s="9" t="s">
        <v>696</v>
      </c>
      <c r="E190" s="9">
        <v>12632256</v>
      </c>
      <c r="F190" s="22" t="s">
        <v>689</v>
      </c>
      <c r="G190" s="9" t="s">
        <v>119</v>
      </c>
      <c r="H190" s="9" t="s">
        <v>996</v>
      </c>
      <c r="I190" s="13" t="s">
        <v>994</v>
      </c>
      <c r="J190" s="10">
        <v>0.5</v>
      </c>
      <c r="K190" s="11" t="s">
        <v>691</v>
      </c>
      <c r="L190" s="11" t="s">
        <v>995</v>
      </c>
      <c r="M190" s="15">
        <v>300</v>
      </c>
      <c r="N190" s="12">
        <v>3.75</v>
      </c>
      <c r="O190" s="11">
        <v>6.25E-2</v>
      </c>
      <c r="P190" s="12">
        <v>0.5</v>
      </c>
      <c r="Q190" s="12">
        <v>1.5000000000000002</v>
      </c>
      <c r="R190" s="12">
        <v>0.84</v>
      </c>
      <c r="S190" s="12">
        <v>2</v>
      </c>
      <c r="T190" s="14">
        <v>0.46400000000000002</v>
      </c>
      <c r="U190" s="12">
        <v>2.62</v>
      </c>
      <c r="V190" s="12">
        <v>0.62</v>
      </c>
      <c r="W190" s="12">
        <v>4</v>
      </c>
      <c r="X190" s="9">
        <v>45</v>
      </c>
      <c r="Y190" s="9" t="s">
        <v>700</v>
      </c>
      <c r="Z190" s="9" t="s">
        <v>694</v>
      </c>
      <c r="AA190" s="9" t="s">
        <v>695</v>
      </c>
      <c r="AB190" s="9" t="s">
        <v>698</v>
      </c>
      <c r="AC190" s="9">
        <v>0.05</v>
      </c>
      <c r="AD190" s="9">
        <v>1</v>
      </c>
      <c r="AE190" s="9">
        <v>0.12549999999999997</v>
      </c>
      <c r="AF190" s="9">
        <v>90</v>
      </c>
      <c r="AG190" s="25" t="s">
        <v>2264</v>
      </c>
      <c r="BB190" s="104" t="s">
        <v>4714</v>
      </c>
      <c r="BC190" s="105">
        <f t="shared" si="44"/>
        <v>0</v>
      </c>
      <c r="BD190" s="1"/>
      <c r="BE190">
        <v>1.125</v>
      </c>
      <c r="BF190" s="5">
        <v>7</v>
      </c>
      <c r="BG190">
        <v>6.5</v>
      </c>
      <c r="BH190" s="106">
        <f t="shared" si="43"/>
        <v>6.5</v>
      </c>
      <c r="BI190" s="107">
        <f t="shared" si="45"/>
        <v>0.5</v>
      </c>
      <c r="BJ190" s="108" t="str">
        <f t="shared" si="46"/>
        <v>SA-193-B7</v>
      </c>
      <c r="BK190" s="109" t="str">
        <f t="shared" si="47"/>
        <v>STUD BOLT, 1 1/8-7</v>
      </c>
      <c r="BL190" s="6">
        <f t="shared" si="41"/>
        <v>0.95450000000000002</v>
      </c>
      <c r="BM190" s="6" t="str">
        <f t="shared" si="48"/>
        <v>1 1/8-7 MACHINE THREAD</v>
      </c>
      <c r="BN190" s="110" t="s">
        <v>4476</v>
      </c>
    </row>
    <row r="191" spans="2:66" x14ac:dyDescent="0.25">
      <c r="B191" s="48" t="str">
        <f t="shared" si="42"/>
        <v>WNeck Flange 300-NPS0.5 SCH-40</v>
      </c>
      <c r="C191" s="9" t="s">
        <v>23</v>
      </c>
      <c r="D191" s="9" t="s">
        <v>696</v>
      </c>
      <c r="E191" s="9">
        <v>12632256</v>
      </c>
      <c r="F191" s="22" t="s">
        <v>689</v>
      </c>
      <c r="G191" s="9" t="s">
        <v>120</v>
      </c>
      <c r="H191" s="9" t="s">
        <v>997</v>
      </c>
      <c r="I191" s="13" t="s">
        <v>994</v>
      </c>
      <c r="J191" s="10">
        <v>0.5</v>
      </c>
      <c r="K191" s="11" t="s">
        <v>691</v>
      </c>
      <c r="L191" s="11" t="s">
        <v>995</v>
      </c>
      <c r="M191" s="15">
        <v>300</v>
      </c>
      <c r="N191" s="12">
        <v>3.75</v>
      </c>
      <c r="O191" s="11">
        <v>6.25E-2</v>
      </c>
      <c r="P191" s="12">
        <v>0.5</v>
      </c>
      <c r="Q191" s="12">
        <v>1.5000000000000002</v>
      </c>
      <c r="R191" s="12">
        <v>0.84</v>
      </c>
      <c r="S191" s="12">
        <v>2</v>
      </c>
      <c r="T191" s="14">
        <v>0.622</v>
      </c>
      <c r="U191" s="12">
        <v>2.62</v>
      </c>
      <c r="V191" s="12">
        <v>0.62</v>
      </c>
      <c r="W191" s="12">
        <v>4</v>
      </c>
      <c r="X191" s="9">
        <v>45</v>
      </c>
      <c r="Y191" s="9" t="s">
        <v>702</v>
      </c>
      <c r="Z191" s="9" t="s">
        <v>694</v>
      </c>
      <c r="AA191" s="9" t="s">
        <v>695</v>
      </c>
      <c r="AB191" s="9" t="s">
        <v>698</v>
      </c>
      <c r="AC191" s="9">
        <v>0.05</v>
      </c>
      <c r="AD191" s="9">
        <v>1</v>
      </c>
      <c r="AE191" s="9">
        <v>4.6499999999999986E-2</v>
      </c>
      <c r="AF191" s="9">
        <v>90</v>
      </c>
      <c r="AG191" s="25" t="s">
        <v>2264</v>
      </c>
      <c r="BB191" s="104" t="s">
        <v>4715</v>
      </c>
      <c r="BC191" s="105">
        <f t="shared" si="44"/>
        <v>0</v>
      </c>
      <c r="BD191" s="1"/>
      <c r="BE191">
        <v>1.125</v>
      </c>
      <c r="BF191" s="5">
        <v>7</v>
      </c>
      <c r="BG191">
        <v>6.75</v>
      </c>
      <c r="BH191" s="106">
        <f t="shared" si="43"/>
        <v>6.75</v>
      </c>
      <c r="BI191" s="107">
        <f t="shared" si="45"/>
        <v>0.5</v>
      </c>
      <c r="BJ191" s="108" t="str">
        <f t="shared" si="46"/>
        <v>SA-193-B7</v>
      </c>
      <c r="BK191" s="109" t="str">
        <f t="shared" si="47"/>
        <v>STUD BOLT, 1 1/8-7</v>
      </c>
      <c r="BL191" s="6">
        <f t="shared" si="41"/>
        <v>0.95450000000000002</v>
      </c>
      <c r="BM191" s="6" t="str">
        <f t="shared" si="48"/>
        <v>1 1/8-7 MACHINE THREAD</v>
      </c>
      <c r="BN191" s="110" t="s">
        <v>4476</v>
      </c>
    </row>
    <row r="192" spans="2:66" x14ac:dyDescent="0.25">
      <c r="B192" s="48" t="str">
        <f t="shared" si="42"/>
        <v>WNeck Flange 300-NPS0.5 SCH-80</v>
      </c>
      <c r="C192" s="9" t="s">
        <v>23</v>
      </c>
      <c r="D192" s="9" t="s">
        <v>696</v>
      </c>
      <c r="E192" s="9">
        <v>12632256</v>
      </c>
      <c r="F192" s="22" t="s">
        <v>689</v>
      </c>
      <c r="G192" s="9" t="s">
        <v>121</v>
      </c>
      <c r="H192" s="9" t="s">
        <v>998</v>
      </c>
      <c r="I192" s="13" t="s">
        <v>994</v>
      </c>
      <c r="J192" s="10">
        <v>0.5</v>
      </c>
      <c r="K192" s="11" t="s">
        <v>691</v>
      </c>
      <c r="L192" s="11" t="s">
        <v>995</v>
      </c>
      <c r="M192" s="15">
        <v>300</v>
      </c>
      <c r="N192" s="12">
        <v>3.75</v>
      </c>
      <c r="O192" s="11">
        <v>6.25E-2</v>
      </c>
      <c r="P192" s="12">
        <v>0.5</v>
      </c>
      <c r="Q192" s="12">
        <v>1.5000000000000002</v>
      </c>
      <c r="R192" s="12">
        <v>0.84</v>
      </c>
      <c r="S192" s="12">
        <v>2</v>
      </c>
      <c r="T192" s="14">
        <v>0.54600000000000004</v>
      </c>
      <c r="U192" s="12">
        <v>2.62</v>
      </c>
      <c r="V192" s="12">
        <v>0.62</v>
      </c>
      <c r="W192" s="12">
        <v>4</v>
      </c>
      <c r="X192" s="9">
        <v>45</v>
      </c>
      <c r="Y192" s="9" t="s">
        <v>704</v>
      </c>
      <c r="Z192" s="9" t="s">
        <v>694</v>
      </c>
      <c r="AA192" s="9" t="s">
        <v>695</v>
      </c>
      <c r="AB192" s="9" t="s">
        <v>698</v>
      </c>
      <c r="AC192" s="9">
        <v>0.05</v>
      </c>
      <c r="AD192" s="9">
        <v>1</v>
      </c>
      <c r="AE192" s="9">
        <v>8.4499999999999964E-2</v>
      </c>
      <c r="AF192" s="9">
        <v>90</v>
      </c>
      <c r="AG192" s="25" t="s">
        <v>2264</v>
      </c>
      <c r="BB192" s="104" t="s">
        <v>4716</v>
      </c>
      <c r="BC192" s="105">
        <f t="shared" si="44"/>
        <v>0</v>
      </c>
      <c r="BD192" s="1"/>
      <c r="BE192">
        <v>1.125</v>
      </c>
      <c r="BF192" s="5">
        <v>7</v>
      </c>
      <c r="BG192">
        <v>7</v>
      </c>
      <c r="BH192" s="106">
        <f t="shared" si="43"/>
        <v>7</v>
      </c>
      <c r="BI192" s="107">
        <f t="shared" si="45"/>
        <v>0.5</v>
      </c>
      <c r="BJ192" s="108" t="str">
        <f t="shared" si="46"/>
        <v>SA-193-B7</v>
      </c>
      <c r="BK192" s="109" t="str">
        <f t="shared" si="47"/>
        <v>STUD BOLT, 1 1/8-7</v>
      </c>
      <c r="BL192" s="6">
        <f t="shared" si="41"/>
        <v>0.95450000000000002</v>
      </c>
      <c r="BM192" s="6" t="str">
        <f t="shared" si="48"/>
        <v>1 1/8-7 MACHINE THREAD</v>
      </c>
      <c r="BN192" s="110" t="s">
        <v>4476</v>
      </c>
    </row>
    <row r="193" spans="2:66" x14ac:dyDescent="0.25">
      <c r="B193" s="48" t="str">
        <f t="shared" si="42"/>
        <v>WNeck Flange 300-NPS0.5 SCH-STD</v>
      </c>
      <c r="C193" s="9" t="s">
        <v>23</v>
      </c>
      <c r="D193" s="9" t="s">
        <v>696</v>
      </c>
      <c r="E193" s="9">
        <v>12632256</v>
      </c>
      <c r="F193" s="22" t="s">
        <v>689</v>
      </c>
      <c r="G193" s="9" t="s">
        <v>122</v>
      </c>
      <c r="H193" s="9" t="s">
        <v>999</v>
      </c>
      <c r="I193" s="13" t="s">
        <v>994</v>
      </c>
      <c r="J193" s="10">
        <v>0.5</v>
      </c>
      <c r="K193" s="11" t="s">
        <v>691</v>
      </c>
      <c r="L193" s="11" t="s">
        <v>995</v>
      </c>
      <c r="M193" s="15">
        <v>300</v>
      </c>
      <c r="N193" s="12">
        <v>3.75</v>
      </c>
      <c r="O193" s="11">
        <v>6.25E-2</v>
      </c>
      <c r="P193" s="12">
        <v>0.5</v>
      </c>
      <c r="Q193" s="12">
        <v>1.5000000000000002</v>
      </c>
      <c r="R193" s="12">
        <v>0.84</v>
      </c>
      <c r="S193" s="12">
        <v>2</v>
      </c>
      <c r="T193" s="14">
        <v>0.622</v>
      </c>
      <c r="U193" s="12">
        <v>2.62</v>
      </c>
      <c r="V193" s="12">
        <v>0.62</v>
      </c>
      <c r="W193" s="12">
        <v>4</v>
      </c>
      <c r="X193" s="9">
        <v>45</v>
      </c>
      <c r="Y193" s="9" t="s">
        <v>706</v>
      </c>
      <c r="Z193" s="9" t="s">
        <v>694</v>
      </c>
      <c r="AA193" s="9" t="s">
        <v>695</v>
      </c>
      <c r="AB193" s="9" t="s">
        <v>698</v>
      </c>
      <c r="AC193" s="9">
        <v>0.05</v>
      </c>
      <c r="AD193" s="9">
        <v>1</v>
      </c>
      <c r="AE193" s="9">
        <v>4.6499999999999986E-2</v>
      </c>
      <c r="AF193" s="9">
        <v>90</v>
      </c>
      <c r="AG193" s="25" t="s">
        <v>2264</v>
      </c>
      <c r="BB193" s="104" t="s">
        <v>4717</v>
      </c>
      <c r="BC193" s="105">
        <f t="shared" si="44"/>
        <v>0</v>
      </c>
      <c r="BD193" s="1"/>
      <c r="BE193">
        <v>1.125</v>
      </c>
      <c r="BF193" s="5">
        <v>7</v>
      </c>
      <c r="BG193">
        <v>7.25</v>
      </c>
      <c r="BH193" s="106">
        <f t="shared" si="43"/>
        <v>7.25</v>
      </c>
      <c r="BI193" s="107">
        <f t="shared" si="45"/>
        <v>0.5</v>
      </c>
      <c r="BJ193" s="108" t="str">
        <f t="shared" si="46"/>
        <v>SA-193-B7</v>
      </c>
      <c r="BK193" s="109" t="str">
        <f t="shared" si="47"/>
        <v>STUD BOLT, 1 1/8-7</v>
      </c>
      <c r="BL193" s="6">
        <f t="shared" si="41"/>
        <v>0.95450000000000002</v>
      </c>
      <c r="BM193" s="6" t="str">
        <f t="shared" si="48"/>
        <v>1 1/8-7 MACHINE THREAD</v>
      </c>
      <c r="BN193" s="110" t="s">
        <v>4476</v>
      </c>
    </row>
    <row r="194" spans="2:66" x14ac:dyDescent="0.25">
      <c r="B194" s="48" t="str">
        <f t="shared" si="42"/>
        <v>WNeck Flange 300-NPS0.5 SCH-XH</v>
      </c>
      <c r="C194" s="9" t="s">
        <v>23</v>
      </c>
      <c r="D194" s="9" t="s">
        <v>696</v>
      </c>
      <c r="E194" s="9">
        <v>12632256</v>
      </c>
      <c r="F194" s="22" t="s">
        <v>689</v>
      </c>
      <c r="G194" s="9" t="s">
        <v>1</v>
      </c>
      <c r="H194" s="9" t="s">
        <v>1000</v>
      </c>
      <c r="I194" s="13" t="s">
        <v>994</v>
      </c>
      <c r="J194" s="10">
        <v>0.5</v>
      </c>
      <c r="K194" s="11" t="s">
        <v>691</v>
      </c>
      <c r="L194" s="11" t="s">
        <v>995</v>
      </c>
      <c r="M194" s="15">
        <v>300</v>
      </c>
      <c r="N194" s="12">
        <v>3.75</v>
      </c>
      <c r="O194" s="11">
        <v>6.25E-2</v>
      </c>
      <c r="P194" s="12">
        <v>0.5</v>
      </c>
      <c r="Q194" s="12">
        <v>1.5000000000000002</v>
      </c>
      <c r="R194" s="12">
        <v>0.84</v>
      </c>
      <c r="S194" s="12">
        <v>2</v>
      </c>
      <c r="T194" s="14">
        <v>0.54600000000000004</v>
      </c>
      <c r="U194" s="12">
        <v>2.62</v>
      </c>
      <c r="V194" s="12">
        <v>0.62</v>
      </c>
      <c r="W194" s="12">
        <v>4</v>
      </c>
      <c r="X194" s="9">
        <v>45</v>
      </c>
      <c r="Y194" s="9" t="s">
        <v>708</v>
      </c>
      <c r="Z194" s="9" t="s">
        <v>694</v>
      </c>
      <c r="AA194" s="9" t="s">
        <v>695</v>
      </c>
      <c r="AB194" s="9" t="s">
        <v>698</v>
      </c>
      <c r="AC194" s="9">
        <v>0.05</v>
      </c>
      <c r="AD194" s="9">
        <v>1</v>
      </c>
      <c r="AE194" s="9">
        <v>8.4499999999999964E-2</v>
      </c>
      <c r="AF194" s="9">
        <v>90</v>
      </c>
      <c r="AG194" s="25" t="s">
        <v>2264</v>
      </c>
      <c r="BB194" s="104" t="s">
        <v>4718</v>
      </c>
      <c r="BC194" s="105">
        <f t="shared" si="44"/>
        <v>0</v>
      </c>
      <c r="BD194" s="1"/>
      <c r="BE194">
        <v>1.125</v>
      </c>
      <c r="BF194" s="5">
        <v>7</v>
      </c>
      <c r="BG194">
        <v>7.5</v>
      </c>
      <c r="BH194" s="106">
        <f t="shared" si="43"/>
        <v>7.5</v>
      </c>
      <c r="BI194" s="107">
        <f t="shared" si="45"/>
        <v>0.5</v>
      </c>
      <c r="BJ194" s="108" t="str">
        <f t="shared" si="46"/>
        <v>SA-193-B7</v>
      </c>
      <c r="BK194" s="109" t="str">
        <f t="shared" si="47"/>
        <v>STUD BOLT, 1 1/8-7</v>
      </c>
      <c r="BL194" s="6">
        <f t="shared" si="41"/>
        <v>0.95450000000000002</v>
      </c>
      <c r="BM194" s="6" t="str">
        <f t="shared" si="48"/>
        <v>1 1/8-7 MACHINE THREAD</v>
      </c>
      <c r="BN194" s="110" t="s">
        <v>4476</v>
      </c>
    </row>
    <row r="195" spans="2:66" x14ac:dyDescent="0.25">
      <c r="B195" s="48" t="str">
        <f t="shared" si="42"/>
        <v>WNeck Flange 300-NPS0.5 SCH-XXH</v>
      </c>
      <c r="C195" s="9" t="s">
        <v>23</v>
      </c>
      <c r="D195" s="9" t="s">
        <v>696</v>
      </c>
      <c r="E195" s="9">
        <v>12632256</v>
      </c>
      <c r="F195" s="22" t="s">
        <v>689</v>
      </c>
      <c r="G195" s="9" t="s">
        <v>123</v>
      </c>
      <c r="H195" s="9" t="s">
        <v>1001</v>
      </c>
      <c r="I195" s="13" t="s">
        <v>994</v>
      </c>
      <c r="J195" s="10">
        <v>0.5</v>
      </c>
      <c r="K195" s="11" t="s">
        <v>691</v>
      </c>
      <c r="L195" s="11" t="s">
        <v>995</v>
      </c>
      <c r="M195" s="15">
        <v>300</v>
      </c>
      <c r="N195" s="12">
        <v>3.75</v>
      </c>
      <c r="O195" s="11">
        <v>6.25E-2</v>
      </c>
      <c r="P195" s="12">
        <v>0.5</v>
      </c>
      <c r="Q195" s="12">
        <v>1.5000000000000002</v>
      </c>
      <c r="R195" s="12">
        <v>0.84</v>
      </c>
      <c r="S195" s="12">
        <v>2</v>
      </c>
      <c r="T195" s="14">
        <v>0.252</v>
      </c>
      <c r="U195" s="12">
        <v>2.62</v>
      </c>
      <c r="V195" s="12">
        <v>0.62</v>
      </c>
      <c r="W195" s="12">
        <v>4</v>
      </c>
      <c r="X195" s="9">
        <v>45</v>
      </c>
      <c r="Y195" s="9" t="s">
        <v>710</v>
      </c>
      <c r="Z195" s="9" t="s">
        <v>694</v>
      </c>
      <c r="AA195" s="9" t="s">
        <v>695</v>
      </c>
      <c r="AB195" s="9" t="s">
        <v>698</v>
      </c>
      <c r="AC195" s="9">
        <v>0.05</v>
      </c>
      <c r="AD195" s="9">
        <v>1</v>
      </c>
      <c r="AE195" s="9">
        <v>0.23149999999999998</v>
      </c>
      <c r="AF195" s="9">
        <v>90</v>
      </c>
      <c r="AG195" s="25" t="s">
        <v>2264</v>
      </c>
      <c r="BB195" s="104" t="s">
        <v>4719</v>
      </c>
      <c r="BC195" s="105">
        <f t="shared" si="44"/>
        <v>0</v>
      </c>
      <c r="BD195" s="1"/>
      <c r="BE195">
        <v>1.125</v>
      </c>
      <c r="BF195" s="5">
        <v>7</v>
      </c>
      <c r="BG195">
        <v>7.75</v>
      </c>
      <c r="BH195" s="106">
        <f t="shared" si="43"/>
        <v>7.75</v>
      </c>
      <c r="BI195" s="107">
        <f t="shared" si="45"/>
        <v>0.5</v>
      </c>
      <c r="BJ195" s="108" t="str">
        <f t="shared" si="46"/>
        <v>SA-193-B7</v>
      </c>
      <c r="BK195" s="109" t="str">
        <f t="shared" si="47"/>
        <v>STUD BOLT, 1 1/8-7</v>
      </c>
      <c r="BL195" s="6">
        <f t="shared" si="41"/>
        <v>0.95450000000000002</v>
      </c>
      <c r="BM195" s="6" t="str">
        <f t="shared" si="48"/>
        <v>1 1/8-7 MACHINE THREAD</v>
      </c>
      <c r="BN195" s="110" t="s">
        <v>4476</v>
      </c>
    </row>
    <row r="196" spans="2:66" x14ac:dyDescent="0.25">
      <c r="B196" s="48" t="str">
        <f t="shared" si="42"/>
        <v>WNeck Flange 300-NPS0.75 SCH-10</v>
      </c>
      <c r="C196" s="9" t="s">
        <v>23</v>
      </c>
      <c r="D196" s="9" t="s">
        <v>711</v>
      </c>
      <c r="E196" s="9">
        <v>6447714</v>
      </c>
      <c r="F196" s="22" t="s">
        <v>689</v>
      </c>
      <c r="G196" s="9" t="s">
        <v>1</v>
      </c>
      <c r="H196" s="9" t="s">
        <v>1002</v>
      </c>
      <c r="I196" s="13" t="s">
        <v>1003</v>
      </c>
      <c r="J196" s="10">
        <v>0.75</v>
      </c>
      <c r="K196" s="11" t="s">
        <v>714</v>
      </c>
      <c r="L196" s="11" t="s">
        <v>995</v>
      </c>
      <c r="M196" s="15">
        <v>300</v>
      </c>
      <c r="N196" s="12">
        <v>4.62</v>
      </c>
      <c r="O196" s="11">
        <v>6.25E-2</v>
      </c>
      <c r="P196" s="12">
        <v>0.56000000000000005</v>
      </c>
      <c r="Q196" s="12">
        <v>1.88</v>
      </c>
      <c r="R196" s="12">
        <v>1.05</v>
      </c>
      <c r="S196" s="12">
        <v>2.19</v>
      </c>
      <c r="T196" s="9">
        <v>0.88400000000000001</v>
      </c>
      <c r="U196" s="12">
        <v>3.25</v>
      </c>
      <c r="V196" s="12">
        <v>0.75000000000000011</v>
      </c>
      <c r="W196" s="12">
        <v>4</v>
      </c>
      <c r="X196" s="9">
        <v>45</v>
      </c>
      <c r="Y196" s="9" t="s">
        <v>693</v>
      </c>
      <c r="Z196" s="9" t="s">
        <v>694</v>
      </c>
      <c r="AA196" s="9" t="s">
        <v>695</v>
      </c>
      <c r="AB196" s="9" t="s">
        <v>698</v>
      </c>
      <c r="AC196" s="9">
        <v>5.4333333333333331E-2</v>
      </c>
      <c r="AD196" s="9">
        <v>1.0866666666666667</v>
      </c>
      <c r="AE196" s="9">
        <v>2.0500000000000018E-2</v>
      </c>
      <c r="AF196" s="9">
        <v>90</v>
      </c>
      <c r="AG196" s="25" t="s">
        <v>2264</v>
      </c>
      <c r="BB196" s="104" t="s">
        <v>4720</v>
      </c>
      <c r="BC196" s="105">
        <f t="shared" si="44"/>
        <v>0</v>
      </c>
      <c r="BD196" s="1"/>
      <c r="BE196">
        <v>1.125</v>
      </c>
      <c r="BF196" s="5">
        <v>7</v>
      </c>
      <c r="BG196">
        <v>8</v>
      </c>
      <c r="BH196" s="106">
        <f t="shared" si="43"/>
        <v>8</v>
      </c>
      <c r="BI196" s="107">
        <f t="shared" si="45"/>
        <v>0.5</v>
      </c>
      <c r="BJ196" s="108" t="str">
        <f t="shared" si="46"/>
        <v>SA-193-B7</v>
      </c>
      <c r="BK196" s="109" t="str">
        <f t="shared" si="47"/>
        <v>STUD BOLT, 1 1/8-7</v>
      </c>
      <c r="BL196" s="6">
        <f t="shared" ref="BL196:BL259" si="49">VLOOKUP(BE196,Thread_Data,2,FALSE)</f>
        <v>0.95450000000000002</v>
      </c>
      <c r="BM196" s="6" t="str">
        <f t="shared" si="48"/>
        <v>1 1/8-7 MACHINE THREAD</v>
      </c>
      <c r="BN196" s="110" t="s">
        <v>4476</v>
      </c>
    </row>
    <row r="197" spans="2:66" x14ac:dyDescent="0.25">
      <c r="B197" s="48" t="str">
        <f t="shared" ref="B197:B260" si="50">CONCATENATE("WNeck Flange ",M197,"-NPS",J197," ",Y197)</f>
        <v>WNeck Flange 300-NPS0.75 SCH-160</v>
      </c>
      <c r="C197" s="9" t="s">
        <v>23</v>
      </c>
      <c r="D197" s="9" t="s">
        <v>711</v>
      </c>
      <c r="E197" s="9">
        <v>6447714</v>
      </c>
      <c r="F197" s="22" t="s">
        <v>689</v>
      </c>
      <c r="G197" s="9" t="s">
        <v>124</v>
      </c>
      <c r="H197" s="9" t="s">
        <v>1004</v>
      </c>
      <c r="I197" s="13" t="s">
        <v>1003</v>
      </c>
      <c r="J197" s="10">
        <v>0.75</v>
      </c>
      <c r="K197" s="11" t="s">
        <v>714</v>
      </c>
      <c r="L197" s="11" t="s">
        <v>995</v>
      </c>
      <c r="M197" s="15">
        <v>300</v>
      </c>
      <c r="N197" s="12">
        <v>4.62</v>
      </c>
      <c r="O197" s="11">
        <v>6.25E-2</v>
      </c>
      <c r="P197" s="12">
        <v>0.56000000000000005</v>
      </c>
      <c r="Q197" s="12">
        <v>1.88</v>
      </c>
      <c r="R197" s="12">
        <v>1.05</v>
      </c>
      <c r="S197" s="12">
        <v>2.19</v>
      </c>
      <c r="T197" s="9">
        <v>0.61199999999999999</v>
      </c>
      <c r="U197" s="12">
        <v>3.25</v>
      </c>
      <c r="V197" s="12">
        <v>0.75000000000000011</v>
      </c>
      <c r="W197" s="12">
        <v>4</v>
      </c>
      <c r="X197" s="9">
        <v>45</v>
      </c>
      <c r="Y197" s="9" t="s">
        <v>700</v>
      </c>
      <c r="Z197" s="9" t="s">
        <v>694</v>
      </c>
      <c r="AA197" s="9" t="s">
        <v>695</v>
      </c>
      <c r="AB197" s="9" t="s">
        <v>698</v>
      </c>
      <c r="AC197" s="9">
        <v>5.4333333333333331E-2</v>
      </c>
      <c r="AD197" s="9">
        <v>1.0866666666666667</v>
      </c>
      <c r="AE197" s="9">
        <v>0.15650000000000003</v>
      </c>
      <c r="AF197" s="9">
        <v>90</v>
      </c>
      <c r="AG197" s="25" t="s">
        <v>2264</v>
      </c>
      <c r="BB197" s="104" t="s">
        <v>4721</v>
      </c>
      <c r="BC197" s="105">
        <f t="shared" si="44"/>
        <v>0</v>
      </c>
      <c r="BD197" s="1"/>
      <c r="BE197">
        <v>1.125</v>
      </c>
      <c r="BF197" s="5">
        <v>7</v>
      </c>
      <c r="BG197">
        <v>8.5</v>
      </c>
      <c r="BH197" s="106">
        <f t="shared" ref="BH197:BH260" si="51">BG197</f>
        <v>8.5</v>
      </c>
      <c r="BI197" s="107">
        <f t="shared" si="45"/>
        <v>0.5</v>
      </c>
      <c r="BJ197" s="108" t="str">
        <f t="shared" si="46"/>
        <v>SA-193-B7</v>
      </c>
      <c r="BK197" s="109" t="str">
        <f t="shared" si="47"/>
        <v>STUD BOLT, 1 1/8-7</v>
      </c>
      <c r="BL197" s="6">
        <f t="shared" si="49"/>
        <v>0.95450000000000002</v>
      </c>
      <c r="BM197" s="6" t="str">
        <f t="shared" si="48"/>
        <v>1 1/8-7 MACHINE THREAD</v>
      </c>
      <c r="BN197" s="110" t="s">
        <v>4476</v>
      </c>
    </row>
    <row r="198" spans="2:66" x14ac:dyDescent="0.25">
      <c r="B198" s="48" t="str">
        <f t="shared" si="50"/>
        <v>WNeck Flange 300-NPS0.75 SCH-40</v>
      </c>
      <c r="C198" s="9" t="s">
        <v>23</v>
      </c>
      <c r="D198" s="9" t="s">
        <v>711</v>
      </c>
      <c r="E198" s="9">
        <v>6447714</v>
      </c>
      <c r="F198" s="22" t="s">
        <v>689</v>
      </c>
      <c r="G198" s="9" t="s">
        <v>125</v>
      </c>
      <c r="H198" s="9" t="s">
        <v>1005</v>
      </c>
      <c r="I198" s="13" t="s">
        <v>1003</v>
      </c>
      <c r="J198" s="10">
        <v>0.75000000000000011</v>
      </c>
      <c r="K198" s="11" t="s">
        <v>714</v>
      </c>
      <c r="L198" s="11" t="s">
        <v>995</v>
      </c>
      <c r="M198" s="15">
        <v>300</v>
      </c>
      <c r="N198" s="12">
        <v>4.62</v>
      </c>
      <c r="O198" s="11">
        <v>6.25E-2</v>
      </c>
      <c r="P198" s="12">
        <v>0.56000000000000005</v>
      </c>
      <c r="Q198" s="12">
        <v>1.88</v>
      </c>
      <c r="R198" s="12">
        <v>1.05</v>
      </c>
      <c r="S198" s="12">
        <v>2.19</v>
      </c>
      <c r="T198" s="9">
        <v>0.82399999999999995</v>
      </c>
      <c r="U198" s="12">
        <v>3.25</v>
      </c>
      <c r="V198" s="12">
        <v>0.75000000000000011</v>
      </c>
      <c r="W198" s="12">
        <v>4</v>
      </c>
      <c r="X198" s="9">
        <v>45</v>
      </c>
      <c r="Y198" s="9" t="s">
        <v>702</v>
      </c>
      <c r="Z198" s="9" t="s">
        <v>694</v>
      </c>
      <c r="AA198" s="9" t="s">
        <v>695</v>
      </c>
      <c r="AB198" s="9" t="s">
        <v>698</v>
      </c>
      <c r="AC198" s="9">
        <v>5.4333333333333331E-2</v>
      </c>
      <c r="AD198" s="9">
        <v>1.0866666666666667</v>
      </c>
      <c r="AE198" s="9">
        <v>5.0500000000000045E-2</v>
      </c>
      <c r="AF198" s="9">
        <v>90</v>
      </c>
      <c r="AG198" s="25" t="s">
        <v>2264</v>
      </c>
      <c r="BB198" s="104" t="s">
        <v>4722</v>
      </c>
      <c r="BC198" s="105">
        <f t="shared" ref="BC198:BC261" si="52">$BA$4</f>
        <v>0</v>
      </c>
      <c r="BD198" s="1"/>
      <c r="BE198">
        <v>1.125</v>
      </c>
      <c r="BF198" s="5">
        <v>7</v>
      </c>
      <c r="BG198">
        <v>9</v>
      </c>
      <c r="BH198" s="106">
        <f t="shared" si="51"/>
        <v>9</v>
      </c>
      <c r="BI198" s="107">
        <f t="shared" ref="BI198:BI261" si="53">$BH$4</f>
        <v>0.5</v>
      </c>
      <c r="BJ198" s="108" t="str">
        <f t="shared" ref="BJ198:BJ261" si="54">$BI$4</f>
        <v>SA-193-B7</v>
      </c>
      <c r="BK198" s="109" t="str">
        <f t="shared" ref="BK198:BK261" si="55">CONCATENATE("STUD BOLT, ",TEXT(BE198,"# #/##"),"-",BF198)</f>
        <v>STUD BOLT, 1 1/8-7</v>
      </c>
      <c r="BL198" s="6">
        <f t="shared" si="49"/>
        <v>0.95450000000000002</v>
      </c>
      <c r="BM198" s="6" t="str">
        <f t="shared" ref="BM198:BM261" si="56">CONCATENATE(TEXT(BE198,"# #/##"),"-",BF198," MACHINE THREAD")</f>
        <v>1 1/8-7 MACHINE THREAD</v>
      </c>
      <c r="BN198" s="110" t="s">
        <v>4476</v>
      </c>
    </row>
    <row r="199" spans="2:66" x14ac:dyDescent="0.25">
      <c r="B199" s="48" t="str">
        <f t="shared" si="50"/>
        <v>WNeck Flange 300-NPS0.75 SCH-80</v>
      </c>
      <c r="C199" s="9" t="s">
        <v>23</v>
      </c>
      <c r="D199" s="9" t="s">
        <v>711</v>
      </c>
      <c r="E199" s="9">
        <v>6447714</v>
      </c>
      <c r="F199" s="22" t="s">
        <v>689</v>
      </c>
      <c r="G199" s="9" t="s">
        <v>126</v>
      </c>
      <c r="H199" s="9" t="s">
        <v>1006</v>
      </c>
      <c r="I199" s="13" t="s">
        <v>1003</v>
      </c>
      <c r="J199" s="10">
        <v>0.75000000000000011</v>
      </c>
      <c r="K199" s="11" t="s">
        <v>714</v>
      </c>
      <c r="L199" s="11" t="s">
        <v>995</v>
      </c>
      <c r="M199" s="15">
        <v>300</v>
      </c>
      <c r="N199" s="12">
        <v>4.62</v>
      </c>
      <c r="O199" s="11">
        <v>6.25E-2</v>
      </c>
      <c r="P199" s="12">
        <v>0.56000000000000005</v>
      </c>
      <c r="Q199" s="12">
        <v>1.88</v>
      </c>
      <c r="R199" s="12">
        <v>1.05</v>
      </c>
      <c r="S199" s="12">
        <v>2.19</v>
      </c>
      <c r="T199" s="9">
        <v>0.74199999999999999</v>
      </c>
      <c r="U199" s="12">
        <v>3.25</v>
      </c>
      <c r="V199" s="12">
        <v>0.75000000000000011</v>
      </c>
      <c r="W199" s="12">
        <v>4</v>
      </c>
      <c r="X199" s="9">
        <v>45</v>
      </c>
      <c r="Y199" s="9" t="s">
        <v>704</v>
      </c>
      <c r="Z199" s="9" t="s">
        <v>694</v>
      </c>
      <c r="AA199" s="9" t="s">
        <v>695</v>
      </c>
      <c r="AB199" s="9" t="s">
        <v>698</v>
      </c>
      <c r="AC199" s="9">
        <v>5.4333333333333331E-2</v>
      </c>
      <c r="AD199" s="9">
        <v>1.0866666666666667</v>
      </c>
      <c r="AE199" s="9">
        <v>9.1500000000000026E-2</v>
      </c>
      <c r="AF199" s="9">
        <v>90</v>
      </c>
      <c r="AG199" s="25" t="s">
        <v>2264</v>
      </c>
      <c r="BB199" s="104" t="s">
        <v>4723</v>
      </c>
      <c r="BC199" s="105">
        <f t="shared" si="52"/>
        <v>0</v>
      </c>
      <c r="BD199" s="1"/>
      <c r="BE199">
        <v>1.125</v>
      </c>
      <c r="BF199" s="5">
        <v>7</v>
      </c>
      <c r="BG199">
        <v>9.5</v>
      </c>
      <c r="BH199" s="106">
        <f t="shared" si="51"/>
        <v>9.5</v>
      </c>
      <c r="BI199" s="107">
        <f t="shared" si="53"/>
        <v>0.5</v>
      </c>
      <c r="BJ199" s="108" t="str">
        <f t="shared" si="54"/>
        <v>SA-193-B7</v>
      </c>
      <c r="BK199" s="109" t="str">
        <f t="shared" si="55"/>
        <v>STUD BOLT, 1 1/8-7</v>
      </c>
      <c r="BL199" s="6">
        <f t="shared" si="49"/>
        <v>0.95450000000000002</v>
      </c>
      <c r="BM199" s="6" t="str">
        <f t="shared" si="56"/>
        <v>1 1/8-7 MACHINE THREAD</v>
      </c>
      <c r="BN199" s="110" t="s">
        <v>4476</v>
      </c>
    </row>
    <row r="200" spans="2:66" x14ac:dyDescent="0.25">
      <c r="B200" s="48" t="str">
        <f t="shared" si="50"/>
        <v>WNeck Flange 300-NPS0.75 SCH-STD</v>
      </c>
      <c r="C200" s="9" t="s">
        <v>23</v>
      </c>
      <c r="D200" s="9" t="s">
        <v>711</v>
      </c>
      <c r="E200" s="9">
        <v>6447714</v>
      </c>
      <c r="F200" s="22" t="s">
        <v>689</v>
      </c>
      <c r="G200" s="9" t="s">
        <v>1</v>
      </c>
      <c r="H200" s="9" t="s">
        <v>1007</v>
      </c>
      <c r="I200" s="13" t="s">
        <v>1003</v>
      </c>
      <c r="J200" s="10">
        <v>0.75000000000000011</v>
      </c>
      <c r="K200" s="11" t="s">
        <v>714</v>
      </c>
      <c r="L200" s="11" t="s">
        <v>995</v>
      </c>
      <c r="M200" s="15">
        <v>300</v>
      </c>
      <c r="N200" s="12">
        <v>4.62</v>
      </c>
      <c r="O200" s="11">
        <v>6.25E-2</v>
      </c>
      <c r="P200" s="12">
        <v>0.56000000000000005</v>
      </c>
      <c r="Q200" s="12">
        <v>1.88</v>
      </c>
      <c r="R200" s="12">
        <v>1.05</v>
      </c>
      <c r="S200" s="12">
        <v>2.19</v>
      </c>
      <c r="T200" s="9">
        <v>0.82399999999999995</v>
      </c>
      <c r="U200" s="12">
        <v>3.25</v>
      </c>
      <c r="V200" s="12">
        <v>0.75000000000000011</v>
      </c>
      <c r="W200" s="12">
        <v>4</v>
      </c>
      <c r="X200" s="9">
        <v>45</v>
      </c>
      <c r="Y200" s="9" t="s">
        <v>706</v>
      </c>
      <c r="Z200" s="9" t="s">
        <v>694</v>
      </c>
      <c r="AA200" s="9" t="s">
        <v>695</v>
      </c>
      <c r="AB200" s="9" t="s">
        <v>698</v>
      </c>
      <c r="AC200" s="9">
        <v>5.4333333333333331E-2</v>
      </c>
      <c r="AD200" s="9">
        <v>1.0866666666666667</v>
      </c>
      <c r="AE200" s="9">
        <v>5.0500000000000045E-2</v>
      </c>
      <c r="AF200" s="9">
        <v>90</v>
      </c>
      <c r="AG200" s="25" t="s">
        <v>2264</v>
      </c>
      <c r="BB200" s="104" t="s">
        <v>4724</v>
      </c>
      <c r="BC200" s="105">
        <f t="shared" si="52"/>
        <v>0</v>
      </c>
      <c r="BD200" s="1"/>
      <c r="BE200">
        <v>1.125</v>
      </c>
      <c r="BF200" s="5">
        <v>7</v>
      </c>
      <c r="BG200">
        <v>10</v>
      </c>
      <c r="BH200" s="106">
        <f t="shared" si="51"/>
        <v>10</v>
      </c>
      <c r="BI200" s="107">
        <f t="shared" si="53"/>
        <v>0.5</v>
      </c>
      <c r="BJ200" s="108" t="str">
        <f t="shared" si="54"/>
        <v>SA-193-B7</v>
      </c>
      <c r="BK200" s="109" t="str">
        <f t="shared" si="55"/>
        <v>STUD BOLT, 1 1/8-7</v>
      </c>
      <c r="BL200" s="6">
        <f t="shared" si="49"/>
        <v>0.95450000000000002</v>
      </c>
      <c r="BM200" s="6" t="str">
        <f t="shared" si="56"/>
        <v>1 1/8-7 MACHINE THREAD</v>
      </c>
      <c r="BN200" s="110" t="s">
        <v>4476</v>
      </c>
    </row>
    <row r="201" spans="2:66" x14ac:dyDescent="0.25">
      <c r="B201" s="48" t="str">
        <f t="shared" si="50"/>
        <v>WNeck Flange 300-NPS0.75 SCH-XH</v>
      </c>
      <c r="C201" s="9" t="s">
        <v>23</v>
      </c>
      <c r="D201" s="9" t="s">
        <v>711</v>
      </c>
      <c r="E201" s="9">
        <v>6447714</v>
      </c>
      <c r="F201" s="22" t="s">
        <v>689</v>
      </c>
      <c r="G201" s="9" t="s">
        <v>1</v>
      </c>
      <c r="H201" s="9" t="s">
        <v>1008</v>
      </c>
      <c r="I201" s="13" t="s">
        <v>1003</v>
      </c>
      <c r="J201" s="10">
        <v>0.75000000000000011</v>
      </c>
      <c r="K201" s="11" t="s">
        <v>714</v>
      </c>
      <c r="L201" s="11" t="s">
        <v>995</v>
      </c>
      <c r="M201" s="15">
        <v>300</v>
      </c>
      <c r="N201" s="12">
        <v>4.62</v>
      </c>
      <c r="O201" s="11">
        <v>6.25E-2</v>
      </c>
      <c r="P201" s="12">
        <v>0.56000000000000005</v>
      </c>
      <c r="Q201" s="12">
        <v>1.88</v>
      </c>
      <c r="R201" s="12">
        <v>1.05</v>
      </c>
      <c r="S201" s="12">
        <v>2.19</v>
      </c>
      <c r="T201" s="9">
        <v>0.74199999999999999</v>
      </c>
      <c r="U201" s="12">
        <v>3.25</v>
      </c>
      <c r="V201" s="12">
        <v>0.75000000000000011</v>
      </c>
      <c r="W201" s="12">
        <v>4</v>
      </c>
      <c r="X201" s="9">
        <v>45</v>
      </c>
      <c r="Y201" s="9" t="s">
        <v>708</v>
      </c>
      <c r="Z201" s="9" t="s">
        <v>694</v>
      </c>
      <c r="AA201" s="9" t="s">
        <v>695</v>
      </c>
      <c r="AB201" s="9" t="s">
        <v>698</v>
      </c>
      <c r="AC201" s="9">
        <v>5.4333333333333331E-2</v>
      </c>
      <c r="AD201" s="9">
        <v>1.0866666666666667</v>
      </c>
      <c r="AE201" s="9">
        <v>9.1500000000000026E-2</v>
      </c>
      <c r="AF201" s="9">
        <v>90</v>
      </c>
      <c r="AG201" s="25" t="s">
        <v>2264</v>
      </c>
      <c r="BB201" s="104" t="s">
        <v>4725</v>
      </c>
      <c r="BC201" s="105">
        <f t="shared" si="52"/>
        <v>0</v>
      </c>
      <c r="BD201" s="1"/>
      <c r="BE201">
        <v>1.125</v>
      </c>
      <c r="BF201" s="5">
        <v>7</v>
      </c>
      <c r="BG201">
        <v>11</v>
      </c>
      <c r="BH201" s="106">
        <f t="shared" si="51"/>
        <v>11</v>
      </c>
      <c r="BI201" s="107">
        <f t="shared" si="53"/>
        <v>0.5</v>
      </c>
      <c r="BJ201" s="108" t="str">
        <f t="shared" si="54"/>
        <v>SA-193-B7</v>
      </c>
      <c r="BK201" s="109" t="str">
        <f t="shared" si="55"/>
        <v>STUD BOLT, 1 1/8-7</v>
      </c>
      <c r="BL201" s="6">
        <f t="shared" si="49"/>
        <v>0.95450000000000002</v>
      </c>
      <c r="BM201" s="6" t="str">
        <f t="shared" si="56"/>
        <v>1 1/8-7 MACHINE THREAD</v>
      </c>
      <c r="BN201" s="110" t="s">
        <v>4476</v>
      </c>
    </row>
    <row r="202" spans="2:66" x14ac:dyDescent="0.25">
      <c r="B202" s="48" t="str">
        <f t="shared" si="50"/>
        <v>WNeck Flange 300-NPS0.75 SCH-XXH</v>
      </c>
      <c r="C202" s="9" t="s">
        <v>23</v>
      </c>
      <c r="D202" s="9" t="s">
        <v>711</v>
      </c>
      <c r="E202" s="9">
        <v>6447714</v>
      </c>
      <c r="F202" s="22" t="s">
        <v>689</v>
      </c>
      <c r="G202" s="9" t="s">
        <v>127</v>
      </c>
      <c r="H202" s="9" t="s">
        <v>1009</v>
      </c>
      <c r="I202" s="13" t="s">
        <v>1003</v>
      </c>
      <c r="J202" s="10">
        <v>0.75000000000000011</v>
      </c>
      <c r="K202" s="11" t="s">
        <v>714</v>
      </c>
      <c r="L202" s="11" t="s">
        <v>995</v>
      </c>
      <c r="M202" s="15">
        <v>300</v>
      </c>
      <c r="N202" s="12">
        <v>4.62</v>
      </c>
      <c r="O202" s="11">
        <v>6.25E-2</v>
      </c>
      <c r="P202" s="12">
        <v>0.56000000000000005</v>
      </c>
      <c r="Q202" s="12">
        <v>1.88</v>
      </c>
      <c r="R202" s="12">
        <v>1.05</v>
      </c>
      <c r="S202" s="12">
        <v>2.19</v>
      </c>
      <c r="T202" s="9">
        <v>0.434</v>
      </c>
      <c r="U202" s="12">
        <v>3.25</v>
      </c>
      <c r="V202" s="12">
        <v>0.75000000000000011</v>
      </c>
      <c r="W202" s="12">
        <v>4</v>
      </c>
      <c r="X202" s="9">
        <v>45</v>
      </c>
      <c r="Y202" s="9" t="s">
        <v>710</v>
      </c>
      <c r="Z202" s="9" t="s">
        <v>694</v>
      </c>
      <c r="AA202" s="9" t="s">
        <v>695</v>
      </c>
      <c r="AB202" s="9" t="s">
        <v>698</v>
      </c>
      <c r="AC202" s="9">
        <v>5.4333333333333331E-2</v>
      </c>
      <c r="AD202" s="9">
        <v>1.0866666666666667</v>
      </c>
      <c r="AE202" s="9">
        <v>0.24550000000000005</v>
      </c>
      <c r="AF202" s="9">
        <v>90</v>
      </c>
      <c r="AG202" s="25" t="s">
        <v>2264</v>
      </c>
      <c r="BB202" s="104" t="s">
        <v>4726</v>
      </c>
      <c r="BC202" s="105">
        <f t="shared" si="52"/>
        <v>0</v>
      </c>
      <c r="BD202" s="1"/>
      <c r="BE202">
        <v>1.125</v>
      </c>
      <c r="BF202" s="5">
        <v>7</v>
      </c>
      <c r="BG202">
        <v>12</v>
      </c>
      <c r="BH202" s="106">
        <f t="shared" si="51"/>
        <v>12</v>
      </c>
      <c r="BI202" s="107">
        <f t="shared" si="53"/>
        <v>0.5</v>
      </c>
      <c r="BJ202" s="108" t="str">
        <f t="shared" si="54"/>
        <v>SA-193-B7</v>
      </c>
      <c r="BK202" s="109" t="str">
        <f t="shared" si="55"/>
        <v>STUD BOLT, 1 1/8-7</v>
      </c>
      <c r="BL202" s="6">
        <f t="shared" si="49"/>
        <v>0.95450000000000002</v>
      </c>
      <c r="BM202" s="6" t="str">
        <f t="shared" si="56"/>
        <v>1 1/8-7 MACHINE THREAD</v>
      </c>
      <c r="BN202" s="110" t="s">
        <v>4476</v>
      </c>
    </row>
    <row r="203" spans="2:66" x14ac:dyDescent="0.25">
      <c r="B203" s="48" t="str">
        <f t="shared" si="50"/>
        <v>WNeck Flange 300-NPS1 SCH-10</v>
      </c>
      <c r="C203" s="9" t="s">
        <v>23</v>
      </c>
      <c r="D203" s="9" t="s">
        <v>724</v>
      </c>
      <c r="E203" s="9">
        <v>65280</v>
      </c>
      <c r="F203" s="22" t="s">
        <v>689</v>
      </c>
      <c r="G203" s="9" t="s">
        <v>1</v>
      </c>
      <c r="H203" s="9" t="s">
        <v>1010</v>
      </c>
      <c r="I203" s="13" t="s">
        <v>1011</v>
      </c>
      <c r="J203" s="10">
        <v>1</v>
      </c>
      <c r="K203" s="11" t="s">
        <v>727</v>
      </c>
      <c r="L203" s="11" t="s">
        <v>995</v>
      </c>
      <c r="M203" s="15">
        <v>300</v>
      </c>
      <c r="N203" s="12">
        <v>4.88</v>
      </c>
      <c r="O203" s="11">
        <v>6.25E-2</v>
      </c>
      <c r="P203" s="12">
        <v>0.62</v>
      </c>
      <c r="Q203" s="12">
        <v>2.12</v>
      </c>
      <c r="R203" s="12">
        <v>1.32</v>
      </c>
      <c r="S203" s="12">
        <v>2.38</v>
      </c>
      <c r="T203" s="14">
        <v>1.097</v>
      </c>
      <c r="U203" s="12">
        <v>3.5</v>
      </c>
      <c r="V203" s="12">
        <v>0.75000000000000011</v>
      </c>
      <c r="W203" s="12">
        <v>4</v>
      </c>
      <c r="X203" s="9">
        <v>45</v>
      </c>
      <c r="Y203" s="9" t="s">
        <v>693</v>
      </c>
      <c r="Z203" s="9" t="s">
        <v>694</v>
      </c>
      <c r="AA203" s="9" t="s">
        <v>695</v>
      </c>
      <c r="AB203" s="9" t="s">
        <v>698</v>
      </c>
      <c r="AC203" s="9">
        <v>5.8666666666666659E-2</v>
      </c>
      <c r="AD203" s="9">
        <v>1.1733333333333331</v>
      </c>
      <c r="AE203" s="9">
        <v>4.9000000000000044E-2</v>
      </c>
      <c r="AF203" s="9">
        <v>90</v>
      </c>
      <c r="AG203" s="25" t="s">
        <v>2264</v>
      </c>
      <c r="BB203" s="104" t="s">
        <v>4727</v>
      </c>
      <c r="BC203" s="105">
        <f t="shared" si="52"/>
        <v>0</v>
      </c>
      <c r="BD203" s="1"/>
      <c r="BE203">
        <v>1.25</v>
      </c>
      <c r="BF203" s="5">
        <v>7</v>
      </c>
      <c r="BG203">
        <v>1.25</v>
      </c>
      <c r="BH203" s="106">
        <f t="shared" si="51"/>
        <v>1.25</v>
      </c>
      <c r="BI203" s="107">
        <f t="shared" si="53"/>
        <v>0.5</v>
      </c>
      <c r="BJ203" s="108" t="str">
        <f t="shared" si="54"/>
        <v>SA-193-B7</v>
      </c>
      <c r="BK203" s="109" t="str">
        <f t="shared" si="55"/>
        <v>STUD BOLT, 1 1/4-7</v>
      </c>
      <c r="BL203" s="6">
        <f t="shared" si="49"/>
        <v>1.0799000000000001</v>
      </c>
      <c r="BM203" s="6" t="str">
        <f t="shared" si="56"/>
        <v>1 1/4-7 MACHINE THREAD</v>
      </c>
      <c r="BN203" s="110" t="s">
        <v>4476</v>
      </c>
    </row>
    <row r="204" spans="2:66" x14ac:dyDescent="0.25">
      <c r="B204" s="48" t="str">
        <f t="shared" si="50"/>
        <v>WNeck Flange 300-NPS1 SCH-160</v>
      </c>
      <c r="C204" s="9" t="s">
        <v>23</v>
      </c>
      <c r="D204" s="9" t="s">
        <v>724</v>
      </c>
      <c r="E204" s="9">
        <v>65280</v>
      </c>
      <c r="F204" s="9" t="s">
        <v>1012</v>
      </c>
      <c r="G204" s="9" t="s">
        <v>128</v>
      </c>
      <c r="H204" s="9" t="s">
        <v>1013</v>
      </c>
      <c r="I204" s="13" t="s">
        <v>1011</v>
      </c>
      <c r="J204" s="10">
        <v>1</v>
      </c>
      <c r="K204" s="11" t="s">
        <v>727</v>
      </c>
      <c r="L204" s="11" t="s">
        <v>995</v>
      </c>
      <c r="M204" s="15">
        <v>300</v>
      </c>
      <c r="N204" s="12">
        <v>4.88</v>
      </c>
      <c r="O204" s="11">
        <v>6.25E-2</v>
      </c>
      <c r="P204" s="12">
        <v>0.62</v>
      </c>
      <c r="Q204" s="12">
        <v>2.12</v>
      </c>
      <c r="R204" s="12">
        <v>1.32</v>
      </c>
      <c r="S204" s="12">
        <v>2.38</v>
      </c>
      <c r="T204" s="14">
        <v>0.81499999999999995</v>
      </c>
      <c r="U204" s="12">
        <v>3.5</v>
      </c>
      <c r="V204" s="12">
        <v>0.75000000000000011</v>
      </c>
      <c r="W204" s="12">
        <v>4</v>
      </c>
      <c r="X204" s="9">
        <v>45</v>
      </c>
      <c r="Y204" s="9" t="s">
        <v>700</v>
      </c>
      <c r="Z204" s="9" t="s">
        <v>694</v>
      </c>
      <c r="AA204" s="9" t="s">
        <v>695</v>
      </c>
      <c r="AB204" s="9" t="s">
        <v>698</v>
      </c>
      <c r="AC204" s="9">
        <v>5.8666666666666659E-2</v>
      </c>
      <c r="AD204" s="9">
        <v>1.1733333333333331</v>
      </c>
      <c r="AE204" s="9">
        <v>0.19000000000000006</v>
      </c>
      <c r="AF204" s="9">
        <v>90</v>
      </c>
      <c r="AG204" s="25" t="s">
        <v>2264</v>
      </c>
      <c r="BB204" s="104" t="s">
        <v>4728</v>
      </c>
      <c r="BC204" s="105">
        <f t="shared" si="52"/>
        <v>0</v>
      </c>
      <c r="BD204" s="1"/>
      <c r="BE204">
        <v>1.25</v>
      </c>
      <c r="BF204" s="5">
        <v>7</v>
      </c>
      <c r="BG204">
        <v>1.375</v>
      </c>
      <c r="BH204" s="106">
        <f t="shared" si="51"/>
        <v>1.375</v>
      </c>
      <c r="BI204" s="107">
        <f t="shared" si="53"/>
        <v>0.5</v>
      </c>
      <c r="BJ204" s="108" t="str">
        <f t="shared" si="54"/>
        <v>SA-193-B7</v>
      </c>
      <c r="BK204" s="109" t="str">
        <f t="shared" si="55"/>
        <v>STUD BOLT, 1 1/4-7</v>
      </c>
      <c r="BL204" s="6">
        <f t="shared" si="49"/>
        <v>1.0799000000000001</v>
      </c>
      <c r="BM204" s="6" t="str">
        <f t="shared" si="56"/>
        <v>1 1/4-7 MACHINE THREAD</v>
      </c>
      <c r="BN204" s="110" t="s">
        <v>4476</v>
      </c>
    </row>
    <row r="205" spans="2:66" x14ac:dyDescent="0.25">
      <c r="B205" s="48" t="str">
        <f t="shared" si="50"/>
        <v>WNeck Flange 300-NPS1 SCH-40</v>
      </c>
      <c r="C205" s="9" t="s">
        <v>23</v>
      </c>
      <c r="D205" s="9" t="s">
        <v>724</v>
      </c>
      <c r="E205" s="9">
        <v>65280</v>
      </c>
      <c r="F205" s="9" t="s">
        <v>1014</v>
      </c>
      <c r="G205" s="9" t="s">
        <v>129</v>
      </c>
      <c r="H205" s="9" t="s">
        <v>1015</v>
      </c>
      <c r="I205" s="13" t="s">
        <v>1011</v>
      </c>
      <c r="J205" s="10">
        <v>1</v>
      </c>
      <c r="K205" s="11" t="s">
        <v>727</v>
      </c>
      <c r="L205" s="11" t="s">
        <v>995</v>
      </c>
      <c r="M205" s="15">
        <v>300</v>
      </c>
      <c r="N205" s="12">
        <v>4.88</v>
      </c>
      <c r="O205" s="11">
        <v>6.25E-2</v>
      </c>
      <c r="P205" s="12">
        <v>0.62</v>
      </c>
      <c r="Q205" s="12">
        <v>2.12</v>
      </c>
      <c r="R205" s="12">
        <v>1.32</v>
      </c>
      <c r="S205" s="12">
        <v>2.38</v>
      </c>
      <c r="T205" s="14">
        <v>1.0489999999999999</v>
      </c>
      <c r="U205" s="12">
        <v>3.5</v>
      </c>
      <c r="V205" s="12">
        <v>0.75000000000000011</v>
      </c>
      <c r="W205" s="12">
        <v>4</v>
      </c>
      <c r="X205" s="9">
        <v>45</v>
      </c>
      <c r="Y205" s="9" t="s">
        <v>702</v>
      </c>
      <c r="Z205" s="9" t="s">
        <v>694</v>
      </c>
      <c r="AA205" s="9" t="s">
        <v>695</v>
      </c>
      <c r="AB205" s="9" t="s">
        <v>698</v>
      </c>
      <c r="AC205" s="9">
        <v>5.8666666666666659E-2</v>
      </c>
      <c r="AD205" s="9">
        <v>1.1733333333333331</v>
      </c>
      <c r="AE205" s="9">
        <v>7.3000000000000065E-2</v>
      </c>
      <c r="AF205" s="9">
        <v>90</v>
      </c>
      <c r="AG205" s="25" t="s">
        <v>2264</v>
      </c>
      <c r="BB205" s="104" t="s">
        <v>4729</v>
      </c>
      <c r="BC205" s="105">
        <f t="shared" si="52"/>
        <v>0</v>
      </c>
      <c r="BD205" s="1"/>
      <c r="BE205">
        <v>1.25</v>
      </c>
      <c r="BF205" s="5">
        <v>7</v>
      </c>
      <c r="BG205">
        <v>1.5</v>
      </c>
      <c r="BH205" s="106">
        <f t="shared" si="51"/>
        <v>1.5</v>
      </c>
      <c r="BI205" s="107">
        <f t="shared" si="53"/>
        <v>0.5</v>
      </c>
      <c r="BJ205" s="108" t="str">
        <f t="shared" si="54"/>
        <v>SA-193-B7</v>
      </c>
      <c r="BK205" s="109" t="str">
        <f t="shared" si="55"/>
        <v>STUD BOLT, 1 1/4-7</v>
      </c>
      <c r="BL205" s="6">
        <f t="shared" si="49"/>
        <v>1.0799000000000001</v>
      </c>
      <c r="BM205" s="6" t="str">
        <f t="shared" si="56"/>
        <v>1 1/4-7 MACHINE THREAD</v>
      </c>
      <c r="BN205" s="110" t="s">
        <v>4476</v>
      </c>
    </row>
    <row r="206" spans="2:66" x14ac:dyDescent="0.25">
      <c r="B206" s="48" t="str">
        <f t="shared" si="50"/>
        <v>WNeck Flange 300-NPS1 SCH-80</v>
      </c>
      <c r="C206" s="9" t="s">
        <v>23</v>
      </c>
      <c r="D206" s="9" t="s">
        <v>724</v>
      </c>
      <c r="E206" s="9">
        <v>65280</v>
      </c>
      <c r="F206" s="9" t="s">
        <v>1016</v>
      </c>
      <c r="G206" s="9" t="s">
        <v>130</v>
      </c>
      <c r="H206" s="9" t="s">
        <v>1017</v>
      </c>
      <c r="I206" s="13" t="s">
        <v>1011</v>
      </c>
      <c r="J206" s="10">
        <v>1</v>
      </c>
      <c r="K206" s="11" t="s">
        <v>727</v>
      </c>
      <c r="L206" s="11" t="s">
        <v>995</v>
      </c>
      <c r="M206" s="15">
        <v>300</v>
      </c>
      <c r="N206" s="12">
        <v>4.88</v>
      </c>
      <c r="O206" s="11">
        <v>6.25E-2</v>
      </c>
      <c r="P206" s="12">
        <v>0.62</v>
      </c>
      <c r="Q206" s="12">
        <v>2.12</v>
      </c>
      <c r="R206" s="12">
        <v>1.32</v>
      </c>
      <c r="S206" s="12">
        <v>2.38</v>
      </c>
      <c r="T206" s="14">
        <v>0.95699999999999996</v>
      </c>
      <c r="U206" s="12">
        <v>3.5</v>
      </c>
      <c r="V206" s="12">
        <v>0.75000000000000011</v>
      </c>
      <c r="W206" s="12">
        <v>4</v>
      </c>
      <c r="X206" s="9">
        <v>45</v>
      </c>
      <c r="Y206" s="9" t="s">
        <v>704</v>
      </c>
      <c r="Z206" s="9" t="s">
        <v>694</v>
      </c>
      <c r="AA206" s="9" t="s">
        <v>695</v>
      </c>
      <c r="AB206" s="9" t="s">
        <v>698</v>
      </c>
      <c r="AC206" s="9">
        <v>5.8666666666666659E-2</v>
      </c>
      <c r="AD206" s="9">
        <v>1.1733333333333331</v>
      </c>
      <c r="AE206" s="9">
        <v>0.11900000000000005</v>
      </c>
      <c r="AF206" s="9">
        <v>90</v>
      </c>
      <c r="AG206" s="25" t="s">
        <v>2264</v>
      </c>
      <c r="BB206" s="104" t="s">
        <v>4730</v>
      </c>
      <c r="BC206" s="105">
        <f t="shared" si="52"/>
        <v>0</v>
      </c>
      <c r="BD206" s="1"/>
      <c r="BE206">
        <v>1.25</v>
      </c>
      <c r="BF206" s="5">
        <v>7</v>
      </c>
      <c r="BG206">
        <v>1.625</v>
      </c>
      <c r="BH206" s="106">
        <f t="shared" si="51"/>
        <v>1.625</v>
      </c>
      <c r="BI206" s="107">
        <f t="shared" si="53"/>
        <v>0.5</v>
      </c>
      <c r="BJ206" s="108" t="str">
        <f t="shared" si="54"/>
        <v>SA-193-B7</v>
      </c>
      <c r="BK206" s="109" t="str">
        <f t="shared" si="55"/>
        <v>STUD BOLT, 1 1/4-7</v>
      </c>
      <c r="BL206" s="6">
        <f t="shared" si="49"/>
        <v>1.0799000000000001</v>
      </c>
      <c r="BM206" s="6" t="str">
        <f t="shared" si="56"/>
        <v>1 1/4-7 MACHINE THREAD</v>
      </c>
      <c r="BN206" s="110" t="s">
        <v>4476</v>
      </c>
    </row>
    <row r="207" spans="2:66" x14ac:dyDescent="0.25">
      <c r="B207" s="48" t="str">
        <f t="shared" si="50"/>
        <v>WNeck Flange 300-NPS1 SCH-STD</v>
      </c>
      <c r="C207" s="9" t="s">
        <v>23</v>
      </c>
      <c r="D207" s="9" t="s">
        <v>724</v>
      </c>
      <c r="E207" s="9">
        <v>65280</v>
      </c>
      <c r="F207" s="22" t="s">
        <v>689</v>
      </c>
      <c r="G207" s="9" t="s">
        <v>131</v>
      </c>
      <c r="H207" s="9" t="s">
        <v>1018</v>
      </c>
      <c r="I207" s="13" t="s">
        <v>1011</v>
      </c>
      <c r="J207" s="10">
        <v>1</v>
      </c>
      <c r="K207" s="11" t="s">
        <v>727</v>
      </c>
      <c r="L207" s="11" t="s">
        <v>995</v>
      </c>
      <c r="M207" s="15">
        <v>300</v>
      </c>
      <c r="N207" s="12">
        <v>4.88</v>
      </c>
      <c r="O207" s="11">
        <v>6.25E-2</v>
      </c>
      <c r="P207" s="12">
        <v>0.62</v>
      </c>
      <c r="Q207" s="12">
        <v>2.12</v>
      </c>
      <c r="R207" s="12">
        <v>1.32</v>
      </c>
      <c r="S207" s="12">
        <v>2.38</v>
      </c>
      <c r="T207" s="14">
        <v>1.0489999999999999</v>
      </c>
      <c r="U207" s="12">
        <v>3.5</v>
      </c>
      <c r="V207" s="12">
        <v>0.75000000000000011</v>
      </c>
      <c r="W207" s="12">
        <v>4</v>
      </c>
      <c r="X207" s="9">
        <v>45</v>
      </c>
      <c r="Y207" s="9" t="s">
        <v>706</v>
      </c>
      <c r="Z207" s="9" t="s">
        <v>694</v>
      </c>
      <c r="AA207" s="9" t="s">
        <v>695</v>
      </c>
      <c r="AB207" s="9" t="s">
        <v>698</v>
      </c>
      <c r="AC207" s="9">
        <v>5.8666666666666659E-2</v>
      </c>
      <c r="AD207" s="9">
        <v>1.1733333333333331</v>
      </c>
      <c r="AE207" s="9">
        <v>7.3000000000000065E-2</v>
      </c>
      <c r="AF207" s="9">
        <v>90</v>
      </c>
      <c r="AG207" s="25" t="s">
        <v>2264</v>
      </c>
      <c r="BB207" s="104" t="s">
        <v>4731</v>
      </c>
      <c r="BC207" s="105">
        <f t="shared" si="52"/>
        <v>0</v>
      </c>
      <c r="BD207" s="1"/>
      <c r="BE207">
        <v>1.25</v>
      </c>
      <c r="BF207" s="5">
        <v>7</v>
      </c>
      <c r="BG207">
        <v>1.75</v>
      </c>
      <c r="BH207" s="106">
        <f t="shared" si="51"/>
        <v>1.75</v>
      </c>
      <c r="BI207" s="107">
        <f t="shared" si="53"/>
        <v>0.5</v>
      </c>
      <c r="BJ207" s="108" t="str">
        <f t="shared" si="54"/>
        <v>SA-193-B7</v>
      </c>
      <c r="BK207" s="109" t="str">
        <f t="shared" si="55"/>
        <v>STUD BOLT, 1 1/4-7</v>
      </c>
      <c r="BL207" s="6">
        <f t="shared" si="49"/>
        <v>1.0799000000000001</v>
      </c>
      <c r="BM207" s="6" t="str">
        <f t="shared" si="56"/>
        <v>1 1/4-7 MACHINE THREAD</v>
      </c>
      <c r="BN207" s="110" t="s">
        <v>4476</v>
      </c>
    </row>
    <row r="208" spans="2:66" x14ac:dyDescent="0.25">
      <c r="B208" s="48" t="str">
        <f t="shared" si="50"/>
        <v>WNeck Flange 300-NPS1 SCH-XH</v>
      </c>
      <c r="C208" s="9" t="s">
        <v>23</v>
      </c>
      <c r="D208" s="9" t="s">
        <v>724</v>
      </c>
      <c r="E208" s="9">
        <v>65280</v>
      </c>
      <c r="F208" s="22" t="s">
        <v>689</v>
      </c>
      <c r="G208" s="9" t="s">
        <v>132</v>
      </c>
      <c r="H208" s="9" t="s">
        <v>1019</v>
      </c>
      <c r="I208" s="13" t="s">
        <v>1011</v>
      </c>
      <c r="J208" s="10">
        <v>1</v>
      </c>
      <c r="K208" s="11" t="s">
        <v>727</v>
      </c>
      <c r="L208" s="11" t="s">
        <v>995</v>
      </c>
      <c r="M208" s="15">
        <v>300</v>
      </c>
      <c r="N208" s="12">
        <v>4.88</v>
      </c>
      <c r="O208" s="11">
        <v>6.25E-2</v>
      </c>
      <c r="P208" s="12">
        <v>0.62</v>
      </c>
      <c r="Q208" s="12">
        <v>2.12</v>
      </c>
      <c r="R208" s="12">
        <v>1.32</v>
      </c>
      <c r="S208" s="12">
        <v>2.38</v>
      </c>
      <c r="T208" s="14">
        <v>0.95699999999999996</v>
      </c>
      <c r="U208" s="12">
        <v>3.5</v>
      </c>
      <c r="V208" s="12">
        <v>0.75000000000000011</v>
      </c>
      <c r="W208" s="12">
        <v>4</v>
      </c>
      <c r="X208" s="9">
        <v>45</v>
      </c>
      <c r="Y208" s="9" t="s">
        <v>708</v>
      </c>
      <c r="Z208" s="9" t="s">
        <v>694</v>
      </c>
      <c r="AA208" s="9" t="s">
        <v>695</v>
      </c>
      <c r="AB208" s="9" t="s">
        <v>698</v>
      </c>
      <c r="AC208" s="9">
        <v>5.8666666666666659E-2</v>
      </c>
      <c r="AD208" s="9">
        <v>1.1733333333333331</v>
      </c>
      <c r="AE208" s="9">
        <v>0.11900000000000005</v>
      </c>
      <c r="AF208" s="9">
        <v>90</v>
      </c>
      <c r="AG208" s="25" t="s">
        <v>2264</v>
      </c>
      <c r="BB208" s="104" t="s">
        <v>4732</v>
      </c>
      <c r="BC208" s="105">
        <f t="shared" si="52"/>
        <v>0</v>
      </c>
      <c r="BD208" s="1"/>
      <c r="BE208">
        <v>1.25</v>
      </c>
      <c r="BF208" s="5">
        <v>7</v>
      </c>
      <c r="BG208">
        <v>1.875</v>
      </c>
      <c r="BH208" s="106">
        <f t="shared" si="51"/>
        <v>1.875</v>
      </c>
      <c r="BI208" s="107">
        <f t="shared" si="53"/>
        <v>0.5</v>
      </c>
      <c r="BJ208" s="108" t="str">
        <f t="shared" si="54"/>
        <v>SA-193-B7</v>
      </c>
      <c r="BK208" s="109" t="str">
        <f t="shared" si="55"/>
        <v>STUD BOLT, 1 1/4-7</v>
      </c>
      <c r="BL208" s="6">
        <f t="shared" si="49"/>
        <v>1.0799000000000001</v>
      </c>
      <c r="BM208" s="6" t="str">
        <f t="shared" si="56"/>
        <v>1 1/4-7 MACHINE THREAD</v>
      </c>
      <c r="BN208" s="110" t="s">
        <v>4476</v>
      </c>
    </row>
    <row r="209" spans="2:66" x14ac:dyDescent="0.25">
      <c r="B209" s="48" t="str">
        <f t="shared" si="50"/>
        <v>WNeck Flange 300-NPS1 SCH-XXH</v>
      </c>
      <c r="C209" s="9" t="s">
        <v>23</v>
      </c>
      <c r="D209" s="9" t="s">
        <v>724</v>
      </c>
      <c r="E209" s="9">
        <v>65280</v>
      </c>
      <c r="F209" s="9" t="s">
        <v>1020</v>
      </c>
      <c r="G209" s="9" t="s">
        <v>133</v>
      </c>
      <c r="H209" s="9" t="s">
        <v>1021</v>
      </c>
      <c r="I209" s="13" t="s">
        <v>1011</v>
      </c>
      <c r="J209" s="10">
        <v>1</v>
      </c>
      <c r="K209" s="11" t="s">
        <v>727</v>
      </c>
      <c r="L209" s="11" t="s">
        <v>995</v>
      </c>
      <c r="M209" s="15">
        <v>300</v>
      </c>
      <c r="N209" s="12">
        <v>4.88</v>
      </c>
      <c r="O209" s="11">
        <v>6.25E-2</v>
      </c>
      <c r="P209" s="12">
        <v>0.62</v>
      </c>
      <c r="Q209" s="12">
        <v>2.12</v>
      </c>
      <c r="R209" s="12">
        <v>1.32</v>
      </c>
      <c r="S209" s="12">
        <v>2.38</v>
      </c>
      <c r="T209" s="14">
        <v>0.59899999999999998</v>
      </c>
      <c r="U209" s="12">
        <v>3.5</v>
      </c>
      <c r="V209" s="12">
        <v>0.75000000000000011</v>
      </c>
      <c r="W209" s="12">
        <v>4</v>
      </c>
      <c r="X209" s="9">
        <v>45</v>
      </c>
      <c r="Y209" s="9" t="s">
        <v>710</v>
      </c>
      <c r="Z209" s="9" t="s">
        <v>694</v>
      </c>
      <c r="AA209" s="9" t="s">
        <v>695</v>
      </c>
      <c r="AB209" s="9" t="s">
        <v>698</v>
      </c>
      <c r="AC209" s="9">
        <v>5.8666666666666659E-2</v>
      </c>
      <c r="AD209" s="9">
        <v>1.1733333333333331</v>
      </c>
      <c r="AE209" s="9">
        <v>0.29800000000000004</v>
      </c>
      <c r="AF209" s="9">
        <v>90</v>
      </c>
      <c r="AG209" s="25" t="s">
        <v>2264</v>
      </c>
      <c r="BB209" s="104" t="s">
        <v>4733</v>
      </c>
      <c r="BC209" s="105">
        <f t="shared" si="52"/>
        <v>0</v>
      </c>
      <c r="BD209" s="1"/>
      <c r="BE209">
        <v>1.25</v>
      </c>
      <c r="BF209" s="5">
        <v>7</v>
      </c>
      <c r="BG209">
        <v>2</v>
      </c>
      <c r="BH209" s="106">
        <f t="shared" si="51"/>
        <v>2</v>
      </c>
      <c r="BI209" s="107">
        <f t="shared" si="53"/>
        <v>0.5</v>
      </c>
      <c r="BJ209" s="108" t="str">
        <f t="shared" si="54"/>
        <v>SA-193-B7</v>
      </c>
      <c r="BK209" s="109" t="str">
        <f t="shared" si="55"/>
        <v>STUD BOLT, 1 1/4-7</v>
      </c>
      <c r="BL209" s="6">
        <f t="shared" si="49"/>
        <v>1.0799000000000001</v>
      </c>
      <c r="BM209" s="6" t="str">
        <f t="shared" si="56"/>
        <v>1 1/4-7 MACHINE THREAD</v>
      </c>
      <c r="BN209" s="110" t="s">
        <v>4476</v>
      </c>
    </row>
    <row r="210" spans="2:66" x14ac:dyDescent="0.25">
      <c r="B210" s="48" t="str">
        <f t="shared" si="50"/>
        <v>WNeck Flange 300-NPS1.25 SCH-10</v>
      </c>
      <c r="C210" s="9" t="s">
        <v>23</v>
      </c>
      <c r="D210" s="9" t="s">
        <v>737</v>
      </c>
      <c r="E210" s="9">
        <v>12800</v>
      </c>
      <c r="F210" s="22" t="s">
        <v>689</v>
      </c>
      <c r="G210" s="9" t="s">
        <v>1</v>
      </c>
      <c r="H210" s="9" t="s">
        <v>1022</v>
      </c>
      <c r="I210" s="13" t="s">
        <v>1023</v>
      </c>
      <c r="J210" s="10">
        <v>1.25</v>
      </c>
      <c r="K210" s="11" t="s">
        <v>740</v>
      </c>
      <c r="L210" s="11" t="s">
        <v>995</v>
      </c>
      <c r="M210" s="15">
        <v>300</v>
      </c>
      <c r="N210" s="12">
        <v>5.25</v>
      </c>
      <c r="O210" s="11">
        <v>6.25E-2</v>
      </c>
      <c r="P210" s="12">
        <v>0.68999999999999984</v>
      </c>
      <c r="Q210" s="12">
        <v>2.5</v>
      </c>
      <c r="R210" s="12">
        <v>1.6600000000000001</v>
      </c>
      <c r="S210" s="12">
        <v>2.5</v>
      </c>
      <c r="T210" s="14">
        <v>1.4419999999999999</v>
      </c>
      <c r="U210" s="12">
        <v>3.8800000000000003</v>
      </c>
      <c r="V210" s="12">
        <v>0.75000000000000011</v>
      </c>
      <c r="W210" s="12">
        <v>4</v>
      </c>
      <c r="X210" s="9">
        <v>45</v>
      </c>
      <c r="Y210" s="9" t="s">
        <v>693</v>
      </c>
      <c r="Z210" s="9" t="s">
        <v>694</v>
      </c>
      <c r="AA210" s="9" t="s">
        <v>695</v>
      </c>
      <c r="AB210" s="9" t="s">
        <v>698</v>
      </c>
      <c r="AC210" s="9">
        <v>6.0333333333333336E-2</v>
      </c>
      <c r="AD210" s="9">
        <v>1.2066666666666668</v>
      </c>
      <c r="AE210" s="9">
        <v>4.6500000000000097E-2</v>
      </c>
      <c r="AF210" s="9">
        <v>90</v>
      </c>
      <c r="AG210" s="25" t="s">
        <v>2264</v>
      </c>
      <c r="BB210" s="104" t="s">
        <v>4734</v>
      </c>
      <c r="BC210" s="105">
        <f t="shared" si="52"/>
        <v>0</v>
      </c>
      <c r="BD210" s="1"/>
      <c r="BE210">
        <v>1.25</v>
      </c>
      <c r="BF210" s="5">
        <v>7</v>
      </c>
      <c r="BG210">
        <v>2.25</v>
      </c>
      <c r="BH210" s="106">
        <f t="shared" si="51"/>
        <v>2.25</v>
      </c>
      <c r="BI210" s="107">
        <f t="shared" si="53"/>
        <v>0.5</v>
      </c>
      <c r="BJ210" s="108" t="str">
        <f t="shared" si="54"/>
        <v>SA-193-B7</v>
      </c>
      <c r="BK210" s="109" t="str">
        <f t="shared" si="55"/>
        <v>STUD BOLT, 1 1/4-7</v>
      </c>
      <c r="BL210" s="6">
        <f t="shared" si="49"/>
        <v>1.0799000000000001</v>
      </c>
      <c r="BM210" s="6" t="str">
        <f t="shared" si="56"/>
        <v>1 1/4-7 MACHINE THREAD</v>
      </c>
      <c r="BN210" s="110" t="s">
        <v>4476</v>
      </c>
    </row>
    <row r="211" spans="2:66" x14ac:dyDescent="0.25">
      <c r="B211" s="48" t="str">
        <f t="shared" si="50"/>
        <v>WNeck Flange 300-NPS1.25 SCH-160</v>
      </c>
      <c r="C211" s="9" t="s">
        <v>23</v>
      </c>
      <c r="D211" s="9" t="s">
        <v>737</v>
      </c>
      <c r="E211" s="9">
        <v>12800</v>
      </c>
      <c r="F211" s="22" t="s">
        <v>689</v>
      </c>
      <c r="G211" s="9" t="s">
        <v>134</v>
      </c>
      <c r="H211" s="9" t="s">
        <v>1024</v>
      </c>
      <c r="I211" s="13" t="s">
        <v>1023</v>
      </c>
      <c r="J211" s="10">
        <v>1.25</v>
      </c>
      <c r="K211" s="11" t="s">
        <v>740</v>
      </c>
      <c r="L211" s="11" t="s">
        <v>995</v>
      </c>
      <c r="M211" s="15">
        <v>300</v>
      </c>
      <c r="N211" s="12">
        <v>5.25</v>
      </c>
      <c r="O211" s="11">
        <v>6.25E-2</v>
      </c>
      <c r="P211" s="12">
        <v>0.68999999999999984</v>
      </c>
      <c r="Q211" s="12">
        <v>2.5</v>
      </c>
      <c r="R211" s="12">
        <v>1.6600000000000001</v>
      </c>
      <c r="S211" s="12">
        <v>2.5</v>
      </c>
      <c r="T211" s="14">
        <v>1.1599999999999999</v>
      </c>
      <c r="U211" s="12">
        <v>3.8800000000000003</v>
      </c>
      <c r="V211" s="12">
        <v>0.75000000000000011</v>
      </c>
      <c r="W211" s="12">
        <v>4</v>
      </c>
      <c r="X211" s="9">
        <v>45</v>
      </c>
      <c r="Y211" s="9" t="s">
        <v>700</v>
      </c>
      <c r="Z211" s="9" t="s">
        <v>694</v>
      </c>
      <c r="AA211" s="9" t="s">
        <v>695</v>
      </c>
      <c r="AB211" s="9" t="s">
        <v>698</v>
      </c>
      <c r="AC211" s="9">
        <v>6.0333333333333336E-2</v>
      </c>
      <c r="AD211" s="9">
        <v>1.2066666666666668</v>
      </c>
      <c r="AE211" s="9">
        <v>0.18750000000000011</v>
      </c>
      <c r="AF211" s="9">
        <v>90</v>
      </c>
      <c r="AG211" s="25" t="s">
        <v>2264</v>
      </c>
      <c r="BB211" s="104" t="s">
        <v>4735</v>
      </c>
      <c r="BC211" s="105">
        <f t="shared" si="52"/>
        <v>0</v>
      </c>
      <c r="BD211" s="1"/>
      <c r="BE211">
        <v>1.25</v>
      </c>
      <c r="BF211" s="5">
        <v>7</v>
      </c>
      <c r="BG211">
        <v>2.5</v>
      </c>
      <c r="BH211" s="106">
        <f t="shared" si="51"/>
        <v>2.5</v>
      </c>
      <c r="BI211" s="107">
        <f t="shared" si="53"/>
        <v>0.5</v>
      </c>
      <c r="BJ211" s="108" t="str">
        <f t="shared" si="54"/>
        <v>SA-193-B7</v>
      </c>
      <c r="BK211" s="109" t="str">
        <f t="shared" si="55"/>
        <v>STUD BOLT, 1 1/4-7</v>
      </c>
      <c r="BL211" s="6">
        <f t="shared" si="49"/>
        <v>1.0799000000000001</v>
      </c>
      <c r="BM211" s="6" t="str">
        <f t="shared" si="56"/>
        <v>1 1/4-7 MACHINE THREAD</v>
      </c>
      <c r="BN211" s="110" t="s">
        <v>4476</v>
      </c>
    </row>
    <row r="212" spans="2:66" x14ac:dyDescent="0.25">
      <c r="B212" s="48" t="str">
        <f t="shared" si="50"/>
        <v>WNeck Flange 300-NPS1.25 SCH-40</v>
      </c>
      <c r="C212" s="9" t="s">
        <v>23</v>
      </c>
      <c r="D212" s="9" t="s">
        <v>737</v>
      </c>
      <c r="E212" s="9">
        <v>12800</v>
      </c>
      <c r="F212" s="22" t="s">
        <v>689</v>
      </c>
      <c r="G212" s="9" t="s">
        <v>135</v>
      </c>
      <c r="H212" s="9" t="s">
        <v>1025</v>
      </c>
      <c r="I212" s="13" t="s">
        <v>1023</v>
      </c>
      <c r="J212" s="10">
        <v>1.25</v>
      </c>
      <c r="K212" s="11" t="s">
        <v>740</v>
      </c>
      <c r="L212" s="11" t="s">
        <v>995</v>
      </c>
      <c r="M212" s="15">
        <v>300</v>
      </c>
      <c r="N212" s="12">
        <v>5.25</v>
      </c>
      <c r="O212" s="11">
        <v>6.25E-2</v>
      </c>
      <c r="P212" s="12">
        <v>0.68999999999999984</v>
      </c>
      <c r="Q212" s="12">
        <v>2.5</v>
      </c>
      <c r="R212" s="12">
        <v>1.6600000000000001</v>
      </c>
      <c r="S212" s="12">
        <v>2.5</v>
      </c>
      <c r="T212" s="14">
        <v>1.38</v>
      </c>
      <c r="U212" s="12">
        <v>3.8800000000000003</v>
      </c>
      <c r="V212" s="12">
        <v>0.75000000000000011</v>
      </c>
      <c r="W212" s="12">
        <v>4</v>
      </c>
      <c r="X212" s="9">
        <v>45</v>
      </c>
      <c r="Y212" s="9" t="s">
        <v>702</v>
      </c>
      <c r="Z212" s="9" t="s">
        <v>694</v>
      </c>
      <c r="AA212" s="9" t="s">
        <v>695</v>
      </c>
      <c r="AB212" s="9" t="s">
        <v>698</v>
      </c>
      <c r="AC212" s="9">
        <v>6.0333333333333336E-2</v>
      </c>
      <c r="AD212" s="9">
        <v>1.2066666666666668</v>
      </c>
      <c r="AE212" s="9">
        <v>7.7500000000000124E-2</v>
      </c>
      <c r="AF212" s="9">
        <v>90</v>
      </c>
      <c r="AG212" s="25" t="s">
        <v>2264</v>
      </c>
      <c r="BB212" s="104" t="s">
        <v>4736</v>
      </c>
      <c r="BC212" s="105">
        <f t="shared" si="52"/>
        <v>0</v>
      </c>
      <c r="BD212" s="1"/>
      <c r="BE212">
        <v>1.25</v>
      </c>
      <c r="BF212" s="5">
        <v>7</v>
      </c>
      <c r="BG212">
        <v>2.75</v>
      </c>
      <c r="BH212" s="106">
        <f t="shared" si="51"/>
        <v>2.75</v>
      </c>
      <c r="BI212" s="107">
        <f t="shared" si="53"/>
        <v>0.5</v>
      </c>
      <c r="BJ212" s="108" t="str">
        <f t="shared" si="54"/>
        <v>SA-193-B7</v>
      </c>
      <c r="BK212" s="109" t="str">
        <f t="shared" si="55"/>
        <v>STUD BOLT, 1 1/4-7</v>
      </c>
      <c r="BL212" s="6">
        <f t="shared" si="49"/>
        <v>1.0799000000000001</v>
      </c>
      <c r="BM212" s="6" t="str">
        <f t="shared" si="56"/>
        <v>1 1/4-7 MACHINE THREAD</v>
      </c>
      <c r="BN212" s="110" t="s">
        <v>4476</v>
      </c>
    </row>
    <row r="213" spans="2:66" x14ac:dyDescent="0.25">
      <c r="B213" s="48" t="str">
        <f t="shared" si="50"/>
        <v>WNeck Flange 300-NPS1.25 SCH-80</v>
      </c>
      <c r="C213" s="9" t="s">
        <v>23</v>
      </c>
      <c r="D213" s="9" t="s">
        <v>737</v>
      </c>
      <c r="E213" s="9">
        <v>12800</v>
      </c>
      <c r="F213" s="22" t="s">
        <v>689</v>
      </c>
      <c r="G213" s="9" t="s">
        <v>136</v>
      </c>
      <c r="H213" s="9" t="s">
        <v>1026</v>
      </c>
      <c r="I213" s="13" t="s">
        <v>1023</v>
      </c>
      <c r="J213" s="10">
        <v>1.25</v>
      </c>
      <c r="K213" s="11" t="s">
        <v>740</v>
      </c>
      <c r="L213" s="11" t="s">
        <v>995</v>
      </c>
      <c r="M213" s="15">
        <v>300</v>
      </c>
      <c r="N213" s="12">
        <v>5.25</v>
      </c>
      <c r="O213" s="11">
        <v>6.25E-2</v>
      </c>
      <c r="P213" s="12">
        <v>0.68999999999999984</v>
      </c>
      <c r="Q213" s="12">
        <v>2.5</v>
      </c>
      <c r="R213" s="12">
        <v>1.6600000000000001</v>
      </c>
      <c r="S213" s="12">
        <v>2.5</v>
      </c>
      <c r="T213" s="14">
        <v>1.278</v>
      </c>
      <c r="U213" s="12">
        <v>3.8800000000000003</v>
      </c>
      <c r="V213" s="12">
        <v>0.75000000000000011</v>
      </c>
      <c r="W213" s="12">
        <v>4</v>
      </c>
      <c r="X213" s="9">
        <v>45</v>
      </c>
      <c r="Y213" s="9" t="s">
        <v>704</v>
      </c>
      <c r="Z213" s="9" t="s">
        <v>694</v>
      </c>
      <c r="AA213" s="9" t="s">
        <v>695</v>
      </c>
      <c r="AB213" s="9" t="s">
        <v>698</v>
      </c>
      <c r="AC213" s="9">
        <v>6.0333333333333336E-2</v>
      </c>
      <c r="AD213" s="9">
        <v>1.2066666666666668</v>
      </c>
      <c r="AE213" s="9">
        <v>0.12850000000000006</v>
      </c>
      <c r="AF213" s="9">
        <v>90</v>
      </c>
      <c r="AG213" s="25" t="s">
        <v>2264</v>
      </c>
      <c r="BB213" s="104" t="s">
        <v>4737</v>
      </c>
      <c r="BC213" s="105">
        <f t="shared" si="52"/>
        <v>0</v>
      </c>
      <c r="BD213" s="1"/>
      <c r="BE213">
        <v>1.25</v>
      </c>
      <c r="BF213" s="5">
        <v>7</v>
      </c>
      <c r="BG213">
        <v>3</v>
      </c>
      <c r="BH213" s="106">
        <f t="shared" si="51"/>
        <v>3</v>
      </c>
      <c r="BI213" s="107">
        <f t="shared" si="53"/>
        <v>0.5</v>
      </c>
      <c r="BJ213" s="108" t="str">
        <f t="shared" si="54"/>
        <v>SA-193-B7</v>
      </c>
      <c r="BK213" s="109" t="str">
        <f t="shared" si="55"/>
        <v>STUD BOLT, 1 1/4-7</v>
      </c>
      <c r="BL213" s="6">
        <f t="shared" si="49"/>
        <v>1.0799000000000001</v>
      </c>
      <c r="BM213" s="6" t="str">
        <f t="shared" si="56"/>
        <v>1 1/4-7 MACHINE THREAD</v>
      </c>
      <c r="BN213" s="110" t="s">
        <v>4476</v>
      </c>
    </row>
    <row r="214" spans="2:66" x14ac:dyDescent="0.25">
      <c r="B214" s="48" t="str">
        <f t="shared" si="50"/>
        <v>WNeck Flange 300-NPS1.25 SCH-STD</v>
      </c>
      <c r="C214" s="9" t="s">
        <v>23</v>
      </c>
      <c r="D214" s="9" t="s">
        <v>737</v>
      </c>
      <c r="E214" s="9">
        <v>12800</v>
      </c>
      <c r="F214" s="22" t="s">
        <v>689</v>
      </c>
      <c r="G214" s="9" t="s">
        <v>1</v>
      </c>
      <c r="H214" s="9" t="s">
        <v>1027</v>
      </c>
      <c r="I214" s="13" t="s">
        <v>1023</v>
      </c>
      <c r="J214" s="10">
        <v>1.25</v>
      </c>
      <c r="K214" s="11" t="s">
        <v>740</v>
      </c>
      <c r="L214" s="11" t="s">
        <v>995</v>
      </c>
      <c r="M214" s="15">
        <v>300</v>
      </c>
      <c r="N214" s="12">
        <v>5.25</v>
      </c>
      <c r="O214" s="11">
        <v>6.25E-2</v>
      </c>
      <c r="P214" s="12">
        <v>0.68999999999999984</v>
      </c>
      <c r="Q214" s="12">
        <v>2.5</v>
      </c>
      <c r="R214" s="12">
        <v>1.6600000000000001</v>
      </c>
      <c r="S214" s="12">
        <v>2.5</v>
      </c>
      <c r="T214" s="14">
        <v>1.38</v>
      </c>
      <c r="U214" s="12">
        <v>3.8800000000000003</v>
      </c>
      <c r="V214" s="12">
        <v>0.75000000000000011</v>
      </c>
      <c r="W214" s="12">
        <v>4</v>
      </c>
      <c r="X214" s="9">
        <v>45</v>
      </c>
      <c r="Y214" s="9" t="s">
        <v>706</v>
      </c>
      <c r="Z214" s="9" t="s">
        <v>694</v>
      </c>
      <c r="AA214" s="9" t="s">
        <v>695</v>
      </c>
      <c r="AB214" s="9" t="s">
        <v>698</v>
      </c>
      <c r="AC214" s="9">
        <v>6.0333333333333336E-2</v>
      </c>
      <c r="AD214" s="9">
        <v>1.2066666666666668</v>
      </c>
      <c r="AE214" s="9">
        <v>7.7500000000000124E-2</v>
      </c>
      <c r="AF214" s="9">
        <v>90</v>
      </c>
      <c r="AG214" s="25" t="s">
        <v>2264</v>
      </c>
      <c r="BB214" s="104" t="s">
        <v>4738</v>
      </c>
      <c r="BC214" s="105">
        <f t="shared" si="52"/>
        <v>0</v>
      </c>
      <c r="BD214" s="1"/>
      <c r="BE214">
        <v>1.25</v>
      </c>
      <c r="BF214" s="5">
        <v>7</v>
      </c>
      <c r="BG214">
        <v>3.25</v>
      </c>
      <c r="BH214" s="106">
        <f t="shared" si="51"/>
        <v>3.25</v>
      </c>
      <c r="BI214" s="107">
        <f t="shared" si="53"/>
        <v>0.5</v>
      </c>
      <c r="BJ214" s="108" t="str">
        <f t="shared" si="54"/>
        <v>SA-193-B7</v>
      </c>
      <c r="BK214" s="109" t="str">
        <f t="shared" si="55"/>
        <v>STUD BOLT, 1 1/4-7</v>
      </c>
      <c r="BL214" s="6">
        <f t="shared" si="49"/>
        <v>1.0799000000000001</v>
      </c>
      <c r="BM214" s="6" t="str">
        <f t="shared" si="56"/>
        <v>1 1/4-7 MACHINE THREAD</v>
      </c>
      <c r="BN214" s="110" t="s">
        <v>4476</v>
      </c>
    </row>
    <row r="215" spans="2:66" x14ac:dyDescent="0.25">
      <c r="B215" s="48" t="str">
        <f t="shared" si="50"/>
        <v>WNeck Flange 300-NPS1.25 SCH-XH</v>
      </c>
      <c r="C215" s="9" t="s">
        <v>23</v>
      </c>
      <c r="D215" s="9" t="s">
        <v>737</v>
      </c>
      <c r="E215" s="9">
        <v>12800</v>
      </c>
      <c r="F215" s="22" t="s">
        <v>689</v>
      </c>
      <c r="G215" s="9" t="s">
        <v>1</v>
      </c>
      <c r="H215" s="9" t="s">
        <v>1028</v>
      </c>
      <c r="I215" s="13" t="s">
        <v>1023</v>
      </c>
      <c r="J215" s="10">
        <v>1.25</v>
      </c>
      <c r="K215" s="11" t="s">
        <v>740</v>
      </c>
      <c r="L215" s="11" t="s">
        <v>995</v>
      </c>
      <c r="M215" s="15">
        <v>300</v>
      </c>
      <c r="N215" s="12">
        <v>5.25</v>
      </c>
      <c r="O215" s="11">
        <v>6.25E-2</v>
      </c>
      <c r="P215" s="12">
        <v>0.68999999999999984</v>
      </c>
      <c r="Q215" s="12">
        <v>2.5</v>
      </c>
      <c r="R215" s="12">
        <v>1.6600000000000001</v>
      </c>
      <c r="S215" s="12">
        <v>2.5</v>
      </c>
      <c r="T215" s="14">
        <v>1.278</v>
      </c>
      <c r="U215" s="12">
        <v>3.8800000000000003</v>
      </c>
      <c r="V215" s="12">
        <v>0.75000000000000011</v>
      </c>
      <c r="W215" s="12">
        <v>4</v>
      </c>
      <c r="X215" s="9">
        <v>45</v>
      </c>
      <c r="Y215" s="9" t="s">
        <v>708</v>
      </c>
      <c r="Z215" s="9" t="s">
        <v>694</v>
      </c>
      <c r="AA215" s="9" t="s">
        <v>695</v>
      </c>
      <c r="AB215" s="9" t="s">
        <v>698</v>
      </c>
      <c r="AC215" s="9">
        <v>6.0333333333333336E-2</v>
      </c>
      <c r="AD215" s="9">
        <v>1.2066666666666668</v>
      </c>
      <c r="AE215" s="9">
        <v>0.12850000000000006</v>
      </c>
      <c r="AF215" s="9">
        <v>90</v>
      </c>
      <c r="AG215" s="25" t="s">
        <v>2264</v>
      </c>
      <c r="BB215" s="104" t="s">
        <v>4739</v>
      </c>
      <c r="BC215" s="105">
        <f t="shared" si="52"/>
        <v>0</v>
      </c>
      <c r="BD215" s="1"/>
      <c r="BE215">
        <v>1.25</v>
      </c>
      <c r="BF215" s="5">
        <v>7</v>
      </c>
      <c r="BG215">
        <v>3.5</v>
      </c>
      <c r="BH215" s="106">
        <f t="shared" si="51"/>
        <v>3.5</v>
      </c>
      <c r="BI215" s="107">
        <f t="shared" si="53"/>
        <v>0.5</v>
      </c>
      <c r="BJ215" s="108" t="str">
        <f t="shared" si="54"/>
        <v>SA-193-B7</v>
      </c>
      <c r="BK215" s="109" t="str">
        <f t="shared" si="55"/>
        <v>STUD BOLT, 1 1/4-7</v>
      </c>
      <c r="BL215" s="6">
        <f t="shared" si="49"/>
        <v>1.0799000000000001</v>
      </c>
      <c r="BM215" s="6" t="str">
        <f t="shared" si="56"/>
        <v>1 1/4-7 MACHINE THREAD</v>
      </c>
      <c r="BN215" s="110" t="s">
        <v>4476</v>
      </c>
    </row>
    <row r="216" spans="2:66" x14ac:dyDescent="0.25">
      <c r="B216" s="48" t="str">
        <f t="shared" si="50"/>
        <v>WNeck Flange 300-NPS1.25 SCH-XXH</v>
      </c>
      <c r="C216" s="9" t="s">
        <v>23</v>
      </c>
      <c r="D216" s="9" t="s">
        <v>737</v>
      </c>
      <c r="E216" s="9">
        <v>12800</v>
      </c>
      <c r="F216" s="22" t="s">
        <v>689</v>
      </c>
      <c r="G216" s="9" t="s">
        <v>137</v>
      </c>
      <c r="H216" s="9" t="s">
        <v>1029</v>
      </c>
      <c r="I216" s="13" t="s">
        <v>1023</v>
      </c>
      <c r="J216" s="10">
        <v>1.25</v>
      </c>
      <c r="K216" s="11" t="s">
        <v>740</v>
      </c>
      <c r="L216" s="11" t="s">
        <v>995</v>
      </c>
      <c r="M216" s="15">
        <v>300</v>
      </c>
      <c r="N216" s="12">
        <v>5.25</v>
      </c>
      <c r="O216" s="11">
        <v>6.25E-2</v>
      </c>
      <c r="P216" s="12">
        <v>0.68999999999999984</v>
      </c>
      <c r="Q216" s="12">
        <v>2.5</v>
      </c>
      <c r="R216" s="12">
        <v>1.6600000000000001</v>
      </c>
      <c r="S216" s="12">
        <v>2.5</v>
      </c>
      <c r="T216" s="14">
        <v>0.89600000000000002</v>
      </c>
      <c r="U216" s="12">
        <v>3.8800000000000003</v>
      </c>
      <c r="V216" s="12">
        <v>0.75000000000000011</v>
      </c>
      <c r="W216" s="12">
        <v>4</v>
      </c>
      <c r="X216" s="9">
        <v>45</v>
      </c>
      <c r="Y216" s="9" t="s">
        <v>710</v>
      </c>
      <c r="Z216" s="9" t="s">
        <v>694</v>
      </c>
      <c r="AA216" s="9" t="s">
        <v>695</v>
      </c>
      <c r="AB216" s="9" t="s">
        <v>698</v>
      </c>
      <c r="AC216" s="9">
        <v>6.0333333333333336E-2</v>
      </c>
      <c r="AD216" s="9">
        <v>1.2066666666666668</v>
      </c>
      <c r="AE216" s="9">
        <v>0.31950000000000006</v>
      </c>
      <c r="AF216" s="9">
        <v>90</v>
      </c>
      <c r="AG216" s="25" t="s">
        <v>2264</v>
      </c>
      <c r="BB216" s="104" t="s">
        <v>4740</v>
      </c>
      <c r="BC216" s="105">
        <f t="shared" si="52"/>
        <v>0</v>
      </c>
      <c r="BD216" s="1"/>
      <c r="BE216">
        <v>1.25</v>
      </c>
      <c r="BF216" s="5">
        <v>7</v>
      </c>
      <c r="BG216">
        <v>3.75</v>
      </c>
      <c r="BH216" s="106">
        <f t="shared" si="51"/>
        <v>3.75</v>
      </c>
      <c r="BI216" s="107">
        <f t="shared" si="53"/>
        <v>0.5</v>
      </c>
      <c r="BJ216" s="108" t="str">
        <f t="shared" si="54"/>
        <v>SA-193-B7</v>
      </c>
      <c r="BK216" s="109" t="str">
        <f t="shared" si="55"/>
        <v>STUD BOLT, 1 1/4-7</v>
      </c>
      <c r="BL216" s="6">
        <f t="shared" si="49"/>
        <v>1.0799000000000001</v>
      </c>
      <c r="BM216" s="6" t="str">
        <f t="shared" si="56"/>
        <v>1 1/4-7 MACHINE THREAD</v>
      </c>
      <c r="BN216" s="110" t="s">
        <v>4476</v>
      </c>
    </row>
    <row r="217" spans="2:66" x14ac:dyDescent="0.25">
      <c r="B217" s="48" t="str">
        <f t="shared" si="50"/>
        <v>WNeck Flange 300-NPS1.5 SCH-10</v>
      </c>
      <c r="C217" s="9" t="s">
        <v>23</v>
      </c>
      <c r="D217" s="9" t="s">
        <v>747</v>
      </c>
      <c r="E217" s="9">
        <v>11861940</v>
      </c>
      <c r="F217" s="22" t="s">
        <v>689</v>
      </c>
      <c r="G217" s="9" t="s">
        <v>1</v>
      </c>
      <c r="H217" s="9" t="s">
        <v>1030</v>
      </c>
      <c r="I217" s="13" t="s">
        <v>1031</v>
      </c>
      <c r="J217" s="10">
        <v>1.5000000000000002</v>
      </c>
      <c r="K217" s="11" t="s">
        <v>750</v>
      </c>
      <c r="L217" s="11" t="s">
        <v>995</v>
      </c>
      <c r="M217" s="15">
        <v>300</v>
      </c>
      <c r="N217" s="12">
        <v>6.12</v>
      </c>
      <c r="O217" s="11">
        <v>6.25E-2</v>
      </c>
      <c r="P217" s="12">
        <v>0.75000000000000011</v>
      </c>
      <c r="Q217" s="12">
        <v>2.75</v>
      </c>
      <c r="R217" s="12">
        <v>1.9</v>
      </c>
      <c r="S217" s="12">
        <v>2.63</v>
      </c>
      <c r="T217" s="14">
        <v>1.6819999999999999</v>
      </c>
      <c r="U217" s="12">
        <v>4.5</v>
      </c>
      <c r="V217" s="12">
        <v>0.88</v>
      </c>
      <c r="W217" s="12">
        <v>4</v>
      </c>
      <c r="X217" s="9">
        <v>45</v>
      </c>
      <c r="Y217" s="9" t="s">
        <v>693</v>
      </c>
      <c r="Z217" s="9" t="s">
        <v>694</v>
      </c>
      <c r="AA217" s="9" t="s">
        <v>695</v>
      </c>
      <c r="AB217" s="9" t="s">
        <v>698</v>
      </c>
      <c r="AC217" s="9">
        <v>6.2666666666666662E-2</v>
      </c>
      <c r="AD217" s="9">
        <v>1.2533333333333332</v>
      </c>
      <c r="AE217" s="9">
        <v>4.6499999999999986E-2</v>
      </c>
      <c r="AF217" s="9">
        <v>90</v>
      </c>
      <c r="AG217" s="25" t="s">
        <v>2264</v>
      </c>
      <c r="BB217" s="104" t="s">
        <v>4741</v>
      </c>
      <c r="BC217" s="105">
        <f t="shared" si="52"/>
        <v>0</v>
      </c>
      <c r="BD217" s="1"/>
      <c r="BE217">
        <v>1.25</v>
      </c>
      <c r="BF217" s="5">
        <v>7</v>
      </c>
      <c r="BG217">
        <v>4</v>
      </c>
      <c r="BH217" s="106">
        <f t="shared" si="51"/>
        <v>4</v>
      </c>
      <c r="BI217" s="107">
        <f t="shared" si="53"/>
        <v>0.5</v>
      </c>
      <c r="BJ217" s="108" t="str">
        <f t="shared" si="54"/>
        <v>SA-193-B7</v>
      </c>
      <c r="BK217" s="109" t="str">
        <f t="shared" si="55"/>
        <v>STUD BOLT, 1 1/4-7</v>
      </c>
      <c r="BL217" s="6">
        <f t="shared" si="49"/>
        <v>1.0799000000000001</v>
      </c>
      <c r="BM217" s="6" t="str">
        <f t="shared" si="56"/>
        <v>1 1/4-7 MACHINE THREAD</v>
      </c>
      <c r="BN217" s="110" t="s">
        <v>4476</v>
      </c>
    </row>
    <row r="218" spans="2:66" x14ac:dyDescent="0.25">
      <c r="B218" s="48" t="str">
        <f t="shared" si="50"/>
        <v>WNeck Flange 300-NPS1.5 SCH-160</v>
      </c>
      <c r="C218" s="9" t="s">
        <v>23</v>
      </c>
      <c r="D218" s="9" t="s">
        <v>747</v>
      </c>
      <c r="E218" s="9">
        <v>11861940</v>
      </c>
      <c r="F218" s="9" t="s">
        <v>1032</v>
      </c>
      <c r="G218" s="9" t="s">
        <v>138</v>
      </c>
      <c r="H218" s="9" t="s">
        <v>1033</v>
      </c>
      <c r="I218" s="13" t="s">
        <v>1031</v>
      </c>
      <c r="J218" s="10">
        <v>1.5000000000000002</v>
      </c>
      <c r="K218" s="11" t="s">
        <v>750</v>
      </c>
      <c r="L218" s="11" t="s">
        <v>995</v>
      </c>
      <c r="M218" s="15">
        <v>300</v>
      </c>
      <c r="N218" s="12">
        <v>6.12</v>
      </c>
      <c r="O218" s="11">
        <v>6.25E-2</v>
      </c>
      <c r="P218" s="12">
        <v>0.75000000000000011</v>
      </c>
      <c r="Q218" s="12">
        <v>2.75</v>
      </c>
      <c r="R218" s="12">
        <v>1.9</v>
      </c>
      <c r="S218" s="12">
        <v>2.63</v>
      </c>
      <c r="T218" s="14">
        <v>1.3380000000000001</v>
      </c>
      <c r="U218" s="12">
        <v>4.5</v>
      </c>
      <c r="V218" s="12">
        <v>0.88</v>
      </c>
      <c r="W218" s="12">
        <v>4</v>
      </c>
      <c r="X218" s="9">
        <v>45</v>
      </c>
      <c r="Y218" s="9" t="s">
        <v>700</v>
      </c>
      <c r="Z218" s="9" t="s">
        <v>694</v>
      </c>
      <c r="AA218" s="9" t="s">
        <v>695</v>
      </c>
      <c r="AB218" s="9" t="s">
        <v>698</v>
      </c>
      <c r="AC218" s="9">
        <v>6.2666666666666662E-2</v>
      </c>
      <c r="AD218" s="9">
        <v>1.2533333333333332</v>
      </c>
      <c r="AE218" s="9">
        <v>0.21849999999999992</v>
      </c>
      <c r="AF218" s="9">
        <v>90</v>
      </c>
      <c r="AG218" s="25" t="s">
        <v>2264</v>
      </c>
      <c r="BB218" s="104" t="s">
        <v>4742</v>
      </c>
      <c r="BC218" s="105">
        <f t="shared" si="52"/>
        <v>0</v>
      </c>
      <c r="BD218" s="1"/>
      <c r="BE218">
        <v>1.25</v>
      </c>
      <c r="BF218" s="5">
        <v>7</v>
      </c>
      <c r="BG218">
        <v>4.25</v>
      </c>
      <c r="BH218" s="106">
        <f t="shared" si="51"/>
        <v>4.25</v>
      </c>
      <c r="BI218" s="107">
        <f t="shared" si="53"/>
        <v>0.5</v>
      </c>
      <c r="BJ218" s="108" t="str">
        <f t="shared" si="54"/>
        <v>SA-193-B7</v>
      </c>
      <c r="BK218" s="109" t="str">
        <f t="shared" si="55"/>
        <v>STUD BOLT, 1 1/4-7</v>
      </c>
      <c r="BL218" s="6">
        <f t="shared" si="49"/>
        <v>1.0799000000000001</v>
      </c>
      <c r="BM218" s="6" t="str">
        <f t="shared" si="56"/>
        <v>1 1/4-7 MACHINE THREAD</v>
      </c>
      <c r="BN218" s="110" t="s">
        <v>4476</v>
      </c>
    </row>
    <row r="219" spans="2:66" x14ac:dyDescent="0.25">
      <c r="B219" s="48" t="str">
        <f t="shared" si="50"/>
        <v>WNeck Flange 300-NPS1.5 SCH-40</v>
      </c>
      <c r="C219" s="9" t="s">
        <v>23</v>
      </c>
      <c r="D219" s="9" t="s">
        <v>747</v>
      </c>
      <c r="E219" s="9">
        <v>11861940</v>
      </c>
      <c r="F219" s="22" t="s">
        <v>689</v>
      </c>
      <c r="G219" s="9" t="s">
        <v>139</v>
      </c>
      <c r="H219" s="9" t="s">
        <v>1034</v>
      </c>
      <c r="I219" s="13" t="s">
        <v>1031</v>
      </c>
      <c r="J219" s="10">
        <v>1.5000000000000002</v>
      </c>
      <c r="K219" s="11" t="s">
        <v>750</v>
      </c>
      <c r="L219" s="11" t="s">
        <v>995</v>
      </c>
      <c r="M219" s="15">
        <v>300</v>
      </c>
      <c r="N219" s="12">
        <v>6.12</v>
      </c>
      <c r="O219" s="11">
        <v>6.25E-2</v>
      </c>
      <c r="P219" s="12">
        <v>0.75000000000000011</v>
      </c>
      <c r="Q219" s="12">
        <v>2.75</v>
      </c>
      <c r="R219" s="12">
        <v>1.9</v>
      </c>
      <c r="S219" s="12">
        <v>2.63</v>
      </c>
      <c r="T219" s="14">
        <v>1.61</v>
      </c>
      <c r="U219" s="12">
        <v>4.5</v>
      </c>
      <c r="V219" s="12">
        <v>0.88</v>
      </c>
      <c r="W219" s="12">
        <v>4</v>
      </c>
      <c r="X219" s="9">
        <v>45</v>
      </c>
      <c r="Y219" s="9" t="s">
        <v>702</v>
      </c>
      <c r="Z219" s="9" t="s">
        <v>694</v>
      </c>
      <c r="AA219" s="9" t="s">
        <v>695</v>
      </c>
      <c r="AB219" s="9" t="s">
        <v>698</v>
      </c>
      <c r="AC219" s="9">
        <v>6.2666666666666662E-2</v>
      </c>
      <c r="AD219" s="9">
        <v>1.2533333333333332</v>
      </c>
      <c r="AE219" s="9">
        <v>8.2499999999999907E-2</v>
      </c>
      <c r="AF219" s="9">
        <v>90</v>
      </c>
      <c r="AG219" s="25" t="s">
        <v>2264</v>
      </c>
      <c r="BB219" s="104" t="s">
        <v>4743</v>
      </c>
      <c r="BC219" s="105">
        <f t="shared" si="52"/>
        <v>0</v>
      </c>
      <c r="BD219" s="1"/>
      <c r="BE219">
        <v>1.25</v>
      </c>
      <c r="BF219" s="5">
        <v>7</v>
      </c>
      <c r="BG219">
        <v>4.5</v>
      </c>
      <c r="BH219" s="106">
        <f t="shared" si="51"/>
        <v>4.5</v>
      </c>
      <c r="BI219" s="107">
        <f t="shared" si="53"/>
        <v>0.5</v>
      </c>
      <c r="BJ219" s="108" t="str">
        <f t="shared" si="54"/>
        <v>SA-193-B7</v>
      </c>
      <c r="BK219" s="109" t="str">
        <f t="shared" si="55"/>
        <v>STUD BOLT, 1 1/4-7</v>
      </c>
      <c r="BL219" s="6">
        <f t="shared" si="49"/>
        <v>1.0799000000000001</v>
      </c>
      <c r="BM219" s="6" t="str">
        <f t="shared" si="56"/>
        <v>1 1/4-7 MACHINE THREAD</v>
      </c>
      <c r="BN219" s="110" t="s">
        <v>4476</v>
      </c>
    </row>
    <row r="220" spans="2:66" x14ac:dyDescent="0.25">
      <c r="B220" s="48" t="str">
        <f t="shared" si="50"/>
        <v>WNeck Flange 300-NPS1.5 SCH-80</v>
      </c>
      <c r="C220" s="9" t="s">
        <v>23</v>
      </c>
      <c r="D220" s="9" t="s">
        <v>747</v>
      </c>
      <c r="E220" s="9">
        <v>11861940</v>
      </c>
      <c r="F220" s="9" t="s">
        <v>1035</v>
      </c>
      <c r="G220" s="9" t="s">
        <v>140</v>
      </c>
      <c r="H220" s="9" t="s">
        <v>1036</v>
      </c>
      <c r="I220" s="13" t="s">
        <v>1031</v>
      </c>
      <c r="J220" s="10">
        <v>1.5000000000000002</v>
      </c>
      <c r="K220" s="11" t="s">
        <v>750</v>
      </c>
      <c r="L220" s="11" t="s">
        <v>995</v>
      </c>
      <c r="M220" s="15">
        <v>300</v>
      </c>
      <c r="N220" s="12">
        <v>6.12</v>
      </c>
      <c r="O220" s="11">
        <v>6.25E-2</v>
      </c>
      <c r="P220" s="12">
        <v>0.75000000000000011</v>
      </c>
      <c r="Q220" s="12">
        <v>2.75</v>
      </c>
      <c r="R220" s="12">
        <v>1.9</v>
      </c>
      <c r="S220" s="12">
        <v>2.63</v>
      </c>
      <c r="T220" s="14">
        <v>1.5</v>
      </c>
      <c r="U220" s="12">
        <v>4.5</v>
      </c>
      <c r="V220" s="12">
        <v>0.88</v>
      </c>
      <c r="W220" s="12">
        <v>4</v>
      </c>
      <c r="X220" s="9">
        <v>45</v>
      </c>
      <c r="Y220" s="9" t="s">
        <v>704</v>
      </c>
      <c r="Z220" s="9" t="s">
        <v>694</v>
      </c>
      <c r="AA220" s="9" t="s">
        <v>695</v>
      </c>
      <c r="AB220" s="9" t="s">
        <v>698</v>
      </c>
      <c r="AC220" s="9">
        <v>6.2666666666666662E-2</v>
      </c>
      <c r="AD220" s="9">
        <v>1.2533333333333332</v>
      </c>
      <c r="AE220" s="9">
        <v>0.13749999999999996</v>
      </c>
      <c r="AF220" s="9">
        <v>90</v>
      </c>
      <c r="AG220" s="25" t="s">
        <v>2264</v>
      </c>
      <c r="BB220" s="104" t="s">
        <v>4744</v>
      </c>
      <c r="BC220" s="105">
        <f t="shared" si="52"/>
        <v>0</v>
      </c>
      <c r="BD220" s="1"/>
      <c r="BE220">
        <v>1.25</v>
      </c>
      <c r="BF220" s="5">
        <v>7</v>
      </c>
      <c r="BG220">
        <v>4.75</v>
      </c>
      <c r="BH220" s="106">
        <f t="shared" si="51"/>
        <v>4.75</v>
      </c>
      <c r="BI220" s="107">
        <f t="shared" si="53"/>
        <v>0.5</v>
      </c>
      <c r="BJ220" s="108" t="str">
        <f t="shared" si="54"/>
        <v>SA-193-B7</v>
      </c>
      <c r="BK220" s="109" t="str">
        <f t="shared" si="55"/>
        <v>STUD BOLT, 1 1/4-7</v>
      </c>
      <c r="BL220" s="6">
        <f t="shared" si="49"/>
        <v>1.0799000000000001</v>
      </c>
      <c r="BM220" s="6" t="str">
        <f t="shared" si="56"/>
        <v>1 1/4-7 MACHINE THREAD</v>
      </c>
      <c r="BN220" s="110" t="s">
        <v>4476</v>
      </c>
    </row>
    <row r="221" spans="2:66" x14ac:dyDescent="0.25">
      <c r="B221" s="48" t="str">
        <f t="shared" si="50"/>
        <v>WNeck Flange 300-NPS1.5 SCH-STD</v>
      </c>
      <c r="C221" s="9" t="s">
        <v>23</v>
      </c>
      <c r="D221" s="9" t="s">
        <v>747</v>
      </c>
      <c r="E221" s="9">
        <v>11861940</v>
      </c>
      <c r="F221" s="22" t="s">
        <v>689</v>
      </c>
      <c r="G221" s="9" t="s">
        <v>1</v>
      </c>
      <c r="H221" s="9" t="s">
        <v>1037</v>
      </c>
      <c r="I221" s="13" t="s">
        <v>1031</v>
      </c>
      <c r="J221" s="10">
        <v>1.5000000000000002</v>
      </c>
      <c r="K221" s="11" t="s">
        <v>750</v>
      </c>
      <c r="L221" s="11" t="s">
        <v>995</v>
      </c>
      <c r="M221" s="15">
        <v>300</v>
      </c>
      <c r="N221" s="12">
        <v>6.12</v>
      </c>
      <c r="O221" s="11">
        <v>6.25E-2</v>
      </c>
      <c r="P221" s="12">
        <v>0.75000000000000011</v>
      </c>
      <c r="Q221" s="12">
        <v>2.75</v>
      </c>
      <c r="R221" s="12">
        <v>1.9</v>
      </c>
      <c r="S221" s="12">
        <v>2.63</v>
      </c>
      <c r="T221" s="14">
        <v>1.61</v>
      </c>
      <c r="U221" s="12">
        <v>4.5</v>
      </c>
      <c r="V221" s="12">
        <v>0.88</v>
      </c>
      <c r="W221" s="12">
        <v>4</v>
      </c>
      <c r="X221" s="9">
        <v>45</v>
      </c>
      <c r="Y221" s="9" t="s">
        <v>706</v>
      </c>
      <c r="Z221" s="9" t="s">
        <v>694</v>
      </c>
      <c r="AA221" s="9" t="s">
        <v>695</v>
      </c>
      <c r="AB221" s="9" t="s">
        <v>698</v>
      </c>
      <c r="AC221" s="9">
        <v>6.2666666666666662E-2</v>
      </c>
      <c r="AD221" s="9">
        <v>1.2533333333333332</v>
      </c>
      <c r="AE221" s="9">
        <v>8.2499999999999907E-2</v>
      </c>
      <c r="AF221" s="9">
        <v>90</v>
      </c>
      <c r="AG221" s="25" t="s">
        <v>2264</v>
      </c>
      <c r="BB221" s="104" t="s">
        <v>4745</v>
      </c>
      <c r="BC221" s="105">
        <f t="shared" si="52"/>
        <v>0</v>
      </c>
      <c r="BD221" s="1"/>
      <c r="BE221">
        <v>1.25</v>
      </c>
      <c r="BF221" s="5">
        <v>7</v>
      </c>
      <c r="BG221">
        <v>5</v>
      </c>
      <c r="BH221" s="106">
        <f t="shared" si="51"/>
        <v>5</v>
      </c>
      <c r="BI221" s="107">
        <f t="shared" si="53"/>
        <v>0.5</v>
      </c>
      <c r="BJ221" s="108" t="str">
        <f t="shared" si="54"/>
        <v>SA-193-B7</v>
      </c>
      <c r="BK221" s="109" t="str">
        <f t="shared" si="55"/>
        <v>STUD BOLT, 1 1/4-7</v>
      </c>
      <c r="BL221" s="6">
        <f t="shared" si="49"/>
        <v>1.0799000000000001</v>
      </c>
      <c r="BM221" s="6" t="str">
        <f t="shared" si="56"/>
        <v>1 1/4-7 MACHINE THREAD</v>
      </c>
      <c r="BN221" s="110" t="s">
        <v>4476</v>
      </c>
    </row>
    <row r="222" spans="2:66" x14ac:dyDescent="0.25">
      <c r="B222" s="48" t="str">
        <f t="shared" si="50"/>
        <v>WNeck Flange 300-NPS1.5 SCH-XH</v>
      </c>
      <c r="C222" s="9" t="s">
        <v>23</v>
      </c>
      <c r="D222" s="9" t="s">
        <v>747</v>
      </c>
      <c r="E222" s="9">
        <v>11861940</v>
      </c>
      <c r="F222" s="22" t="s">
        <v>689</v>
      </c>
      <c r="G222" s="9" t="s">
        <v>1</v>
      </c>
      <c r="H222" s="9" t="s">
        <v>1038</v>
      </c>
      <c r="I222" s="13" t="s">
        <v>1031</v>
      </c>
      <c r="J222" s="10">
        <v>1.5000000000000002</v>
      </c>
      <c r="K222" s="11" t="s">
        <v>750</v>
      </c>
      <c r="L222" s="11" t="s">
        <v>995</v>
      </c>
      <c r="M222" s="15">
        <v>300</v>
      </c>
      <c r="N222" s="12">
        <v>6.12</v>
      </c>
      <c r="O222" s="11">
        <v>6.25E-2</v>
      </c>
      <c r="P222" s="12">
        <v>0.75000000000000011</v>
      </c>
      <c r="Q222" s="12">
        <v>2.75</v>
      </c>
      <c r="R222" s="12">
        <v>1.9</v>
      </c>
      <c r="S222" s="12">
        <v>2.63</v>
      </c>
      <c r="T222" s="14">
        <v>1.5</v>
      </c>
      <c r="U222" s="12">
        <v>4.5</v>
      </c>
      <c r="V222" s="12">
        <v>0.88</v>
      </c>
      <c r="W222" s="12">
        <v>4</v>
      </c>
      <c r="X222" s="9">
        <v>45</v>
      </c>
      <c r="Y222" s="9" t="s">
        <v>708</v>
      </c>
      <c r="Z222" s="9" t="s">
        <v>694</v>
      </c>
      <c r="AA222" s="9" t="s">
        <v>695</v>
      </c>
      <c r="AB222" s="9" t="s">
        <v>698</v>
      </c>
      <c r="AC222" s="9">
        <v>6.2666666666666662E-2</v>
      </c>
      <c r="AD222" s="9">
        <v>1.2533333333333332</v>
      </c>
      <c r="AE222" s="9">
        <v>0.13749999999999996</v>
      </c>
      <c r="AF222" s="9">
        <v>90</v>
      </c>
      <c r="AG222" s="25" t="s">
        <v>2264</v>
      </c>
      <c r="BB222" s="104" t="s">
        <v>4746</v>
      </c>
      <c r="BC222" s="105">
        <f t="shared" si="52"/>
        <v>0</v>
      </c>
      <c r="BD222" s="1"/>
      <c r="BE222">
        <v>1.25</v>
      </c>
      <c r="BF222" s="5">
        <v>7</v>
      </c>
      <c r="BG222">
        <v>5.25</v>
      </c>
      <c r="BH222" s="106">
        <f t="shared" si="51"/>
        <v>5.25</v>
      </c>
      <c r="BI222" s="107">
        <f t="shared" si="53"/>
        <v>0.5</v>
      </c>
      <c r="BJ222" s="108" t="str">
        <f t="shared" si="54"/>
        <v>SA-193-B7</v>
      </c>
      <c r="BK222" s="109" t="str">
        <f t="shared" si="55"/>
        <v>STUD BOLT, 1 1/4-7</v>
      </c>
      <c r="BL222" s="6">
        <f t="shared" si="49"/>
        <v>1.0799000000000001</v>
      </c>
      <c r="BM222" s="6" t="str">
        <f t="shared" si="56"/>
        <v>1 1/4-7 MACHINE THREAD</v>
      </c>
      <c r="BN222" s="110" t="s">
        <v>4476</v>
      </c>
    </row>
    <row r="223" spans="2:66" x14ac:dyDescent="0.25">
      <c r="B223" s="48" t="str">
        <f t="shared" si="50"/>
        <v>WNeck Flange 300-NPS1.5 SCH-XXH</v>
      </c>
      <c r="C223" s="9" t="s">
        <v>23</v>
      </c>
      <c r="D223" s="9" t="s">
        <v>747</v>
      </c>
      <c r="E223" s="9">
        <v>11861940</v>
      </c>
      <c r="F223" s="9" t="s">
        <v>1039</v>
      </c>
      <c r="G223" s="9" t="s">
        <v>141</v>
      </c>
      <c r="H223" s="9" t="s">
        <v>1040</v>
      </c>
      <c r="I223" s="13" t="s">
        <v>1031</v>
      </c>
      <c r="J223" s="10">
        <v>1.5000000000000002</v>
      </c>
      <c r="K223" s="11" t="s">
        <v>750</v>
      </c>
      <c r="L223" s="11" t="s">
        <v>995</v>
      </c>
      <c r="M223" s="15">
        <v>300</v>
      </c>
      <c r="N223" s="12">
        <v>6.12</v>
      </c>
      <c r="O223" s="11">
        <v>6.25E-2</v>
      </c>
      <c r="P223" s="12">
        <v>0.75000000000000011</v>
      </c>
      <c r="Q223" s="12">
        <v>2.75</v>
      </c>
      <c r="R223" s="12">
        <v>1.9</v>
      </c>
      <c r="S223" s="12">
        <v>2.63</v>
      </c>
      <c r="T223" s="14">
        <v>1.1000000000000001</v>
      </c>
      <c r="U223" s="12">
        <v>4.5</v>
      </c>
      <c r="V223" s="12">
        <v>0.88</v>
      </c>
      <c r="W223" s="12">
        <v>4</v>
      </c>
      <c r="X223" s="9">
        <v>45</v>
      </c>
      <c r="Y223" s="9" t="s">
        <v>710</v>
      </c>
      <c r="Z223" s="9" t="s">
        <v>694</v>
      </c>
      <c r="AA223" s="9" t="s">
        <v>695</v>
      </c>
      <c r="AB223" s="9" t="s">
        <v>698</v>
      </c>
      <c r="AC223" s="9">
        <v>6.2666666666666662E-2</v>
      </c>
      <c r="AD223" s="9">
        <v>1.2533333333333332</v>
      </c>
      <c r="AE223" s="9">
        <v>0.33749999999999991</v>
      </c>
      <c r="AF223" s="9">
        <v>90</v>
      </c>
      <c r="AG223" s="25" t="s">
        <v>2264</v>
      </c>
      <c r="BB223" s="104" t="s">
        <v>4747</v>
      </c>
      <c r="BC223" s="105">
        <f t="shared" si="52"/>
        <v>0</v>
      </c>
      <c r="BD223" s="1"/>
      <c r="BE223">
        <v>1.25</v>
      </c>
      <c r="BF223" s="5">
        <v>7</v>
      </c>
      <c r="BG223">
        <v>5.5</v>
      </c>
      <c r="BH223" s="106">
        <f t="shared" si="51"/>
        <v>5.5</v>
      </c>
      <c r="BI223" s="107">
        <f t="shared" si="53"/>
        <v>0.5</v>
      </c>
      <c r="BJ223" s="108" t="str">
        <f t="shared" si="54"/>
        <v>SA-193-B7</v>
      </c>
      <c r="BK223" s="109" t="str">
        <f t="shared" si="55"/>
        <v>STUD BOLT, 1 1/4-7</v>
      </c>
      <c r="BL223" s="6">
        <f t="shared" si="49"/>
        <v>1.0799000000000001</v>
      </c>
      <c r="BM223" s="6" t="str">
        <f t="shared" si="56"/>
        <v>1 1/4-7 MACHINE THREAD</v>
      </c>
      <c r="BN223" s="110" t="s">
        <v>4476</v>
      </c>
    </row>
    <row r="224" spans="2:66" x14ac:dyDescent="0.25">
      <c r="B224" s="48" t="str">
        <f t="shared" si="50"/>
        <v>WNeck Flange 300-NPS2 SCH-10</v>
      </c>
      <c r="C224" s="9" t="s">
        <v>23</v>
      </c>
      <c r="D224" s="9" t="s">
        <v>761</v>
      </c>
      <c r="E224" s="9">
        <v>1262987</v>
      </c>
      <c r="F224" s="22" t="s">
        <v>689</v>
      </c>
      <c r="G224" s="9" t="s">
        <v>1</v>
      </c>
      <c r="H224" s="9" t="s">
        <v>1041</v>
      </c>
      <c r="I224" s="13" t="s">
        <v>1042</v>
      </c>
      <c r="J224" s="10">
        <v>2</v>
      </c>
      <c r="K224" s="11" t="s">
        <v>764</v>
      </c>
      <c r="L224" s="11" t="s">
        <v>995</v>
      </c>
      <c r="M224" s="15">
        <v>300</v>
      </c>
      <c r="N224" s="12">
        <v>6.5</v>
      </c>
      <c r="O224" s="11">
        <v>6.25E-2</v>
      </c>
      <c r="P224" s="12">
        <v>0.81</v>
      </c>
      <c r="Q224" s="12">
        <v>3.31</v>
      </c>
      <c r="R224" s="12">
        <v>2.38</v>
      </c>
      <c r="S224" s="12">
        <v>2.69</v>
      </c>
      <c r="T224" s="14">
        <v>2.157</v>
      </c>
      <c r="U224" s="12">
        <v>5</v>
      </c>
      <c r="V224" s="12">
        <v>0.75000000000000011</v>
      </c>
      <c r="W224" s="12">
        <v>8</v>
      </c>
      <c r="X224" s="11">
        <v>22.5</v>
      </c>
      <c r="Y224" s="9" t="s">
        <v>693</v>
      </c>
      <c r="Z224" s="9" t="s">
        <v>694</v>
      </c>
      <c r="AA224" s="9" t="s">
        <v>695</v>
      </c>
      <c r="AB224" s="9" t="s">
        <v>698</v>
      </c>
      <c r="AC224" s="9">
        <v>6.2666666666666662E-2</v>
      </c>
      <c r="AD224" s="9">
        <v>1.2533333333333332</v>
      </c>
      <c r="AE224" s="9">
        <v>4.8999999999999932E-2</v>
      </c>
      <c r="AF224" s="9">
        <v>45</v>
      </c>
      <c r="AG224" s="25" t="s">
        <v>2264</v>
      </c>
      <c r="BB224" s="104" t="s">
        <v>4748</v>
      </c>
      <c r="BC224" s="105">
        <f t="shared" si="52"/>
        <v>0</v>
      </c>
      <c r="BD224" s="1"/>
      <c r="BE224">
        <v>1.25</v>
      </c>
      <c r="BF224" s="5">
        <v>7</v>
      </c>
      <c r="BG224">
        <v>5.75</v>
      </c>
      <c r="BH224" s="106">
        <f t="shared" si="51"/>
        <v>5.75</v>
      </c>
      <c r="BI224" s="107">
        <f t="shared" si="53"/>
        <v>0.5</v>
      </c>
      <c r="BJ224" s="108" t="str">
        <f t="shared" si="54"/>
        <v>SA-193-B7</v>
      </c>
      <c r="BK224" s="109" t="str">
        <f t="shared" si="55"/>
        <v>STUD BOLT, 1 1/4-7</v>
      </c>
      <c r="BL224" s="6">
        <f t="shared" si="49"/>
        <v>1.0799000000000001</v>
      </c>
      <c r="BM224" s="6" t="str">
        <f t="shared" si="56"/>
        <v>1 1/4-7 MACHINE THREAD</v>
      </c>
      <c r="BN224" s="110" t="s">
        <v>4476</v>
      </c>
    </row>
    <row r="225" spans="2:66" x14ac:dyDescent="0.25">
      <c r="B225" s="48" t="str">
        <f t="shared" si="50"/>
        <v>WNeck Flange 300-NPS2 SCH-160</v>
      </c>
      <c r="C225" s="9" t="s">
        <v>23</v>
      </c>
      <c r="D225" s="9" t="s">
        <v>761</v>
      </c>
      <c r="E225" s="9">
        <v>1262987</v>
      </c>
      <c r="F225" s="9" t="s">
        <v>1043</v>
      </c>
      <c r="G225" s="9" t="s">
        <v>142</v>
      </c>
      <c r="H225" s="9" t="s">
        <v>1044</v>
      </c>
      <c r="I225" s="13" t="s">
        <v>1042</v>
      </c>
      <c r="J225" s="10">
        <v>2</v>
      </c>
      <c r="K225" s="11" t="s">
        <v>764</v>
      </c>
      <c r="L225" s="11" t="s">
        <v>995</v>
      </c>
      <c r="M225" s="15">
        <v>300</v>
      </c>
      <c r="N225" s="12">
        <v>6.5</v>
      </c>
      <c r="O225" s="11">
        <v>6.25E-2</v>
      </c>
      <c r="P225" s="12">
        <v>0.81</v>
      </c>
      <c r="Q225" s="12">
        <v>3.31</v>
      </c>
      <c r="R225" s="12">
        <v>2.38</v>
      </c>
      <c r="S225" s="12">
        <v>2.69</v>
      </c>
      <c r="T225" s="14">
        <v>1.6870000000000001</v>
      </c>
      <c r="U225" s="12">
        <v>5</v>
      </c>
      <c r="V225" s="12">
        <v>0.75000000000000011</v>
      </c>
      <c r="W225" s="12">
        <v>8</v>
      </c>
      <c r="X225" s="11">
        <v>22.5</v>
      </c>
      <c r="Y225" s="9" t="s">
        <v>700</v>
      </c>
      <c r="Z225" s="9" t="s">
        <v>694</v>
      </c>
      <c r="AA225" s="9" t="s">
        <v>695</v>
      </c>
      <c r="AB225" s="9" t="s">
        <v>698</v>
      </c>
      <c r="AC225" s="9">
        <v>6.2666666666666662E-2</v>
      </c>
      <c r="AD225" s="9">
        <v>1.2533333333333332</v>
      </c>
      <c r="AE225" s="9">
        <v>0.28399999999999992</v>
      </c>
      <c r="AF225" s="9">
        <v>45</v>
      </c>
      <c r="AG225" s="25" t="s">
        <v>2264</v>
      </c>
      <c r="BB225" s="104" t="s">
        <v>4749</v>
      </c>
      <c r="BC225" s="105">
        <f t="shared" si="52"/>
        <v>0</v>
      </c>
      <c r="BD225" s="1"/>
      <c r="BE225">
        <v>1.25</v>
      </c>
      <c r="BF225" s="5">
        <v>7</v>
      </c>
      <c r="BG225">
        <v>6</v>
      </c>
      <c r="BH225" s="106">
        <f t="shared" si="51"/>
        <v>6</v>
      </c>
      <c r="BI225" s="107">
        <f t="shared" si="53"/>
        <v>0.5</v>
      </c>
      <c r="BJ225" s="108" t="str">
        <f t="shared" si="54"/>
        <v>SA-193-B7</v>
      </c>
      <c r="BK225" s="109" t="str">
        <f t="shared" si="55"/>
        <v>STUD BOLT, 1 1/4-7</v>
      </c>
      <c r="BL225" s="6">
        <f t="shared" si="49"/>
        <v>1.0799000000000001</v>
      </c>
      <c r="BM225" s="6" t="str">
        <f t="shared" si="56"/>
        <v>1 1/4-7 MACHINE THREAD</v>
      </c>
      <c r="BN225" s="110" t="s">
        <v>4476</v>
      </c>
    </row>
    <row r="226" spans="2:66" x14ac:dyDescent="0.25">
      <c r="B226" s="48" t="str">
        <f t="shared" si="50"/>
        <v>WNeck Flange 300-NPS2 SCH-40</v>
      </c>
      <c r="C226" s="9" t="s">
        <v>23</v>
      </c>
      <c r="D226" s="9" t="s">
        <v>761</v>
      </c>
      <c r="E226" s="9">
        <v>1262987</v>
      </c>
      <c r="F226" s="9" t="s">
        <v>1045</v>
      </c>
      <c r="G226" s="9" t="s">
        <v>143</v>
      </c>
      <c r="H226" s="9" t="s">
        <v>1046</v>
      </c>
      <c r="I226" s="13" t="s">
        <v>1042</v>
      </c>
      <c r="J226" s="10">
        <v>2</v>
      </c>
      <c r="K226" s="11" t="s">
        <v>764</v>
      </c>
      <c r="L226" s="11" t="s">
        <v>995</v>
      </c>
      <c r="M226" s="15">
        <v>300</v>
      </c>
      <c r="N226" s="12">
        <v>6.5</v>
      </c>
      <c r="O226" s="11">
        <v>6.25E-2</v>
      </c>
      <c r="P226" s="12">
        <v>0.81</v>
      </c>
      <c r="Q226" s="12">
        <v>3.31</v>
      </c>
      <c r="R226" s="12">
        <v>2.38</v>
      </c>
      <c r="S226" s="12">
        <v>2.69</v>
      </c>
      <c r="T226" s="14">
        <v>2.0670000000000002</v>
      </c>
      <c r="U226" s="12">
        <v>5</v>
      </c>
      <c r="V226" s="12">
        <v>0.75000000000000011</v>
      </c>
      <c r="W226" s="12">
        <v>8</v>
      </c>
      <c r="X226" s="11">
        <v>22.5</v>
      </c>
      <c r="Y226" s="9" t="s">
        <v>702</v>
      </c>
      <c r="Z226" s="9" t="s">
        <v>694</v>
      </c>
      <c r="AA226" s="9" t="s">
        <v>695</v>
      </c>
      <c r="AB226" s="9" t="s">
        <v>698</v>
      </c>
      <c r="AC226" s="9">
        <v>6.2666666666666662E-2</v>
      </c>
      <c r="AD226" s="9">
        <v>1.2533333333333332</v>
      </c>
      <c r="AE226" s="9">
        <v>9.3999999999999861E-2</v>
      </c>
      <c r="AF226" s="9">
        <v>45</v>
      </c>
      <c r="AG226" s="25" t="s">
        <v>2264</v>
      </c>
      <c r="BB226" s="104" t="s">
        <v>4750</v>
      </c>
      <c r="BC226" s="105">
        <f t="shared" si="52"/>
        <v>0</v>
      </c>
      <c r="BD226" s="1"/>
      <c r="BE226">
        <v>1.25</v>
      </c>
      <c r="BF226" s="5">
        <v>7</v>
      </c>
      <c r="BG226">
        <v>6.25</v>
      </c>
      <c r="BH226" s="106">
        <f t="shared" si="51"/>
        <v>6.25</v>
      </c>
      <c r="BI226" s="107">
        <f t="shared" si="53"/>
        <v>0.5</v>
      </c>
      <c r="BJ226" s="108" t="str">
        <f t="shared" si="54"/>
        <v>SA-193-B7</v>
      </c>
      <c r="BK226" s="109" t="str">
        <f t="shared" si="55"/>
        <v>STUD BOLT, 1 1/4-7</v>
      </c>
      <c r="BL226" s="6">
        <f t="shared" si="49"/>
        <v>1.0799000000000001</v>
      </c>
      <c r="BM226" s="6" t="str">
        <f t="shared" si="56"/>
        <v>1 1/4-7 MACHINE THREAD</v>
      </c>
      <c r="BN226" s="110" t="s">
        <v>4476</v>
      </c>
    </row>
    <row r="227" spans="2:66" x14ac:dyDescent="0.25">
      <c r="B227" s="48" t="str">
        <f t="shared" si="50"/>
        <v>WNeck Flange 300-NPS2 SCH-80</v>
      </c>
      <c r="C227" s="9" t="s">
        <v>23</v>
      </c>
      <c r="D227" s="9" t="s">
        <v>761</v>
      </c>
      <c r="E227" s="9">
        <v>1262987</v>
      </c>
      <c r="F227" s="9" t="s">
        <v>1047</v>
      </c>
      <c r="G227" s="9" t="s">
        <v>144</v>
      </c>
      <c r="H227" s="9" t="s">
        <v>1048</v>
      </c>
      <c r="I227" s="13" t="s">
        <v>1042</v>
      </c>
      <c r="J227" s="10">
        <v>2</v>
      </c>
      <c r="K227" s="11" t="s">
        <v>764</v>
      </c>
      <c r="L227" s="11" t="s">
        <v>995</v>
      </c>
      <c r="M227" s="15">
        <v>300</v>
      </c>
      <c r="N227" s="12">
        <v>6.5</v>
      </c>
      <c r="O227" s="11">
        <v>6.25E-2</v>
      </c>
      <c r="P227" s="12">
        <v>0.81</v>
      </c>
      <c r="Q227" s="12">
        <v>3.31</v>
      </c>
      <c r="R227" s="12">
        <v>2.38</v>
      </c>
      <c r="S227" s="12">
        <v>2.69</v>
      </c>
      <c r="T227" s="14">
        <v>1.9390000000000001</v>
      </c>
      <c r="U227" s="12">
        <v>5</v>
      </c>
      <c r="V227" s="12">
        <v>0.75000000000000011</v>
      </c>
      <c r="W227" s="12">
        <v>8</v>
      </c>
      <c r="X227" s="11">
        <v>22.5</v>
      </c>
      <c r="Y227" s="9" t="s">
        <v>704</v>
      </c>
      <c r="Z227" s="9" t="s">
        <v>694</v>
      </c>
      <c r="AA227" s="9" t="s">
        <v>695</v>
      </c>
      <c r="AB227" s="9" t="s">
        <v>698</v>
      </c>
      <c r="AC227" s="9">
        <v>6.2666666666666662E-2</v>
      </c>
      <c r="AD227" s="9">
        <v>1.2533333333333332</v>
      </c>
      <c r="AE227" s="9">
        <v>0.15799999999999992</v>
      </c>
      <c r="AF227" s="9">
        <v>45</v>
      </c>
      <c r="AG227" s="25" t="s">
        <v>2264</v>
      </c>
      <c r="BB227" s="104" t="s">
        <v>4751</v>
      </c>
      <c r="BC227" s="105">
        <f t="shared" si="52"/>
        <v>0</v>
      </c>
      <c r="BD227" s="1"/>
      <c r="BE227">
        <v>1.25</v>
      </c>
      <c r="BF227" s="5">
        <v>7</v>
      </c>
      <c r="BG227">
        <v>6.5</v>
      </c>
      <c r="BH227" s="106">
        <f t="shared" si="51"/>
        <v>6.5</v>
      </c>
      <c r="BI227" s="107">
        <f t="shared" si="53"/>
        <v>0.5</v>
      </c>
      <c r="BJ227" s="108" t="str">
        <f t="shared" si="54"/>
        <v>SA-193-B7</v>
      </c>
      <c r="BK227" s="109" t="str">
        <f t="shared" si="55"/>
        <v>STUD BOLT, 1 1/4-7</v>
      </c>
      <c r="BL227" s="6">
        <f t="shared" si="49"/>
        <v>1.0799000000000001</v>
      </c>
      <c r="BM227" s="6" t="str">
        <f t="shared" si="56"/>
        <v>1 1/4-7 MACHINE THREAD</v>
      </c>
      <c r="BN227" s="110" t="s">
        <v>4476</v>
      </c>
    </row>
    <row r="228" spans="2:66" x14ac:dyDescent="0.25">
      <c r="B228" s="48" t="str">
        <f t="shared" si="50"/>
        <v>WNeck Flange 300-NPS2 SCH-STD</v>
      </c>
      <c r="C228" s="9" t="s">
        <v>23</v>
      </c>
      <c r="D228" s="9" t="s">
        <v>761</v>
      </c>
      <c r="E228" s="9">
        <v>1262987</v>
      </c>
      <c r="F228" s="22" t="s">
        <v>689</v>
      </c>
      <c r="G228" s="9" t="s">
        <v>1</v>
      </c>
      <c r="H228" s="9" t="s">
        <v>1049</v>
      </c>
      <c r="I228" s="13" t="s">
        <v>1042</v>
      </c>
      <c r="J228" s="10">
        <v>2</v>
      </c>
      <c r="K228" s="11" t="s">
        <v>764</v>
      </c>
      <c r="L228" s="11" t="s">
        <v>995</v>
      </c>
      <c r="M228" s="15">
        <v>300</v>
      </c>
      <c r="N228" s="12">
        <v>6.5</v>
      </c>
      <c r="O228" s="11">
        <v>6.25E-2</v>
      </c>
      <c r="P228" s="12">
        <v>0.81</v>
      </c>
      <c r="Q228" s="12">
        <v>3.31</v>
      </c>
      <c r="R228" s="12">
        <v>2.38</v>
      </c>
      <c r="S228" s="12">
        <v>2.69</v>
      </c>
      <c r="T228" s="14">
        <v>2.0670000000000002</v>
      </c>
      <c r="U228" s="12">
        <v>5</v>
      </c>
      <c r="V228" s="12">
        <v>0.75000000000000011</v>
      </c>
      <c r="W228" s="12">
        <v>8</v>
      </c>
      <c r="X228" s="11">
        <v>22.5</v>
      </c>
      <c r="Y228" s="9" t="s">
        <v>706</v>
      </c>
      <c r="Z228" s="9" t="s">
        <v>694</v>
      </c>
      <c r="AA228" s="9" t="s">
        <v>695</v>
      </c>
      <c r="AB228" s="9" t="s">
        <v>698</v>
      </c>
      <c r="AC228" s="9">
        <v>6.2666666666666662E-2</v>
      </c>
      <c r="AD228" s="9">
        <v>1.2533333333333332</v>
      </c>
      <c r="AE228" s="9">
        <v>9.3999999999999861E-2</v>
      </c>
      <c r="AF228" s="9">
        <v>45</v>
      </c>
      <c r="AG228" s="25" t="s">
        <v>2264</v>
      </c>
      <c r="BB228" s="104" t="s">
        <v>4752</v>
      </c>
      <c r="BC228" s="105">
        <f t="shared" si="52"/>
        <v>0</v>
      </c>
      <c r="BD228" s="1"/>
      <c r="BE228">
        <v>1.25</v>
      </c>
      <c r="BF228" s="5">
        <v>7</v>
      </c>
      <c r="BG228">
        <v>6.75</v>
      </c>
      <c r="BH228" s="106">
        <f t="shared" si="51"/>
        <v>6.75</v>
      </c>
      <c r="BI228" s="107">
        <f t="shared" si="53"/>
        <v>0.5</v>
      </c>
      <c r="BJ228" s="108" t="str">
        <f t="shared" si="54"/>
        <v>SA-193-B7</v>
      </c>
      <c r="BK228" s="109" t="str">
        <f t="shared" si="55"/>
        <v>STUD BOLT, 1 1/4-7</v>
      </c>
      <c r="BL228" s="6">
        <f t="shared" si="49"/>
        <v>1.0799000000000001</v>
      </c>
      <c r="BM228" s="6" t="str">
        <f t="shared" si="56"/>
        <v>1 1/4-7 MACHINE THREAD</v>
      </c>
      <c r="BN228" s="110" t="s">
        <v>4476</v>
      </c>
    </row>
    <row r="229" spans="2:66" x14ac:dyDescent="0.25">
      <c r="B229" s="48" t="str">
        <f t="shared" si="50"/>
        <v>WNeck Flange 300-NPS2 SCH-XH</v>
      </c>
      <c r="C229" s="9" t="s">
        <v>23</v>
      </c>
      <c r="D229" s="9" t="s">
        <v>761</v>
      </c>
      <c r="E229" s="9">
        <v>1262987</v>
      </c>
      <c r="F229" s="22" t="s">
        <v>689</v>
      </c>
      <c r="G229" s="9" t="s">
        <v>1</v>
      </c>
      <c r="H229" s="9" t="s">
        <v>1050</v>
      </c>
      <c r="I229" s="13" t="s">
        <v>1042</v>
      </c>
      <c r="J229" s="10">
        <v>2</v>
      </c>
      <c r="K229" s="11" t="s">
        <v>764</v>
      </c>
      <c r="L229" s="11" t="s">
        <v>995</v>
      </c>
      <c r="M229" s="15">
        <v>300</v>
      </c>
      <c r="N229" s="12">
        <v>6.5</v>
      </c>
      <c r="O229" s="11">
        <v>6.25E-2</v>
      </c>
      <c r="P229" s="12">
        <v>0.81</v>
      </c>
      <c r="Q229" s="12">
        <v>3.31</v>
      </c>
      <c r="R229" s="12">
        <v>2.38</v>
      </c>
      <c r="S229" s="12">
        <v>2.69</v>
      </c>
      <c r="T229" s="14">
        <v>1.9390000000000001</v>
      </c>
      <c r="U229" s="12">
        <v>5</v>
      </c>
      <c r="V229" s="12">
        <v>0.75000000000000011</v>
      </c>
      <c r="W229" s="12">
        <v>8</v>
      </c>
      <c r="X229" s="11">
        <v>22.5</v>
      </c>
      <c r="Y229" s="9" t="s">
        <v>708</v>
      </c>
      <c r="Z229" s="9" t="s">
        <v>694</v>
      </c>
      <c r="AA229" s="9" t="s">
        <v>695</v>
      </c>
      <c r="AB229" s="9" t="s">
        <v>698</v>
      </c>
      <c r="AC229" s="9">
        <v>6.2666666666666662E-2</v>
      </c>
      <c r="AD229" s="9">
        <v>1.2533333333333332</v>
      </c>
      <c r="AE229" s="9">
        <v>0.15799999999999992</v>
      </c>
      <c r="AF229" s="9">
        <v>45</v>
      </c>
      <c r="AG229" s="25" t="s">
        <v>2264</v>
      </c>
      <c r="BB229" s="104" t="s">
        <v>4753</v>
      </c>
      <c r="BC229" s="105">
        <f t="shared" si="52"/>
        <v>0</v>
      </c>
      <c r="BD229" s="1"/>
      <c r="BE229">
        <v>1.25</v>
      </c>
      <c r="BF229" s="5">
        <v>7</v>
      </c>
      <c r="BG229">
        <v>7</v>
      </c>
      <c r="BH229" s="106">
        <f t="shared" si="51"/>
        <v>7</v>
      </c>
      <c r="BI229" s="107">
        <f t="shared" si="53"/>
        <v>0.5</v>
      </c>
      <c r="BJ229" s="108" t="str">
        <f t="shared" si="54"/>
        <v>SA-193-B7</v>
      </c>
      <c r="BK229" s="109" t="str">
        <f t="shared" si="55"/>
        <v>STUD BOLT, 1 1/4-7</v>
      </c>
      <c r="BL229" s="6">
        <f t="shared" si="49"/>
        <v>1.0799000000000001</v>
      </c>
      <c r="BM229" s="6" t="str">
        <f t="shared" si="56"/>
        <v>1 1/4-7 MACHINE THREAD</v>
      </c>
      <c r="BN229" s="110" t="s">
        <v>4476</v>
      </c>
    </row>
    <row r="230" spans="2:66" x14ac:dyDescent="0.25">
      <c r="B230" s="48" t="str">
        <f t="shared" si="50"/>
        <v>WNeck Flange 300-NPS2 SCH-XXH</v>
      </c>
      <c r="C230" s="9" t="s">
        <v>23</v>
      </c>
      <c r="D230" s="9" t="s">
        <v>761</v>
      </c>
      <c r="E230" s="9">
        <v>1262987</v>
      </c>
      <c r="F230" s="9" t="s">
        <v>1051</v>
      </c>
      <c r="G230" s="9" t="s">
        <v>145</v>
      </c>
      <c r="H230" s="9" t="s">
        <v>1052</v>
      </c>
      <c r="I230" s="13" t="s">
        <v>1042</v>
      </c>
      <c r="J230" s="10">
        <v>2</v>
      </c>
      <c r="K230" s="11" t="s">
        <v>764</v>
      </c>
      <c r="L230" s="11" t="s">
        <v>995</v>
      </c>
      <c r="M230" s="15">
        <v>300</v>
      </c>
      <c r="N230" s="12">
        <v>6.5</v>
      </c>
      <c r="O230" s="11">
        <v>6.25E-2</v>
      </c>
      <c r="P230" s="12">
        <v>0.81</v>
      </c>
      <c r="Q230" s="12">
        <v>3.31</v>
      </c>
      <c r="R230" s="12">
        <v>2.38</v>
      </c>
      <c r="S230" s="12">
        <v>2.69</v>
      </c>
      <c r="T230" s="14">
        <v>1.5029999999999999</v>
      </c>
      <c r="U230" s="12">
        <v>5</v>
      </c>
      <c r="V230" s="12">
        <v>0.75000000000000011</v>
      </c>
      <c r="W230" s="12">
        <v>8</v>
      </c>
      <c r="X230" s="11">
        <v>22.5</v>
      </c>
      <c r="Y230" s="9" t="s">
        <v>710</v>
      </c>
      <c r="Z230" s="9" t="s">
        <v>694</v>
      </c>
      <c r="AA230" s="9" t="s">
        <v>695</v>
      </c>
      <c r="AB230" s="9" t="s">
        <v>698</v>
      </c>
      <c r="AC230" s="9">
        <v>6.2666666666666662E-2</v>
      </c>
      <c r="AD230" s="9">
        <v>1.2533333333333332</v>
      </c>
      <c r="AE230" s="9">
        <v>0.376</v>
      </c>
      <c r="AF230" s="9">
        <v>45</v>
      </c>
      <c r="AG230" s="25" t="s">
        <v>2264</v>
      </c>
      <c r="BB230" s="104" t="s">
        <v>4754</v>
      </c>
      <c r="BC230" s="105">
        <f t="shared" si="52"/>
        <v>0</v>
      </c>
      <c r="BD230" s="1"/>
      <c r="BE230">
        <v>1.25</v>
      </c>
      <c r="BF230" s="5">
        <v>7</v>
      </c>
      <c r="BG230">
        <v>7.25</v>
      </c>
      <c r="BH230" s="106">
        <f t="shared" si="51"/>
        <v>7.25</v>
      </c>
      <c r="BI230" s="107">
        <f t="shared" si="53"/>
        <v>0.5</v>
      </c>
      <c r="BJ230" s="108" t="str">
        <f t="shared" si="54"/>
        <v>SA-193-B7</v>
      </c>
      <c r="BK230" s="109" t="str">
        <f t="shared" si="55"/>
        <v>STUD BOLT, 1 1/4-7</v>
      </c>
      <c r="BL230" s="6">
        <f t="shared" si="49"/>
        <v>1.0799000000000001</v>
      </c>
      <c r="BM230" s="6" t="str">
        <f t="shared" si="56"/>
        <v>1 1/4-7 MACHINE THREAD</v>
      </c>
      <c r="BN230" s="110" t="s">
        <v>4476</v>
      </c>
    </row>
    <row r="231" spans="2:66" x14ac:dyDescent="0.25">
      <c r="B231" s="48" t="str">
        <f t="shared" si="50"/>
        <v>WNeck Flange 300-NPS2.5 SCH-10</v>
      </c>
      <c r="C231" s="9" t="s">
        <v>23</v>
      </c>
      <c r="D231" s="9" t="s">
        <v>775</v>
      </c>
      <c r="E231" s="9">
        <v>7448044</v>
      </c>
      <c r="F231" s="22" t="s">
        <v>689</v>
      </c>
      <c r="G231" s="9" t="s">
        <v>1</v>
      </c>
      <c r="H231" s="9" t="s">
        <v>1053</v>
      </c>
      <c r="I231" s="13" t="s">
        <v>1054</v>
      </c>
      <c r="J231" s="10">
        <v>2.5</v>
      </c>
      <c r="K231" s="11" t="s">
        <v>778</v>
      </c>
      <c r="L231" s="11" t="s">
        <v>995</v>
      </c>
      <c r="M231" s="15">
        <v>300</v>
      </c>
      <c r="N231" s="12">
        <v>7.5</v>
      </c>
      <c r="O231" s="11">
        <v>6.25E-2</v>
      </c>
      <c r="P231" s="12">
        <v>0.94</v>
      </c>
      <c r="Q231" s="12">
        <v>3.94</v>
      </c>
      <c r="R231" s="12">
        <v>2.88</v>
      </c>
      <c r="S231" s="12">
        <v>2.94</v>
      </c>
      <c r="T231" s="9">
        <v>2.157</v>
      </c>
      <c r="U231" s="12">
        <v>5.88</v>
      </c>
      <c r="V231" s="12">
        <v>0.88</v>
      </c>
      <c r="W231" s="12">
        <v>8</v>
      </c>
      <c r="X231" s="11">
        <v>22.5</v>
      </c>
      <c r="Y231" s="9" t="s">
        <v>693</v>
      </c>
      <c r="Z231" s="9" t="s">
        <v>694</v>
      </c>
      <c r="AA231" s="9" t="s">
        <v>695</v>
      </c>
      <c r="AB231" s="9" t="s">
        <v>698</v>
      </c>
      <c r="AC231" s="9">
        <v>6.6666666666666666E-2</v>
      </c>
      <c r="AD231" s="9">
        <v>1.3333333333333333</v>
      </c>
      <c r="AE231" s="9">
        <v>0.29899999999999993</v>
      </c>
      <c r="AF231" s="9">
        <v>45</v>
      </c>
      <c r="AG231" s="25" t="s">
        <v>2264</v>
      </c>
      <c r="BB231" s="104" t="s">
        <v>4755</v>
      </c>
      <c r="BC231" s="105">
        <f t="shared" si="52"/>
        <v>0</v>
      </c>
      <c r="BD231" s="1"/>
      <c r="BE231">
        <v>1.25</v>
      </c>
      <c r="BF231" s="5">
        <v>7</v>
      </c>
      <c r="BG231">
        <v>7.5</v>
      </c>
      <c r="BH231" s="106">
        <f t="shared" si="51"/>
        <v>7.5</v>
      </c>
      <c r="BI231" s="107">
        <f t="shared" si="53"/>
        <v>0.5</v>
      </c>
      <c r="BJ231" s="108" t="str">
        <f t="shared" si="54"/>
        <v>SA-193-B7</v>
      </c>
      <c r="BK231" s="109" t="str">
        <f t="shared" si="55"/>
        <v>STUD BOLT, 1 1/4-7</v>
      </c>
      <c r="BL231" s="6">
        <f t="shared" si="49"/>
        <v>1.0799000000000001</v>
      </c>
      <c r="BM231" s="6" t="str">
        <f t="shared" si="56"/>
        <v>1 1/4-7 MACHINE THREAD</v>
      </c>
      <c r="BN231" s="110" t="s">
        <v>4476</v>
      </c>
    </row>
    <row r="232" spans="2:66" x14ac:dyDescent="0.25">
      <c r="B232" s="48" t="str">
        <f t="shared" si="50"/>
        <v>WNeck Flange 300-NPS2.5 SCH-160</v>
      </c>
      <c r="C232" s="9" t="s">
        <v>23</v>
      </c>
      <c r="D232" s="9" t="s">
        <v>775</v>
      </c>
      <c r="E232" s="9">
        <v>7448044</v>
      </c>
      <c r="F232" s="22" t="s">
        <v>689</v>
      </c>
      <c r="G232" s="9" t="s">
        <v>146</v>
      </c>
      <c r="H232" s="9" t="s">
        <v>1055</v>
      </c>
      <c r="I232" s="13" t="s">
        <v>1054</v>
      </c>
      <c r="J232" s="10">
        <v>2.5</v>
      </c>
      <c r="K232" s="11" t="s">
        <v>778</v>
      </c>
      <c r="L232" s="11" t="s">
        <v>995</v>
      </c>
      <c r="M232" s="15">
        <v>300</v>
      </c>
      <c r="N232" s="12">
        <v>7.5</v>
      </c>
      <c r="O232" s="11">
        <v>6.25E-2</v>
      </c>
      <c r="P232" s="12">
        <v>0.94</v>
      </c>
      <c r="Q232" s="12">
        <v>3.94</v>
      </c>
      <c r="R232" s="12">
        <v>2.88</v>
      </c>
      <c r="S232" s="12">
        <v>2.94</v>
      </c>
      <c r="T232" s="9">
        <v>1.6870000000000001</v>
      </c>
      <c r="U232" s="12">
        <v>5.88</v>
      </c>
      <c r="V232" s="12">
        <v>0.88</v>
      </c>
      <c r="W232" s="12">
        <v>8</v>
      </c>
      <c r="X232" s="11">
        <v>22.5</v>
      </c>
      <c r="Y232" s="9" t="s">
        <v>700</v>
      </c>
      <c r="Z232" s="9" t="s">
        <v>694</v>
      </c>
      <c r="AA232" s="9" t="s">
        <v>695</v>
      </c>
      <c r="AB232" s="9" t="s">
        <v>698</v>
      </c>
      <c r="AC232" s="9">
        <v>6.6666666666666666E-2</v>
      </c>
      <c r="AD232" s="9">
        <v>1.3333333333333333</v>
      </c>
      <c r="AE232" s="9">
        <v>0.53399999999999992</v>
      </c>
      <c r="AF232" s="9">
        <v>45</v>
      </c>
      <c r="AG232" s="25" t="s">
        <v>2264</v>
      </c>
      <c r="BB232" s="104" t="s">
        <v>4756</v>
      </c>
      <c r="BC232" s="105">
        <f t="shared" si="52"/>
        <v>0</v>
      </c>
      <c r="BD232" s="1"/>
      <c r="BE232">
        <v>1.25</v>
      </c>
      <c r="BF232" s="5">
        <v>7</v>
      </c>
      <c r="BG232">
        <v>7.75</v>
      </c>
      <c r="BH232" s="106">
        <f t="shared" si="51"/>
        <v>7.75</v>
      </c>
      <c r="BI232" s="107">
        <f t="shared" si="53"/>
        <v>0.5</v>
      </c>
      <c r="BJ232" s="108" t="str">
        <f t="shared" si="54"/>
        <v>SA-193-B7</v>
      </c>
      <c r="BK232" s="109" t="str">
        <f t="shared" si="55"/>
        <v>STUD BOLT, 1 1/4-7</v>
      </c>
      <c r="BL232" s="6">
        <f t="shared" si="49"/>
        <v>1.0799000000000001</v>
      </c>
      <c r="BM232" s="6" t="str">
        <f t="shared" si="56"/>
        <v>1 1/4-7 MACHINE THREAD</v>
      </c>
      <c r="BN232" s="110" t="s">
        <v>4476</v>
      </c>
    </row>
    <row r="233" spans="2:66" x14ac:dyDescent="0.25">
      <c r="B233" s="48" t="str">
        <f t="shared" si="50"/>
        <v>WNeck Flange 300-NPS2.5 SCH-40</v>
      </c>
      <c r="C233" s="9" t="s">
        <v>23</v>
      </c>
      <c r="D233" s="9" t="s">
        <v>775</v>
      </c>
      <c r="E233" s="9">
        <v>7448044</v>
      </c>
      <c r="F233" s="9" t="s">
        <v>1056</v>
      </c>
      <c r="G233" s="9" t="s">
        <v>147</v>
      </c>
      <c r="H233" s="9" t="s">
        <v>1057</v>
      </c>
      <c r="I233" s="13" t="s">
        <v>1054</v>
      </c>
      <c r="J233" s="10">
        <v>2.5</v>
      </c>
      <c r="K233" s="11" t="s">
        <v>778</v>
      </c>
      <c r="L233" s="11" t="s">
        <v>995</v>
      </c>
      <c r="M233" s="15">
        <v>300</v>
      </c>
      <c r="N233" s="12">
        <v>7.5</v>
      </c>
      <c r="O233" s="11">
        <v>6.25E-2</v>
      </c>
      <c r="P233" s="12">
        <v>0.94</v>
      </c>
      <c r="Q233" s="12">
        <v>3.94</v>
      </c>
      <c r="R233" s="12">
        <v>2.88</v>
      </c>
      <c r="S233" s="12">
        <v>2.94</v>
      </c>
      <c r="T233" s="9">
        <v>2.0670000000000002</v>
      </c>
      <c r="U233" s="12">
        <v>5.88</v>
      </c>
      <c r="V233" s="12">
        <v>0.88</v>
      </c>
      <c r="W233" s="12">
        <v>8</v>
      </c>
      <c r="X233" s="11">
        <v>22.5</v>
      </c>
      <c r="Y233" s="9" t="s">
        <v>702</v>
      </c>
      <c r="Z233" s="9" t="s">
        <v>694</v>
      </c>
      <c r="AA233" s="9" t="s">
        <v>695</v>
      </c>
      <c r="AB233" s="9" t="s">
        <v>698</v>
      </c>
      <c r="AC233" s="9">
        <v>6.6666666666666666E-2</v>
      </c>
      <c r="AD233" s="9">
        <v>1.3333333333333333</v>
      </c>
      <c r="AE233" s="9">
        <v>0.34399999999999986</v>
      </c>
      <c r="AF233" s="9">
        <v>45</v>
      </c>
      <c r="AG233" s="25" t="s">
        <v>2264</v>
      </c>
      <c r="BB233" s="104" t="s">
        <v>4757</v>
      </c>
      <c r="BC233" s="105">
        <f t="shared" si="52"/>
        <v>0</v>
      </c>
      <c r="BD233" s="1"/>
      <c r="BE233">
        <v>1.25</v>
      </c>
      <c r="BF233" s="5">
        <v>7</v>
      </c>
      <c r="BG233">
        <v>8</v>
      </c>
      <c r="BH233" s="106">
        <f t="shared" si="51"/>
        <v>8</v>
      </c>
      <c r="BI233" s="107">
        <f t="shared" si="53"/>
        <v>0.5</v>
      </c>
      <c r="BJ233" s="108" t="str">
        <f t="shared" si="54"/>
        <v>SA-193-B7</v>
      </c>
      <c r="BK233" s="109" t="str">
        <f t="shared" si="55"/>
        <v>STUD BOLT, 1 1/4-7</v>
      </c>
      <c r="BL233" s="6">
        <f t="shared" si="49"/>
        <v>1.0799000000000001</v>
      </c>
      <c r="BM233" s="6" t="str">
        <f t="shared" si="56"/>
        <v>1 1/4-7 MACHINE THREAD</v>
      </c>
      <c r="BN233" s="110" t="s">
        <v>4476</v>
      </c>
    </row>
    <row r="234" spans="2:66" x14ac:dyDescent="0.25">
      <c r="B234" s="48" t="str">
        <f t="shared" si="50"/>
        <v>WNeck Flange 300-NPS2.5 SCH-80</v>
      </c>
      <c r="C234" s="9" t="s">
        <v>23</v>
      </c>
      <c r="D234" s="9" t="s">
        <v>775</v>
      </c>
      <c r="E234" s="9">
        <v>7448044</v>
      </c>
      <c r="F234" s="9" t="s">
        <v>1058</v>
      </c>
      <c r="G234" s="9" t="s">
        <v>148</v>
      </c>
      <c r="H234" s="9" t="s">
        <v>1059</v>
      </c>
      <c r="I234" s="13" t="s">
        <v>1054</v>
      </c>
      <c r="J234" s="10">
        <v>2.5</v>
      </c>
      <c r="K234" s="11" t="s">
        <v>778</v>
      </c>
      <c r="L234" s="11" t="s">
        <v>995</v>
      </c>
      <c r="M234" s="15">
        <v>300</v>
      </c>
      <c r="N234" s="12">
        <v>7.5</v>
      </c>
      <c r="O234" s="11">
        <v>6.25E-2</v>
      </c>
      <c r="P234" s="12">
        <v>0.94</v>
      </c>
      <c r="Q234" s="12">
        <v>3.94</v>
      </c>
      <c r="R234" s="12">
        <v>2.88</v>
      </c>
      <c r="S234" s="12">
        <v>2.94</v>
      </c>
      <c r="T234" s="9">
        <v>1.9390000000000001</v>
      </c>
      <c r="U234" s="12">
        <v>5.88</v>
      </c>
      <c r="V234" s="12">
        <v>0.88</v>
      </c>
      <c r="W234" s="12">
        <v>8</v>
      </c>
      <c r="X234" s="11">
        <v>22.5</v>
      </c>
      <c r="Y234" s="9" t="s">
        <v>704</v>
      </c>
      <c r="Z234" s="9" t="s">
        <v>694</v>
      </c>
      <c r="AA234" s="9" t="s">
        <v>695</v>
      </c>
      <c r="AB234" s="9" t="s">
        <v>698</v>
      </c>
      <c r="AC234" s="9">
        <v>6.6666666666666666E-2</v>
      </c>
      <c r="AD234" s="9">
        <v>1.3333333333333333</v>
      </c>
      <c r="AE234" s="9">
        <v>0.40799999999999992</v>
      </c>
      <c r="AF234" s="9">
        <v>45</v>
      </c>
      <c r="AG234" s="25" t="s">
        <v>2264</v>
      </c>
      <c r="BB234" s="104" t="s">
        <v>4758</v>
      </c>
      <c r="BC234" s="105">
        <f t="shared" si="52"/>
        <v>0</v>
      </c>
      <c r="BD234" s="1"/>
      <c r="BE234">
        <v>1.25</v>
      </c>
      <c r="BF234" s="5">
        <v>7</v>
      </c>
      <c r="BG234">
        <v>8.5</v>
      </c>
      <c r="BH234" s="106">
        <f t="shared" si="51"/>
        <v>8.5</v>
      </c>
      <c r="BI234" s="107">
        <f t="shared" si="53"/>
        <v>0.5</v>
      </c>
      <c r="BJ234" s="108" t="str">
        <f t="shared" si="54"/>
        <v>SA-193-B7</v>
      </c>
      <c r="BK234" s="109" t="str">
        <f t="shared" si="55"/>
        <v>STUD BOLT, 1 1/4-7</v>
      </c>
      <c r="BL234" s="6">
        <f t="shared" si="49"/>
        <v>1.0799000000000001</v>
      </c>
      <c r="BM234" s="6" t="str">
        <f t="shared" si="56"/>
        <v>1 1/4-7 MACHINE THREAD</v>
      </c>
      <c r="BN234" s="110" t="s">
        <v>4476</v>
      </c>
    </row>
    <row r="235" spans="2:66" x14ac:dyDescent="0.25">
      <c r="B235" s="48" t="str">
        <f t="shared" si="50"/>
        <v>WNeck Flange 300-NPS2.5 SCH-STD</v>
      </c>
      <c r="C235" s="9" t="s">
        <v>23</v>
      </c>
      <c r="D235" s="9" t="s">
        <v>775</v>
      </c>
      <c r="E235" s="9">
        <v>7448044</v>
      </c>
      <c r="F235" s="22" t="s">
        <v>689</v>
      </c>
      <c r="G235" s="9" t="s">
        <v>1</v>
      </c>
      <c r="H235" s="9" t="s">
        <v>1060</v>
      </c>
      <c r="I235" s="13" t="s">
        <v>1054</v>
      </c>
      <c r="J235" s="10">
        <v>2.5</v>
      </c>
      <c r="K235" s="11" t="s">
        <v>778</v>
      </c>
      <c r="L235" s="11" t="s">
        <v>995</v>
      </c>
      <c r="M235" s="15">
        <v>300</v>
      </c>
      <c r="N235" s="12">
        <v>7.5</v>
      </c>
      <c r="O235" s="11">
        <v>6.25E-2</v>
      </c>
      <c r="P235" s="12">
        <v>0.94</v>
      </c>
      <c r="Q235" s="12">
        <v>3.94</v>
      </c>
      <c r="R235" s="12">
        <v>2.88</v>
      </c>
      <c r="S235" s="12">
        <v>2.94</v>
      </c>
      <c r="T235" s="9">
        <v>2.0670000000000002</v>
      </c>
      <c r="U235" s="12">
        <v>5.88</v>
      </c>
      <c r="V235" s="12">
        <v>0.88</v>
      </c>
      <c r="W235" s="12">
        <v>8</v>
      </c>
      <c r="X235" s="11">
        <v>22.5</v>
      </c>
      <c r="Y235" s="9" t="s">
        <v>706</v>
      </c>
      <c r="Z235" s="9" t="s">
        <v>694</v>
      </c>
      <c r="AA235" s="9" t="s">
        <v>695</v>
      </c>
      <c r="AB235" s="9" t="s">
        <v>698</v>
      </c>
      <c r="AC235" s="9">
        <v>6.6666666666666666E-2</v>
      </c>
      <c r="AD235" s="9">
        <v>1.3333333333333333</v>
      </c>
      <c r="AE235" s="9">
        <v>0.34399999999999986</v>
      </c>
      <c r="AF235" s="9">
        <v>45</v>
      </c>
      <c r="AG235" s="25" t="s">
        <v>2264</v>
      </c>
      <c r="BB235" s="104" t="s">
        <v>4759</v>
      </c>
      <c r="BC235" s="105">
        <f t="shared" si="52"/>
        <v>0</v>
      </c>
      <c r="BD235" s="1"/>
      <c r="BE235">
        <v>1.25</v>
      </c>
      <c r="BF235" s="5">
        <v>7</v>
      </c>
      <c r="BG235">
        <v>9</v>
      </c>
      <c r="BH235" s="106">
        <f t="shared" si="51"/>
        <v>9</v>
      </c>
      <c r="BI235" s="107">
        <f t="shared" si="53"/>
        <v>0.5</v>
      </c>
      <c r="BJ235" s="108" t="str">
        <f t="shared" si="54"/>
        <v>SA-193-B7</v>
      </c>
      <c r="BK235" s="109" t="str">
        <f t="shared" si="55"/>
        <v>STUD BOLT, 1 1/4-7</v>
      </c>
      <c r="BL235" s="6">
        <f t="shared" si="49"/>
        <v>1.0799000000000001</v>
      </c>
      <c r="BM235" s="6" t="str">
        <f t="shared" si="56"/>
        <v>1 1/4-7 MACHINE THREAD</v>
      </c>
      <c r="BN235" s="110" t="s">
        <v>4476</v>
      </c>
    </row>
    <row r="236" spans="2:66" x14ac:dyDescent="0.25">
      <c r="B236" s="48" t="str">
        <f t="shared" si="50"/>
        <v>WNeck Flange 300-NPS2.5 SCH-XH</v>
      </c>
      <c r="C236" s="9" t="s">
        <v>23</v>
      </c>
      <c r="D236" s="9" t="s">
        <v>775</v>
      </c>
      <c r="E236" s="9">
        <v>7448044</v>
      </c>
      <c r="F236" s="22" t="s">
        <v>689</v>
      </c>
      <c r="G236" s="9" t="s">
        <v>1</v>
      </c>
      <c r="H236" s="9" t="s">
        <v>1061</v>
      </c>
      <c r="I236" s="13" t="s">
        <v>1054</v>
      </c>
      <c r="J236" s="10">
        <v>2.5</v>
      </c>
      <c r="K236" s="11" t="s">
        <v>778</v>
      </c>
      <c r="L236" s="11" t="s">
        <v>995</v>
      </c>
      <c r="M236" s="15">
        <v>300</v>
      </c>
      <c r="N236" s="12">
        <v>7.5</v>
      </c>
      <c r="O236" s="11">
        <v>6.25E-2</v>
      </c>
      <c r="P236" s="12">
        <v>0.94</v>
      </c>
      <c r="Q236" s="12">
        <v>3.94</v>
      </c>
      <c r="R236" s="12">
        <v>2.88</v>
      </c>
      <c r="S236" s="12">
        <v>2.94</v>
      </c>
      <c r="T236" s="9">
        <v>1.9390000000000001</v>
      </c>
      <c r="U236" s="12">
        <v>5.88</v>
      </c>
      <c r="V236" s="12">
        <v>0.88</v>
      </c>
      <c r="W236" s="12">
        <v>8</v>
      </c>
      <c r="X236" s="11">
        <v>22.5</v>
      </c>
      <c r="Y236" s="9" t="s">
        <v>708</v>
      </c>
      <c r="Z236" s="9" t="s">
        <v>694</v>
      </c>
      <c r="AA236" s="9" t="s">
        <v>695</v>
      </c>
      <c r="AB236" s="9" t="s">
        <v>698</v>
      </c>
      <c r="AC236" s="9">
        <v>6.6666666666666666E-2</v>
      </c>
      <c r="AD236" s="9">
        <v>1.3333333333333333</v>
      </c>
      <c r="AE236" s="9">
        <v>0.40799999999999992</v>
      </c>
      <c r="AF236" s="9">
        <v>45</v>
      </c>
      <c r="AG236" s="25" t="s">
        <v>2264</v>
      </c>
      <c r="BB236" s="104" t="s">
        <v>4760</v>
      </c>
      <c r="BC236" s="105">
        <f t="shared" si="52"/>
        <v>0</v>
      </c>
      <c r="BD236" s="1"/>
      <c r="BE236">
        <v>1.25</v>
      </c>
      <c r="BF236" s="5">
        <v>7</v>
      </c>
      <c r="BG236">
        <v>9.5</v>
      </c>
      <c r="BH236" s="106">
        <f t="shared" si="51"/>
        <v>9.5</v>
      </c>
      <c r="BI236" s="107">
        <f t="shared" si="53"/>
        <v>0.5</v>
      </c>
      <c r="BJ236" s="108" t="str">
        <f t="shared" si="54"/>
        <v>SA-193-B7</v>
      </c>
      <c r="BK236" s="109" t="str">
        <f t="shared" si="55"/>
        <v>STUD BOLT, 1 1/4-7</v>
      </c>
      <c r="BL236" s="6">
        <f t="shared" si="49"/>
        <v>1.0799000000000001</v>
      </c>
      <c r="BM236" s="6" t="str">
        <f t="shared" si="56"/>
        <v>1 1/4-7 MACHINE THREAD</v>
      </c>
      <c r="BN236" s="110" t="s">
        <v>4476</v>
      </c>
    </row>
    <row r="237" spans="2:66" x14ac:dyDescent="0.25">
      <c r="B237" s="48" t="str">
        <f t="shared" si="50"/>
        <v>WNeck Flange 300-NPS2.5 SCH-XXH</v>
      </c>
      <c r="C237" s="9" t="s">
        <v>23</v>
      </c>
      <c r="D237" s="9" t="s">
        <v>775</v>
      </c>
      <c r="E237" s="9">
        <v>7448044</v>
      </c>
      <c r="F237" s="22" t="s">
        <v>689</v>
      </c>
      <c r="G237" s="9" t="s">
        <v>149</v>
      </c>
      <c r="H237" s="9" t="s">
        <v>1062</v>
      </c>
      <c r="I237" s="13" t="s">
        <v>1054</v>
      </c>
      <c r="J237" s="10">
        <v>2.5</v>
      </c>
      <c r="K237" s="11" t="s">
        <v>778</v>
      </c>
      <c r="L237" s="11" t="s">
        <v>995</v>
      </c>
      <c r="M237" s="15">
        <v>300</v>
      </c>
      <c r="N237" s="12">
        <v>7.5</v>
      </c>
      <c r="O237" s="11">
        <v>6.25E-2</v>
      </c>
      <c r="P237" s="12">
        <v>0.94</v>
      </c>
      <c r="Q237" s="12">
        <v>3.94</v>
      </c>
      <c r="R237" s="12">
        <v>2.88</v>
      </c>
      <c r="S237" s="12">
        <v>2.94</v>
      </c>
      <c r="T237" s="9">
        <v>1.5029999999999999</v>
      </c>
      <c r="U237" s="12">
        <v>5.88</v>
      </c>
      <c r="V237" s="12">
        <v>0.88</v>
      </c>
      <c r="W237" s="12">
        <v>8</v>
      </c>
      <c r="X237" s="11">
        <v>22.5</v>
      </c>
      <c r="Y237" s="9" t="s">
        <v>710</v>
      </c>
      <c r="Z237" s="9" t="s">
        <v>694</v>
      </c>
      <c r="AA237" s="9" t="s">
        <v>695</v>
      </c>
      <c r="AB237" s="9" t="s">
        <v>698</v>
      </c>
      <c r="AC237" s="9">
        <v>6.6666666666666666E-2</v>
      </c>
      <c r="AD237" s="9">
        <v>1.3333333333333333</v>
      </c>
      <c r="AE237" s="9">
        <v>0.626</v>
      </c>
      <c r="AF237" s="9">
        <v>45</v>
      </c>
      <c r="AG237" s="25" t="s">
        <v>2264</v>
      </c>
      <c r="BB237" s="104" t="s">
        <v>4761</v>
      </c>
      <c r="BC237" s="105">
        <f t="shared" si="52"/>
        <v>0</v>
      </c>
      <c r="BD237" s="1"/>
      <c r="BE237">
        <v>1.25</v>
      </c>
      <c r="BF237" s="5">
        <v>7</v>
      </c>
      <c r="BG237">
        <v>10</v>
      </c>
      <c r="BH237" s="106">
        <f t="shared" si="51"/>
        <v>10</v>
      </c>
      <c r="BI237" s="107">
        <f t="shared" si="53"/>
        <v>0.5</v>
      </c>
      <c r="BJ237" s="108" t="str">
        <f t="shared" si="54"/>
        <v>SA-193-B7</v>
      </c>
      <c r="BK237" s="109" t="str">
        <f t="shared" si="55"/>
        <v>STUD BOLT, 1 1/4-7</v>
      </c>
      <c r="BL237" s="6">
        <f t="shared" si="49"/>
        <v>1.0799000000000001</v>
      </c>
      <c r="BM237" s="6" t="str">
        <f t="shared" si="56"/>
        <v>1 1/4-7 MACHINE THREAD</v>
      </c>
      <c r="BN237" s="110" t="s">
        <v>4476</v>
      </c>
    </row>
    <row r="238" spans="2:66" x14ac:dyDescent="0.25">
      <c r="B238" s="48" t="str">
        <f t="shared" si="50"/>
        <v>WNeck Flange 300-NPS3 SCH-10</v>
      </c>
      <c r="C238" s="9" t="s">
        <v>23</v>
      </c>
      <c r="D238" s="9" t="s">
        <v>788</v>
      </c>
      <c r="E238" s="9">
        <v>16777215</v>
      </c>
      <c r="F238" s="22" t="s">
        <v>689</v>
      </c>
      <c r="G238" s="9" t="s">
        <v>1</v>
      </c>
      <c r="H238" s="9" t="s">
        <v>1063</v>
      </c>
      <c r="I238" s="13" t="s">
        <v>1064</v>
      </c>
      <c r="J238" s="10">
        <v>3.0000000000000004</v>
      </c>
      <c r="K238" s="11" t="s">
        <v>791</v>
      </c>
      <c r="L238" s="11" t="s">
        <v>995</v>
      </c>
      <c r="M238" s="15">
        <v>300</v>
      </c>
      <c r="N238" s="12">
        <v>8.25</v>
      </c>
      <c r="O238" s="11">
        <v>6.25E-2</v>
      </c>
      <c r="P238" s="12">
        <v>1.06</v>
      </c>
      <c r="Q238" s="12">
        <v>4.62</v>
      </c>
      <c r="R238" s="12">
        <v>3.5</v>
      </c>
      <c r="S238" s="12">
        <v>3.06</v>
      </c>
      <c r="T238" s="9">
        <v>3.26</v>
      </c>
      <c r="U238" s="12">
        <v>6.62</v>
      </c>
      <c r="V238" s="12">
        <v>0.88</v>
      </c>
      <c r="W238" s="12">
        <v>8</v>
      </c>
      <c r="X238" s="11">
        <v>22.5</v>
      </c>
      <c r="Y238" s="9" t="s">
        <v>693</v>
      </c>
      <c r="Z238" s="9" t="s">
        <v>694</v>
      </c>
      <c r="AA238" s="9" t="s">
        <v>695</v>
      </c>
      <c r="AB238" s="9" t="s">
        <v>698</v>
      </c>
      <c r="AC238" s="9">
        <v>6.6666666666666666E-2</v>
      </c>
      <c r="AD238" s="9">
        <v>1.3333333333333333</v>
      </c>
      <c r="AE238" s="9">
        <v>5.7500000000000107E-2</v>
      </c>
      <c r="AF238" s="9">
        <v>45</v>
      </c>
      <c r="AG238" s="25" t="s">
        <v>2264</v>
      </c>
      <c r="BB238" s="104" t="s">
        <v>4762</v>
      </c>
      <c r="BC238" s="105">
        <f t="shared" si="52"/>
        <v>0</v>
      </c>
      <c r="BD238" s="1"/>
      <c r="BE238">
        <v>1.25</v>
      </c>
      <c r="BF238" s="5">
        <v>7</v>
      </c>
      <c r="BG238">
        <v>11</v>
      </c>
      <c r="BH238" s="106">
        <f t="shared" si="51"/>
        <v>11</v>
      </c>
      <c r="BI238" s="107">
        <f t="shared" si="53"/>
        <v>0.5</v>
      </c>
      <c r="BJ238" s="108" t="str">
        <f t="shared" si="54"/>
        <v>SA-193-B7</v>
      </c>
      <c r="BK238" s="109" t="str">
        <f t="shared" si="55"/>
        <v>STUD BOLT, 1 1/4-7</v>
      </c>
      <c r="BL238" s="6">
        <f t="shared" si="49"/>
        <v>1.0799000000000001</v>
      </c>
      <c r="BM238" s="6" t="str">
        <f t="shared" si="56"/>
        <v>1 1/4-7 MACHINE THREAD</v>
      </c>
      <c r="BN238" s="110" t="s">
        <v>4476</v>
      </c>
    </row>
    <row r="239" spans="2:66" x14ac:dyDescent="0.25">
      <c r="B239" s="48" t="str">
        <f t="shared" si="50"/>
        <v>WNeck Flange 300-NPS3 SCH-160</v>
      </c>
      <c r="C239" s="9" t="s">
        <v>23</v>
      </c>
      <c r="D239" s="9" t="s">
        <v>788</v>
      </c>
      <c r="E239" s="9">
        <v>16777215</v>
      </c>
      <c r="F239" s="9" t="s">
        <v>1065</v>
      </c>
      <c r="G239" s="9" t="s">
        <v>150</v>
      </c>
      <c r="H239" s="9" t="s">
        <v>1066</v>
      </c>
      <c r="I239" s="13" t="s">
        <v>1064</v>
      </c>
      <c r="J239" s="10">
        <v>3.0000000000000004</v>
      </c>
      <c r="K239" s="11" t="s">
        <v>791</v>
      </c>
      <c r="L239" s="11" t="s">
        <v>995</v>
      </c>
      <c r="M239" s="15">
        <v>300</v>
      </c>
      <c r="N239" s="12">
        <v>8.25</v>
      </c>
      <c r="O239" s="11">
        <v>6.25E-2</v>
      </c>
      <c r="P239" s="12">
        <v>1.06</v>
      </c>
      <c r="Q239" s="12">
        <v>4.62</v>
      </c>
      <c r="R239" s="12">
        <v>3.5</v>
      </c>
      <c r="S239" s="12">
        <v>3.06</v>
      </c>
      <c r="T239" s="9">
        <v>2.6240000000000001</v>
      </c>
      <c r="U239" s="12">
        <v>6.62</v>
      </c>
      <c r="V239" s="12">
        <v>0.88</v>
      </c>
      <c r="W239" s="12">
        <v>8</v>
      </c>
      <c r="X239" s="11">
        <v>22.5</v>
      </c>
      <c r="Y239" s="9" t="s">
        <v>700</v>
      </c>
      <c r="Z239" s="9" t="s">
        <v>694</v>
      </c>
      <c r="AA239" s="9" t="s">
        <v>695</v>
      </c>
      <c r="AB239" s="9" t="s">
        <v>698</v>
      </c>
      <c r="AC239" s="9">
        <v>6.6666666666666666E-2</v>
      </c>
      <c r="AD239" s="9">
        <v>1.3333333333333333</v>
      </c>
      <c r="AE239" s="9">
        <v>0.37549999999999994</v>
      </c>
      <c r="AF239" s="9">
        <v>45</v>
      </c>
      <c r="AG239" s="25" t="s">
        <v>2264</v>
      </c>
      <c r="BB239" s="104" t="s">
        <v>4763</v>
      </c>
      <c r="BC239" s="105">
        <f t="shared" si="52"/>
        <v>0</v>
      </c>
      <c r="BD239" s="1"/>
      <c r="BE239">
        <v>1.25</v>
      </c>
      <c r="BF239" s="5">
        <v>7</v>
      </c>
      <c r="BG239">
        <v>12</v>
      </c>
      <c r="BH239" s="106">
        <f t="shared" si="51"/>
        <v>12</v>
      </c>
      <c r="BI239" s="107">
        <f t="shared" si="53"/>
        <v>0.5</v>
      </c>
      <c r="BJ239" s="108" t="str">
        <f t="shared" si="54"/>
        <v>SA-193-B7</v>
      </c>
      <c r="BK239" s="109" t="str">
        <f t="shared" si="55"/>
        <v>STUD BOLT, 1 1/4-7</v>
      </c>
      <c r="BL239" s="6">
        <f t="shared" si="49"/>
        <v>1.0799000000000001</v>
      </c>
      <c r="BM239" s="6" t="str">
        <f t="shared" si="56"/>
        <v>1 1/4-7 MACHINE THREAD</v>
      </c>
      <c r="BN239" s="110" t="s">
        <v>4476</v>
      </c>
    </row>
    <row r="240" spans="2:66" x14ac:dyDescent="0.25">
      <c r="B240" s="48" t="str">
        <f t="shared" si="50"/>
        <v>WNeck Flange 300-NPS3 SCH-40</v>
      </c>
      <c r="C240" s="9" t="s">
        <v>23</v>
      </c>
      <c r="D240" s="9" t="s">
        <v>788</v>
      </c>
      <c r="E240" s="9">
        <v>16777215</v>
      </c>
      <c r="F240" s="9" t="s">
        <v>1067</v>
      </c>
      <c r="G240" s="9" t="s">
        <v>151</v>
      </c>
      <c r="H240" s="9" t="s">
        <v>1068</v>
      </c>
      <c r="I240" s="13" t="s">
        <v>1064</v>
      </c>
      <c r="J240" s="10">
        <v>3.0000000000000004</v>
      </c>
      <c r="K240" s="11" t="s">
        <v>791</v>
      </c>
      <c r="L240" s="11" t="s">
        <v>995</v>
      </c>
      <c r="M240" s="15">
        <v>300</v>
      </c>
      <c r="N240" s="12">
        <v>8.25</v>
      </c>
      <c r="O240" s="11">
        <v>6.25E-2</v>
      </c>
      <c r="P240" s="12">
        <v>1.06</v>
      </c>
      <c r="Q240" s="12">
        <v>4.62</v>
      </c>
      <c r="R240" s="12">
        <v>3.5</v>
      </c>
      <c r="S240" s="12">
        <v>3.06</v>
      </c>
      <c r="T240" s="9">
        <v>3.0680000000000001</v>
      </c>
      <c r="U240" s="12">
        <v>6.62</v>
      </c>
      <c r="V240" s="12">
        <v>0.88</v>
      </c>
      <c r="W240" s="12">
        <v>8</v>
      </c>
      <c r="X240" s="11">
        <v>22.5</v>
      </c>
      <c r="Y240" s="9" t="s">
        <v>702</v>
      </c>
      <c r="Z240" s="9" t="s">
        <v>694</v>
      </c>
      <c r="AA240" s="9" t="s">
        <v>695</v>
      </c>
      <c r="AB240" s="9" t="s">
        <v>698</v>
      </c>
      <c r="AC240" s="9">
        <v>6.6666666666666666E-2</v>
      </c>
      <c r="AD240" s="9">
        <v>1.3333333333333333</v>
      </c>
      <c r="AE240" s="9">
        <v>0.15349999999999997</v>
      </c>
      <c r="AF240" s="9">
        <v>45</v>
      </c>
      <c r="AG240" s="25" t="s">
        <v>2264</v>
      </c>
      <c r="BB240" s="104" t="s">
        <v>4764</v>
      </c>
      <c r="BC240" s="105">
        <f t="shared" si="52"/>
        <v>0</v>
      </c>
      <c r="BD240" s="1"/>
      <c r="BE240">
        <v>1.375</v>
      </c>
      <c r="BF240" s="5">
        <v>6</v>
      </c>
      <c r="BG240">
        <v>1.375</v>
      </c>
      <c r="BH240" s="106">
        <f t="shared" si="51"/>
        <v>1.375</v>
      </c>
      <c r="BI240" s="107">
        <f t="shared" si="53"/>
        <v>0.5</v>
      </c>
      <c r="BJ240" s="108" t="str">
        <f t="shared" si="54"/>
        <v>SA-193-B7</v>
      </c>
      <c r="BK240" s="109" t="str">
        <f t="shared" si="55"/>
        <v>STUD BOLT, 1 3/8-6</v>
      </c>
      <c r="BL240" s="6">
        <f t="shared" si="49"/>
        <v>1.1766000000000001</v>
      </c>
      <c r="BM240" s="6" t="str">
        <f t="shared" si="56"/>
        <v>1 3/8-6 MACHINE THREAD</v>
      </c>
      <c r="BN240" s="110" t="s">
        <v>4476</v>
      </c>
    </row>
    <row r="241" spans="2:66" x14ac:dyDescent="0.25">
      <c r="B241" s="48" t="str">
        <f t="shared" si="50"/>
        <v>WNeck Flange 300-NPS3 SCH-80</v>
      </c>
      <c r="C241" s="9" t="s">
        <v>23</v>
      </c>
      <c r="D241" s="9" t="s">
        <v>788</v>
      </c>
      <c r="E241" s="9">
        <v>16777215</v>
      </c>
      <c r="F241" s="9" t="s">
        <v>1069</v>
      </c>
      <c r="G241" s="9" t="s">
        <v>152</v>
      </c>
      <c r="H241" s="9" t="s">
        <v>1070</v>
      </c>
      <c r="I241" s="13" t="s">
        <v>1064</v>
      </c>
      <c r="J241" s="10">
        <v>3.0000000000000004</v>
      </c>
      <c r="K241" s="11" t="s">
        <v>791</v>
      </c>
      <c r="L241" s="11" t="s">
        <v>995</v>
      </c>
      <c r="M241" s="15">
        <v>300</v>
      </c>
      <c r="N241" s="12">
        <v>8.25</v>
      </c>
      <c r="O241" s="11">
        <v>6.25E-2</v>
      </c>
      <c r="P241" s="12">
        <v>1.06</v>
      </c>
      <c r="Q241" s="12">
        <v>4.62</v>
      </c>
      <c r="R241" s="12">
        <v>3.5</v>
      </c>
      <c r="S241" s="12">
        <v>3.06</v>
      </c>
      <c r="T241" s="9">
        <v>2.9</v>
      </c>
      <c r="U241" s="12">
        <v>6.62</v>
      </c>
      <c r="V241" s="12">
        <v>0.88</v>
      </c>
      <c r="W241" s="12">
        <v>8</v>
      </c>
      <c r="X241" s="11">
        <v>22.5</v>
      </c>
      <c r="Y241" s="9" t="s">
        <v>704</v>
      </c>
      <c r="Z241" s="9" t="s">
        <v>694</v>
      </c>
      <c r="AA241" s="9" t="s">
        <v>695</v>
      </c>
      <c r="AB241" s="9" t="s">
        <v>698</v>
      </c>
      <c r="AC241" s="9">
        <v>6.6666666666666666E-2</v>
      </c>
      <c r="AD241" s="9">
        <v>1.3333333333333333</v>
      </c>
      <c r="AE241" s="9">
        <v>0.23750000000000004</v>
      </c>
      <c r="AF241" s="9">
        <v>45</v>
      </c>
      <c r="AG241" s="25" t="s">
        <v>2264</v>
      </c>
      <c r="BB241" s="104" t="s">
        <v>4765</v>
      </c>
      <c r="BC241" s="105">
        <f t="shared" si="52"/>
        <v>0</v>
      </c>
      <c r="BD241" s="1"/>
      <c r="BE241">
        <v>1.375</v>
      </c>
      <c r="BF241" s="5">
        <v>6</v>
      </c>
      <c r="BG241">
        <v>1.5</v>
      </c>
      <c r="BH241" s="106">
        <f t="shared" si="51"/>
        <v>1.5</v>
      </c>
      <c r="BI241" s="107">
        <f t="shared" si="53"/>
        <v>0.5</v>
      </c>
      <c r="BJ241" s="108" t="str">
        <f t="shared" si="54"/>
        <v>SA-193-B7</v>
      </c>
      <c r="BK241" s="109" t="str">
        <f t="shared" si="55"/>
        <v>STUD BOLT, 1 3/8-6</v>
      </c>
      <c r="BL241" s="6">
        <f t="shared" si="49"/>
        <v>1.1766000000000001</v>
      </c>
      <c r="BM241" s="6" t="str">
        <f t="shared" si="56"/>
        <v>1 3/8-6 MACHINE THREAD</v>
      </c>
      <c r="BN241" s="110" t="s">
        <v>4476</v>
      </c>
    </row>
    <row r="242" spans="2:66" x14ac:dyDescent="0.25">
      <c r="B242" s="48" t="str">
        <f t="shared" si="50"/>
        <v>WNeck Flange 300-NPS3 SCH-STD</v>
      </c>
      <c r="C242" s="9" t="s">
        <v>23</v>
      </c>
      <c r="D242" s="9" t="s">
        <v>788</v>
      </c>
      <c r="E242" s="9">
        <v>16777215</v>
      </c>
      <c r="F242" s="22" t="s">
        <v>689</v>
      </c>
      <c r="G242" s="9" t="s">
        <v>1</v>
      </c>
      <c r="H242" s="9" t="s">
        <v>1071</v>
      </c>
      <c r="I242" s="13" t="s">
        <v>1064</v>
      </c>
      <c r="J242" s="10">
        <v>3.0000000000000004</v>
      </c>
      <c r="K242" s="11" t="s">
        <v>791</v>
      </c>
      <c r="L242" s="11" t="s">
        <v>995</v>
      </c>
      <c r="M242" s="15">
        <v>300</v>
      </c>
      <c r="N242" s="12">
        <v>8.25</v>
      </c>
      <c r="O242" s="11">
        <v>6.25E-2</v>
      </c>
      <c r="P242" s="12">
        <v>1.06</v>
      </c>
      <c r="Q242" s="12">
        <v>4.62</v>
      </c>
      <c r="R242" s="12">
        <v>3.5</v>
      </c>
      <c r="S242" s="12">
        <v>3.06</v>
      </c>
      <c r="T242" s="9">
        <v>3.0680000000000001</v>
      </c>
      <c r="U242" s="12">
        <v>6.62</v>
      </c>
      <c r="V242" s="12">
        <v>0.88</v>
      </c>
      <c r="W242" s="12">
        <v>8</v>
      </c>
      <c r="X242" s="11">
        <v>22.5</v>
      </c>
      <c r="Y242" s="9" t="s">
        <v>706</v>
      </c>
      <c r="Z242" s="9" t="s">
        <v>694</v>
      </c>
      <c r="AA242" s="9" t="s">
        <v>695</v>
      </c>
      <c r="AB242" s="9" t="s">
        <v>698</v>
      </c>
      <c r="AC242" s="9">
        <v>6.6666666666666666E-2</v>
      </c>
      <c r="AD242" s="9">
        <v>1.3333333333333333</v>
      </c>
      <c r="AE242" s="9">
        <v>0.15349999999999997</v>
      </c>
      <c r="AF242" s="9">
        <v>45</v>
      </c>
      <c r="AG242" s="25" t="s">
        <v>2264</v>
      </c>
      <c r="BB242" s="104" t="s">
        <v>4766</v>
      </c>
      <c r="BC242" s="105">
        <f t="shared" si="52"/>
        <v>0</v>
      </c>
      <c r="BD242" s="1"/>
      <c r="BE242">
        <v>1.375</v>
      </c>
      <c r="BF242" s="5">
        <v>6</v>
      </c>
      <c r="BG242">
        <v>1.625</v>
      </c>
      <c r="BH242" s="106">
        <f t="shared" si="51"/>
        <v>1.625</v>
      </c>
      <c r="BI242" s="107">
        <f t="shared" si="53"/>
        <v>0.5</v>
      </c>
      <c r="BJ242" s="108" t="str">
        <f t="shared" si="54"/>
        <v>SA-193-B7</v>
      </c>
      <c r="BK242" s="109" t="str">
        <f t="shared" si="55"/>
        <v>STUD BOLT, 1 3/8-6</v>
      </c>
      <c r="BL242" s="6">
        <f t="shared" si="49"/>
        <v>1.1766000000000001</v>
      </c>
      <c r="BM242" s="6" t="str">
        <f t="shared" si="56"/>
        <v>1 3/8-6 MACHINE THREAD</v>
      </c>
      <c r="BN242" s="110" t="s">
        <v>4476</v>
      </c>
    </row>
    <row r="243" spans="2:66" x14ac:dyDescent="0.25">
      <c r="B243" s="48" t="str">
        <f t="shared" si="50"/>
        <v>WNeck Flange 300-NPS3 SCH-XH</v>
      </c>
      <c r="C243" s="9" t="s">
        <v>23</v>
      </c>
      <c r="D243" s="9" t="s">
        <v>788</v>
      </c>
      <c r="E243" s="9">
        <v>16777215</v>
      </c>
      <c r="F243" s="22" t="s">
        <v>689</v>
      </c>
      <c r="G243" s="9" t="s">
        <v>1</v>
      </c>
      <c r="H243" s="9" t="s">
        <v>1072</v>
      </c>
      <c r="I243" s="13" t="s">
        <v>1064</v>
      </c>
      <c r="J243" s="10">
        <v>3.0000000000000004</v>
      </c>
      <c r="K243" s="11" t="s">
        <v>791</v>
      </c>
      <c r="L243" s="11" t="s">
        <v>995</v>
      </c>
      <c r="M243" s="15">
        <v>300</v>
      </c>
      <c r="N243" s="12">
        <v>8.25</v>
      </c>
      <c r="O243" s="11">
        <v>6.25E-2</v>
      </c>
      <c r="P243" s="12">
        <v>1.06</v>
      </c>
      <c r="Q243" s="12">
        <v>4.62</v>
      </c>
      <c r="R243" s="12">
        <v>3.5</v>
      </c>
      <c r="S243" s="12">
        <v>3.06</v>
      </c>
      <c r="T243" s="9">
        <v>2.9</v>
      </c>
      <c r="U243" s="12">
        <v>6.62</v>
      </c>
      <c r="V243" s="12">
        <v>0.88</v>
      </c>
      <c r="W243" s="12">
        <v>8</v>
      </c>
      <c r="X243" s="11">
        <v>22.5</v>
      </c>
      <c r="Y243" s="9" t="s">
        <v>708</v>
      </c>
      <c r="Z243" s="9" t="s">
        <v>694</v>
      </c>
      <c r="AA243" s="9" t="s">
        <v>695</v>
      </c>
      <c r="AB243" s="9" t="s">
        <v>698</v>
      </c>
      <c r="AC243" s="9">
        <v>6.6666666666666666E-2</v>
      </c>
      <c r="AD243" s="9">
        <v>1.3333333333333333</v>
      </c>
      <c r="AE243" s="9">
        <v>0.23750000000000004</v>
      </c>
      <c r="AF243" s="9">
        <v>45</v>
      </c>
      <c r="AG243" s="25" t="s">
        <v>2264</v>
      </c>
      <c r="BB243" s="104" t="s">
        <v>4767</v>
      </c>
      <c r="BC243" s="105">
        <f t="shared" si="52"/>
        <v>0</v>
      </c>
      <c r="BD243" s="1"/>
      <c r="BE243">
        <v>1.375</v>
      </c>
      <c r="BF243" s="5">
        <v>6</v>
      </c>
      <c r="BG243">
        <v>1.75</v>
      </c>
      <c r="BH243" s="106">
        <f t="shared" si="51"/>
        <v>1.75</v>
      </c>
      <c r="BI243" s="107">
        <f t="shared" si="53"/>
        <v>0.5</v>
      </c>
      <c r="BJ243" s="108" t="str">
        <f t="shared" si="54"/>
        <v>SA-193-B7</v>
      </c>
      <c r="BK243" s="109" t="str">
        <f t="shared" si="55"/>
        <v>STUD BOLT, 1 3/8-6</v>
      </c>
      <c r="BL243" s="6">
        <f t="shared" si="49"/>
        <v>1.1766000000000001</v>
      </c>
      <c r="BM243" s="6" t="str">
        <f t="shared" si="56"/>
        <v>1 3/8-6 MACHINE THREAD</v>
      </c>
      <c r="BN243" s="110" t="s">
        <v>4476</v>
      </c>
    </row>
    <row r="244" spans="2:66" x14ac:dyDescent="0.25">
      <c r="B244" s="48" t="str">
        <f t="shared" si="50"/>
        <v>WNeck Flange 300-NPS3 SCH-XXH</v>
      </c>
      <c r="C244" s="9" t="s">
        <v>23</v>
      </c>
      <c r="D244" s="9" t="s">
        <v>788</v>
      </c>
      <c r="E244" s="9">
        <v>16777215</v>
      </c>
      <c r="F244" s="9" t="s">
        <v>1073</v>
      </c>
      <c r="G244" s="9" t="s">
        <v>153</v>
      </c>
      <c r="H244" s="9" t="s">
        <v>1074</v>
      </c>
      <c r="I244" s="13" t="s">
        <v>1064</v>
      </c>
      <c r="J244" s="10">
        <v>3.0000000000000004</v>
      </c>
      <c r="K244" s="11" t="s">
        <v>791</v>
      </c>
      <c r="L244" s="11" t="s">
        <v>995</v>
      </c>
      <c r="M244" s="15">
        <v>300</v>
      </c>
      <c r="N244" s="12">
        <v>8.25</v>
      </c>
      <c r="O244" s="11">
        <v>6.25E-2</v>
      </c>
      <c r="P244" s="12">
        <v>1.06</v>
      </c>
      <c r="Q244" s="12">
        <v>4.62</v>
      </c>
      <c r="R244" s="12">
        <v>3.5</v>
      </c>
      <c r="S244" s="12">
        <v>3.06</v>
      </c>
      <c r="T244" s="9">
        <v>2.2999999999999998</v>
      </c>
      <c r="U244" s="12">
        <v>6.62</v>
      </c>
      <c r="V244" s="12">
        <v>0.88</v>
      </c>
      <c r="W244" s="12">
        <v>8</v>
      </c>
      <c r="X244" s="11">
        <v>22.5</v>
      </c>
      <c r="Y244" s="9" t="s">
        <v>710</v>
      </c>
      <c r="Z244" s="9" t="s">
        <v>694</v>
      </c>
      <c r="AA244" s="9" t="s">
        <v>695</v>
      </c>
      <c r="AB244" s="9" t="s">
        <v>698</v>
      </c>
      <c r="AC244" s="9">
        <v>6.6666666666666666E-2</v>
      </c>
      <c r="AD244" s="9">
        <v>1.3333333333333333</v>
      </c>
      <c r="AE244" s="9">
        <v>0.53750000000000009</v>
      </c>
      <c r="AF244" s="9">
        <v>45</v>
      </c>
      <c r="AG244" s="25" t="s">
        <v>2264</v>
      </c>
      <c r="BB244" s="104" t="s">
        <v>4768</v>
      </c>
      <c r="BC244" s="105">
        <f t="shared" si="52"/>
        <v>0</v>
      </c>
      <c r="BD244" s="1"/>
      <c r="BE244">
        <v>1.375</v>
      </c>
      <c r="BF244" s="5">
        <v>6</v>
      </c>
      <c r="BG244">
        <v>1.875</v>
      </c>
      <c r="BH244" s="106">
        <f t="shared" si="51"/>
        <v>1.875</v>
      </c>
      <c r="BI244" s="107">
        <f t="shared" si="53"/>
        <v>0.5</v>
      </c>
      <c r="BJ244" s="108" t="str">
        <f t="shared" si="54"/>
        <v>SA-193-B7</v>
      </c>
      <c r="BK244" s="109" t="str">
        <f t="shared" si="55"/>
        <v>STUD BOLT, 1 3/8-6</v>
      </c>
      <c r="BL244" s="6">
        <f t="shared" si="49"/>
        <v>1.1766000000000001</v>
      </c>
      <c r="BM244" s="6" t="str">
        <f t="shared" si="56"/>
        <v>1 3/8-6 MACHINE THREAD</v>
      </c>
      <c r="BN244" s="110" t="s">
        <v>4476</v>
      </c>
    </row>
    <row r="245" spans="2:66" x14ac:dyDescent="0.25">
      <c r="B245" s="48" t="str">
        <f t="shared" si="50"/>
        <v>WNeck Flange 300-NPS3.5 SCH-10</v>
      </c>
      <c r="C245" s="9" t="s">
        <v>23</v>
      </c>
      <c r="D245" s="9" t="s">
        <v>696</v>
      </c>
      <c r="E245" s="9">
        <v>12632256</v>
      </c>
      <c r="F245" s="22" t="s">
        <v>689</v>
      </c>
      <c r="G245" s="9" t="s">
        <v>1</v>
      </c>
      <c r="H245" s="9" t="s">
        <v>1075</v>
      </c>
      <c r="I245" s="13" t="s">
        <v>1076</v>
      </c>
      <c r="J245" s="10">
        <v>3.5</v>
      </c>
      <c r="K245" s="11" t="s">
        <v>804</v>
      </c>
      <c r="L245" s="11" t="s">
        <v>995</v>
      </c>
      <c r="M245" s="15">
        <v>300</v>
      </c>
      <c r="N245" s="12">
        <v>9</v>
      </c>
      <c r="O245" s="11">
        <v>6.25E-2</v>
      </c>
      <c r="P245" s="12">
        <v>1.1299999999999999</v>
      </c>
      <c r="Q245" s="12">
        <v>5.25</v>
      </c>
      <c r="R245" s="12">
        <v>4</v>
      </c>
      <c r="S245" s="12">
        <v>3.1299999999999994</v>
      </c>
      <c r="T245" s="9">
        <v>3.76</v>
      </c>
      <c r="U245" s="12">
        <v>7.2500000000000009</v>
      </c>
      <c r="V245" s="12">
        <v>0.88</v>
      </c>
      <c r="W245" s="12">
        <v>8</v>
      </c>
      <c r="X245" s="11">
        <v>22.5</v>
      </c>
      <c r="Y245" s="9" t="s">
        <v>693</v>
      </c>
      <c r="Z245" s="9" t="s">
        <v>694</v>
      </c>
      <c r="AA245" s="9" t="s">
        <v>695</v>
      </c>
      <c r="AB245" s="9" t="s">
        <v>698</v>
      </c>
      <c r="AC245" s="9">
        <v>6.6666666666666652E-2</v>
      </c>
      <c r="AD245" s="9">
        <v>1.333333333333333</v>
      </c>
      <c r="AE245" s="9">
        <v>5.7500000000000107E-2</v>
      </c>
      <c r="AF245" s="9">
        <v>45</v>
      </c>
      <c r="AG245" s="25" t="s">
        <v>2264</v>
      </c>
      <c r="BB245" s="104" t="s">
        <v>4769</v>
      </c>
      <c r="BC245" s="105">
        <f t="shared" si="52"/>
        <v>0</v>
      </c>
      <c r="BD245" s="1"/>
      <c r="BE245">
        <v>1.375</v>
      </c>
      <c r="BF245" s="5">
        <v>6</v>
      </c>
      <c r="BG245">
        <v>2</v>
      </c>
      <c r="BH245" s="106">
        <f t="shared" si="51"/>
        <v>2</v>
      </c>
      <c r="BI245" s="107">
        <f t="shared" si="53"/>
        <v>0.5</v>
      </c>
      <c r="BJ245" s="108" t="str">
        <f t="shared" si="54"/>
        <v>SA-193-B7</v>
      </c>
      <c r="BK245" s="109" t="str">
        <f t="shared" si="55"/>
        <v>STUD BOLT, 1 3/8-6</v>
      </c>
      <c r="BL245" s="6">
        <f t="shared" si="49"/>
        <v>1.1766000000000001</v>
      </c>
      <c r="BM245" s="6" t="str">
        <f t="shared" si="56"/>
        <v>1 3/8-6 MACHINE THREAD</v>
      </c>
      <c r="BN245" s="110" t="s">
        <v>4476</v>
      </c>
    </row>
    <row r="246" spans="2:66" x14ac:dyDescent="0.25">
      <c r="B246" s="48" t="str">
        <f t="shared" si="50"/>
        <v>WNeck Flange 300-NPS3.5 SCH-40</v>
      </c>
      <c r="C246" s="9" t="s">
        <v>23</v>
      </c>
      <c r="D246" s="9" t="s">
        <v>696</v>
      </c>
      <c r="E246" s="9">
        <v>12632256</v>
      </c>
      <c r="F246" s="22" t="s">
        <v>689</v>
      </c>
      <c r="G246" s="9" t="s">
        <v>154</v>
      </c>
      <c r="H246" s="9" t="s">
        <v>1077</v>
      </c>
      <c r="I246" s="13" t="s">
        <v>1076</v>
      </c>
      <c r="J246" s="10">
        <v>3.5</v>
      </c>
      <c r="K246" s="11" t="s">
        <v>804</v>
      </c>
      <c r="L246" s="11" t="s">
        <v>995</v>
      </c>
      <c r="M246" s="15">
        <v>300</v>
      </c>
      <c r="N246" s="12">
        <v>9</v>
      </c>
      <c r="O246" s="11">
        <v>6.25E-2</v>
      </c>
      <c r="P246" s="12">
        <v>1.1299999999999999</v>
      </c>
      <c r="Q246" s="12">
        <v>5.25</v>
      </c>
      <c r="R246" s="12">
        <v>4</v>
      </c>
      <c r="S246" s="12">
        <v>3.1299999999999994</v>
      </c>
      <c r="T246" s="9">
        <v>3.548</v>
      </c>
      <c r="U246" s="12">
        <v>7.2500000000000009</v>
      </c>
      <c r="V246" s="12">
        <v>0.88</v>
      </c>
      <c r="W246" s="12">
        <v>8</v>
      </c>
      <c r="X246" s="11">
        <v>22.5</v>
      </c>
      <c r="Y246" s="9" t="s">
        <v>702</v>
      </c>
      <c r="Z246" s="9" t="s">
        <v>694</v>
      </c>
      <c r="AA246" s="9" t="s">
        <v>695</v>
      </c>
      <c r="AB246" s="9" t="s">
        <v>698</v>
      </c>
      <c r="AC246" s="9">
        <v>6.6666666666666652E-2</v>
      </c>
      <c r="AD246" s="9">
        <v>1.333333333333333</v>
      </c>
      <c r="AE246" s="9">
        <v>0.16349999999999998</v>
      </c>
      <c r="AF246" s="9">
        <v>45</v>
      </c>
      <c r="AG246" s="25" t="s">
        <v>2264</v>
      </c>
      <c r="BB246" s="104" t="s">
        <v>4770</v>
      </c>
      <c r="BC246" s="105">
        <f t="shared" si="52"/>
        <v>0</v>
      </c>
      <c r="BD246" s="1"/>
      <c r="BE246">
        <v>1.375</v>
      </c>
      <c r="BF246" s="5">
        <v>6</v>
      </c>
      <c r="BG246">
        <v>2.25</v>
      </c>
      <c r="BH246" s="106">
        <f t="shared" si="51"/>
        <v>2.25</v>
      </c>
      <c r="BI246" s="107">
        <f t="shared" si="53"/>
        <v>0.5</v>
      </c>
      <c r="BJ246" s="108" t="str">
        <f t="shared" si="54"/>
        <v>SA-193-B7</v>
      </c>
      <c r="BK246" s="109" t="str">
        <f t="shared" si="55"/>
        <v>STUD BOLT, 1 3/8-6</v>
      </c>
      <c r="BL246" s="6">
        <f t="shared" si="49"/>
        <v>1.1766000000000001</v>
      </c>
      <c r="BM246" s="6" t="str">
        <f t="shared" si="56"/>
        <v>1 3/8-6 MACHINE THREAD</v>
      </c>
      <c r="BN246" s="110" t="s">
        <v>4476</v>
      </c>
    </row>
    <row r="247" spans="2:66" x14ac:dyDescent="0.25">
      <c r="B247" s="48" t="str">
        <f t="shared" si="50"/>
        <v>WNeck Flange 300-NPS3.5 SCH-80</v>
      </c>
      <c r="C247" s="9" t="s">
        <v>23</v>
      </c>
      <c r="D247" s="9" t="s">
        <v>696</v>
      </c>
      <c r="E247" s="9">
        <v>12632256</v>
      </c>
      <c r="F247" s="22" t="s">
        <v>689</v>
      </c>
      <c r="G247" s="9" t="s">
        <v>155</v>
      </c>
      <c r="H247" s="9" t="s">
        <v>1078</v>
      </c>
      <c r="I247" s="13" t="s">
        <v>1076</v>
      </c>
      <c r="J247" s="10">
        <v>3.5</v>
      </c>
      <c r="K247" s="11" t="s">
        <v>804</v>
      </c>
      <c r="L247" s="11" t="s">
        <v>995</v>
      </c>
      <c r="M247" s="15">
        <v>300</v>
      </c>
      <c r="N247" s="12">
        <v>9</v>
      </c>
      <c r="O247" s="11">
        <v>6.25E-2</v>
      </c>
      <c r="P247" s="12">
        <v>1.1299999999999999</v>
      </c>
      <c r="Q247" s="12">
        <v>5.25</v>
      </c>
      <c r="R247" s="12">
        <v>4</v>
      </c>
      <c r="S247" s="12">
        <v>3.1299999999999994</v>
      </c>
      <c r="T247" s="9">
        <v>3.3639999999999999</v>
      </c>
      <c r="U247" s="12">
        <v>7.2500000000000009</v>
      </c>
      <c r="V247" s="12">
        <v>0.88</v>
      </c>
      <c r="W247" s="12">
        <v>8</v>
      </c>
      <c r="X247" s="11">
        <v>22.5</v>
      </c>
      <c r="Y247" s="9" t="s">
        <v>704</v>
      </c>
      <c r="Z247" s="9" t="s">
        <v>694</v>
      </c>
      <c r="AA247" s="9" t="s">
        <v>695</v>
      </c>
      <c r="AB247" s="9" t="s">
        <v>698</v>
      </c>
      <c r="AC247" s="9">
        <v>6.6666666666666652E-2</v>
      </c>
      <c r="AD247" s="9">
        <v>1.333333333333333</v>
      </c>
      <c r="AE247" s="9">
        <v>0.25550000000000006</v>
      </c>
      <c r="AF247" s="9">
        <v>45</v>
      </c>
      <c r="AG247" s="25" t="s">
        <v>2264</v>
      </c>
      <c r="BB247" s="104" t="s">
        <v>4771</v>
      </c>
      <c r="BC247" s="105">
        <f t="shared" si="52"/>
        <v>0</v>
      </c>
      <c r="BD247" s="1"/>
      <c r="BE247">
        <v>1.375</v>
      </c>
      <c r="BF247" s="5">
        <v>6</v>
      </c>
      <c r="BG247">
        <v>2.5</v>
      </c>
      <c r="BH247" s="106">
        <f t="shared" si="51"/>
        <v>2.5</v>
      </c>
      <c r="BI247" s="107">
        <f t="shared" si="53"/>
        <v>0.5</v>
      </c>
      <c r="BJ247" s="108" t="str">
        <f t="shared" si="54"/>
        <v>SA-193-B7</v>
      </c>
      <c r="BK247" s="109" t="str">
        <f t="shared" si="55"/>
        <v>STUD BOLT, 1 3/8-6</v>
      </c>
      <c r="BL247" s="6">
        <f t="shared" si="49"/>
        <v>1.1766000000000001</v>
      </c>
      <c r="BM247" s="6" t="str">
        <f t="shared" si="56"/>
        <v>1 3/8-6 MACHINE THREAD</v>
      </c>
      <c r="BN247" s="110" t="s">
        <v>4476</v>
      </c>
    </row>
    <row r="248" spans="2:66" x14ac:dyDescent="0.25">
      <c r="B248" s="48" t="str">
        <f t="shared" si="50"/>
        <v>WNeck Flange 300-NPS3.5 SCH-STD</v>
      </c>
      <c r="C248" s="9" t="s">
        <v>23</v>
      </c>
      <c r="D248" s="9" t="s">
        <v>696</v>
      </c>
      <c r="E248" s="9">
        <v>12632256</v>
      </c>
      <c r="F248" s="22" t="s">
        <v>689</v>
      </c>
      <c r="G248" s="9" t="s">
        <v>1</v>
      </c>
      <c r="H248" s="9" t="s">
        <v>1079</v>
      </c>
      <c r="I248" s="13" t="s">
        <v>1076</v>
      </c>
      <c r="J248" s="10">
        <v>3.5</v>
      </c>
      <c r="K248" s="11" t="s">
        <v>804</v>
      </c>
      <c r="L248" s="11" t="s">
        <v>995</v>
      </c>
      <c r="M248" s="15">
        <v>300</v>
      </c>
      <c r="N248" s="12">
        <v>9</v>
      </c>
      <c r="O248" s="11">
        <v>6.25E-2</v>
      </c>
      <c r="P248" s="12">
        <v>1.1299999999999999</v>
      </c>
      <c r="Q248" s="12">
        <v>5.25</v>
      </c>
      <c r="R248" s="12">
        <v>4</v>
      </c>
      <c r="S248" s="12">
        <v>3.1299999999999994</v>
      </c>
      <c r="T248" s="9">
        <v>3.548</v>
      </c>
      <c r="U248" s="12">
        <v>7.2500000000000009</v>
      </c>
      <c r="V248" s="12">
        <v>0.88</v>
      </c>
      <c r="W248" s="12">
        <v>8</v>
      </c>
      <c r="X248" s="11">
        <v>22.5</v>
      </c>
      <c r="Y248" s="9" t="s">
        <v>706</v>
      </c>
      <c r="Z248" s="9" t="s">
        <v>694</v>
      </c>
      <c r="AA248" s="9" t="s">
        <v>695</v>
      </c>
      <c r="AB248" s="9" t="s">
        <v>698</v>
      </c>
      <c r="AC248" s="9">
        <v>6.6666666666666652E-2</v>
      </c>
      <c r="AD248" s="9">
        <v>1.333333333333333</v>
      </c>
      <c r="AE248" s="9">
        <v>0.16349999999999998</v>
      </c>
      <c r="AF248" s="9">
        <v>45</v>
      </c>
      <c r="AG248" s="25" t="s">
        <v>2264</v>
      </c>
      <c r="BB248" s="104" t="s">
        <v>4772</v>
      </c>
      <c r="BC248" s="105">
        <f t="shared" si="52"/>
        <v>0</v>
      </c>
      <c r="BD248" s="1"/>
      <c r="BE248">
        <v>1.375</v>
      </c>
      <c r="BF248" s="5">
        <v>6</v>
      </c>
      <c r="BG248">
        <v>2.75</v>
      </c>
      <c r="BH248" s="106">
        <f t="shared" si="51"/>
        <v>2.75</v>
      </c>
      <c r="BI248" s="107">
        <f t="shared" si="53"/>
        <v>0.5</v>
      </c>
      <c r="BJ248" s="108" t="str">
        <f t="shared" si="54"/>
        <v>SA-193-B7</v>
      </c>
      <c r="BK248" s="109" t="str">
        <f t="shared" si="55"/>
        <v>STUD BOLT, 1 3/8-6</v>
      </c>
      <c r="BL248" s="6">
        <f t="shared" si="49"/>
        <v>1.1766000000000001</v>
      </c>
      <c r="BM248" s="6" t="str">
        <f t="shared" si="56"/>
        <v>1 3/8-6 MACHINE THREAD</v>
      </c>
      <c r="BN248" s="110" t="s">
        <v>4476</v>
      </c>
    </row>
    <row r="249" spans="2:66" x14ac:dyDescent="0.25">
      <c r="B249" s="48" t="str">
        <f t="shared" si="50"/>
        <v>WNeck Flange 300-NPS3.5 SCH-XH</v>
      </c>
      <c r="C249" s="9" t="s">
        <v>23</v>
      </c>
      <c r="D249" s="9" t="s">
        <v>696</v>
      </c>
      <c r="E249" s="9">
        <v>12632256</v>
      </c>
      <c r="F249" s="22" t="s">
        <v>689</v>
      </c>
      <c r="G249" s="9" t="s">
        <v>1</v>
      </c>
      <c r="H249" s="9" t="s">
        <v>1080</v>
      </c>
      <c r="I249" s="13" t="s">
        <v>1076</v>
      </c>
      <c r="J249" s="10">
        <v>3.5</v>
      </c>
      <c r="K249" s="11" t="s">
        <v>804</v>
      </c>
      <c r="L249" s="11" t="s">
        <v>995</v>
      </c>
      <c r="M249" s="15">
        <v>300</v>
      </c>
      <c r="N249" s="12">
        <v>9</v>
      </c>
      <c r="O249" s="11">
        <v>6.25E-2</v>
      </c>
      <c r="P249" s="12">
        <v>1.1299999999999999</v>
      </c>
      <c r="Q249" s="12">
        <v>5.25</v>
      </c>
      <c r="R249" s="12">
        <v>4</v>
      </c>
      <c r="S249" s="12">
        <v>3.1299999999999994</v>
      </c>
      <c r="T249" s="9">
        <v>3.3639999999999999</v>
      </c>
      <c r="U249" s="12">
        <v>7.2500000000000009</v>
      </c>
      <c r="V249" s="12">
        <v>0.88</v>
      </c>
      <c r="W249" s="12">
        <v>8</v>
      </c>
      <c r="X249" s="11">
        <v>22.5</v>
      </c>
      <c r="Y249" s="9" t="s">
        <v>708</v>
      </c>
      <c r="Z249" s="9" t="s">
        <v>694</v>
      </c>
      <c r="AA249" s="9" t="s">
        <v>695</v>
      </c>
      <c r="AB249" s="9" t="s">
        <v>698</v>
      </c>
      <c r="AC249" s="9">
        <v>6.6666666666666652E-2</v>
      </c>
      <c r="AD249" s="9">
        <v>1.333333333333333</v>
      </c>
      <c r="AE249" s="9">
        <v>0.25550000000000006</v>
      </c>
      <c r="AF249" s="9">
        <v>45</v>
      </c>
      <c r="AG249" s="25" t="s">
        <v>2264</v>
      </c>
      <c r="BB249" s="104" t="s">
        <v>4773</v>
      </c>
      <c r="BC249" s="105">
        <f t="shared" si="52"/>
        <v>0</v>
      </c>
      <c r="BD249" s="1"/>
      <c r="BE249">
        <v>1.375</v>
      </c>
      <c r="BF249" s="5">
        <v>6</v>
      </c>
      <c r="BG249">
        <v>3</v>
      </c>
      <c r="BH249" s="106">
        <f t="shared" si="51"/>
        <v>3</v>
      </c>
      <c r="BI249" s="107">
        <f t="shared" si="53"/>
        <v>0.5</v>
      </c>
      <c r="BJ249" s="108" t="str">
        <f t="shared" si="54"/>
        <v>SA-193-B7</v>
      </c>
      <c r="BK249" s="109" t="str">
        <f t="shared" si="55"/>
        <v>STUD BOLT, 1 3/8-6</v>
      </c>
      <c r="BL249" s="6">
        <f t="shared" si="49"/>
        <v>1.1766000000000001</v>
      </c>
      <c r="BM249" s="6" t="str">
        <f t="shared" si="56"/>
        <v>1 3/8-6 MACHINE THREAD</v>
      </c>
      <c r="BN249" s="110" t="s">
        <v>4476</v>
      </c>
    </row>
    <row r="250" spans="2:66" x14ac:dyDescent="0.25">
      <c r="B250" s="48" t="str">
        <f t="shared" si="50"/>
        <v>WNeck Flange 300-NPS3.5 SCH-XXH</v>
      </c>
      <c r="C250" s="9" t="s">
        <v>23</v>
      </c>
      <c r="D250" s="9" t="s">
        <v>696</v>
      </c>
      <c r="E250" s="9">
        <v>12632256</v>
      </c>
      <c r="F250" s="22" t="s">
        <v>689</v>
      </c>
      <c r="G250" s="9" t="s">
        <v>156</v>
      </c>
      <c r="H250" s="9" t="s">
        <v>1081</v>
      </c>
      <c r="I250" s="13" t="s">
        <v>1076</v>
      </c>
      <c r="J250" s="10">
        <v>3.5</v>
      </c>
      <c r="K250" s="11" t="s">
        <v>804</v>
      </c>
      <c r="L250" s="11" t="s">
        <v>995</v>
      </c>
      <c r="M250" s="15">
        <v>300</v>
      </c>
      <c r="N250" s="12">
        <v>9</v>
      </c>
      <c r="O250" s="11">
        <v>6.25E-2</v>
      </c>
      <c r="P250" s="12">
        <v>1.1299999999999999</v>
      </c>
      <c r="Q250" s="12">
        <v>5.25</v>
      </c>
      <c r="R250" s="12">
        <v>4</v>
      </c>
      <c r="S250" s="12">
        <v>3.1299999999999994</v>
      </c>
      <c r="T250" s="9">
        <v>2.7280000000000002</v>
      </c>
      <c r="U250" s="12">
        <v>7.2500000000000009</v>
      </c>
      <c r="V250" s="12">
        <v>0.88</v>
      </c>
      <c r="W250" s="12">
        <v>8</v>
      </c>
      <c r="X250" s="11">
        <v>22.5</v>
      </c>
      <c r="Y250" s="9" t="s">
        <v>710</v>
      </c>
      <c r="Z250" s="9" t="s">
        <v>694</v>
      </c>
      <c r="AA250" s="9" t="s">
        <v>695</v>
      </c>
      <c r="AB250" s="9" t="s">
        <v>698</v>
      </c>
      <c r="AC250" s="9">
        <v>6.6666666666666652E-2</v>
      </c>
      <c r="AD250" s="9">
        <v>1.333333333333333</v>
      </c>
      <c r="AE250" s="9">
        <v>0.5734999999999999</v>
      </c>
      <c r="AF250" s="9">
        <v>45</v>
      </c>
      <c r="AG250" s="25" t="s">
        <v>2264</v>
      </c>
      <c r="BB250" s="104" t="s">
        <v>4774</v>
      </c>
      <c r="BC250" s="105">
        <f t="shared" si="52"/>
        <v>0</v>
      </c>
      <c r="BD250" s="1"/>
      <c r="BE250">
        <v>1.375</v>
      </c>
      <c r="BF250" s="5">
        <v>6</v>
      </c>
      <c r="BG250">
        <v>3.25</v>
      </c>
      <c r="BH250" s="106">
        <f t="shared" si="51"/>
        <v>3.25</v>
      </c>
      <c r="BI250" s="107">
        <f t="shared" si="53"/>
        <v>0.5</v>
      </c>
      <c r="BJ250" s="108" t="str">
        <f t="shared" si="54"/>
        <v>SA-193-B7</v>
      </c>
      <c r="BK250" s="109" t="str">
        <f t="shared" si="55"/>
        <v>STUD BOLT, 1 3/8-6</v>
      </c>
      <c r="BL250" s="6">
        <f t="shared" si="49"/>
        <v>1.1766000000000001</v>
      </c>
      <c r="BM250" s="6" t="str">
        <f t="shared" si="56"/>
        <v>1 3/8-6 MACHINE THREAD</v>
      </c>
      <c r="BN250" s="110" t="s">
        <v>4476</v>
      </c>
    </row>
    <row r="251" spans="2:66" x14ac:dyDescent="0.25">
      <c r="B251" s="48" t="str">
        <f t="shared" si="50"/>
        <v>WNeck Flange 300-NPS4 SCH-10</v>
      </c>
      <c r="C251" s="9" t="s">
        <v>23</v>
      </c>
      <c r="D251" s="9" t="s">
        <v>810</v>
      </c>
      <c r="E251" s="9">
        <v>255</v>
      </c>
      <c r="F251" s="22" t="s">
        <v>689</v>
      </c>
      <c r="G251" s="9" t="s">
        <v>1</v>
      </c>
      <c r="H251" s="9" t="s">
        <v>1082</v>
      </c>
      <c r="I251" s="13" t="s">
        <v>1083</v>
      </c>
      <c r="J251" s="10">
        <v>4</v>
      </c>
      <c r="K251" s="11" t="s">
        <v>813</v>
      </c>
      <c r="L251" s="11" t="s">
        <v>995</v>
      </c>
      <c r="M251" s="15">
        <v>300</v>
      </c>
      <c r="N251" s="12">
        <v>10</v>
      </c>
      <c r="O251" s="11">
        <v>6.25E-2</v>
      </c>
      <c r="P251" s="12">
        <v>1.19</v>
      </c>
      <c r="Q251" s="12">
        <v>5.75</v>
      </c>
      <c r="R251" s="12">
        <v>4.5</v>
      </c>
      <c r="S251" s="12">
        <v>3.3200000000000003</v>
      </c>
      <c r="T251" s="9">
        <v>4.26</v>
      </c>
      <c r="U251" s="12">
        <v>7.88</v>
      </c>
      <c r="V251" s="12">
        <v>0.88</v>
      </c>
      <c r="W251" s="12">
        <v>8</v>
      </c>
      <c r="X251" s="11">
        <v>22.5</v>
      </c>
      <c r="Y251" s="9" t="s">
        <v>693</v>
      </c>
      <c r="Z251" s="9" t="s">
        <v>694</v>
      </c>
      <c r="AA251" s="9" t="s">
        <v>695</v>
      </c>
      <c r="AB251" s="9" t="s">
        <v>698</v>
      </c>
      <c r="AC251" s="9">
        <v>7.1000000000000008E-2</v>
      </c>
      <c r="AD251" s="9">
        <v>1.4200000000000002</v>
      </c>
      <c r="AE251" s="9">
        <v>5.7500000000000107E-2</v>
      </c>
      <c r="AF251" s="9">
        <v>45</v>
      </c>
      <c r="AG251" s="25" t="s">
        <v>2264</v>
      </c>
      <c r="BB251" s="104" t="s">
        <v>4775</v>
      </c>
      <c r="BC251" s="105">
        <f t="shared" si="52"/>
        <v>0</v>
      </c>
      <c r="BD251" s="1"/>
      <c r="BE251">
        <v>1.375</v>
      </c>
      <c r="BF251" s="5">
        <v>6</v>
      </c>
      <c r="BG251">
        <v>3.5</v>
      </c>
      <c r="BH251" s="106">
        <f t="shared" si="51"/>
        <v>3.5</v>
      </c>
      <c r="BI251" s="107">
        <f t="shared" si="53"/>
        <v>0.5</v>
      </c>
      <c r="BJ251" s="108" t="str">
        <f t="shared" si="54"/>
        <v>SA-193-B7</v>
      </c>
      <c r="BK251" s="109" t="str">
        <f t="shared" si="55"/>
        <v>STUD BOLT, 1 3/8-6</v>
      </c>
      <c r="BL251" s="6">
        <f t="shared" si="49"/>
        <v>1.1766000000000001</v>
      </c>
      <c r="BM251" s="6" t="str">
        <f t="shared" si="56"/>
        <v>1 3/8-6 MACHINE THREAD</v>
      </c>
      <c r="BN251" s="110" t="s">
        <v>4476</v>
      </c>
    </row>
    <row r="252" spans="2:66" x14ac:dyDescent="0.25">
      <c r="B252" s="48" t="str">
        <f t="shared" si="50"/>
        <v>WNeck Flange 300-NPS4 SCH-120</v>
      </c>
      <c r="C252" s="9" t="s">
        <v>23</v>
      </c>
      <c r="D252" s="9" t="s">
        <v>810</v>
      </c>
      <c r="E252" s="9">
        <v>255</v>
      </c>
      <c r="F252" s="22" t="s">
        <v>689</v>
      </c>
      <c r="G252" s="9" t="s">
        <v>157</v>
      </c>
      <c r="H252" s="9" t="s">
        <v>1084</v>
      </c>
      <c r="I252" s="13" t="s">
        <v>1083</v>
      </c>
      <c r="J252" s="10">
        <v>4</v>
      </c>
      <c r="K252" s="11" t="s">
        <v>813</v>
      </c>
      <c r="L252" s="11" t="s">
        <v>995</v>
      </c>
      <c r="M252" s="15">
        <v>300</v>
      </c>
      <c r="N252" s="12">
        <v>10</v>
      </c>
      <c r="O252" s="11">
        <v>6.25E-2</v>
      </c>
      <c r="P252" s="12">
        <v>1.19</v>
      </c>
      <c r="Q252" s="12">
        <v>5.75</v>
      </c>
      <c r="R252" s="12">
        <v>4.5</v>
      </c>
      <c r="S252" s="12">
        <v>3.3200000000000003</v>
      </c>
      <c r="T252" s="9">
        <v>3.6240000000000001</v>
      </c>
      <c r="U252" s="12">
        <v>7.88</v>
      </c>
      <c r="V252" s="12">
        <v>0.88</v>
      </c>
      <c r="W252" s="12">
        <v>8</v>
      </c>
      <c r="X252" s="11">
        <v>22.5</v>
      </c>
      <c r="Y252" s="9" t="s">
        <v>816</v>
      </c>
      <c r="Z252" s="9" t="s">
        <v>694</v>
      </c>
      <c r="AA252" s="9" t="s">
        <v>695</v>
      </c>
      <c r="AB252" s="9" t="s">
        <v>698</v>
      </c>
      <c r="AC252" s="9">
        <v>7.1000000000000008E-2</v>
      </c>
      <c r="AD252" s="9">
        <v>1.4200000000000002</v>
      </c>
      <c r="AE252" s="9">
        <v>0.37549999999999994</v>
      </c>
      <c r="AF252" s="9">
        <v>45</v>
      </c>
      <c r="AG252" s="25" t="s">
        <v>2264</v>
      </c>
      <c r="BB252" s="104" t="s">
        <v>4776</v>
      </c>
      <c r="BC252" s="105">
        <f t="shared" si="52"/>
        <v>0</v>
      </c>
      <c r="BD252" s="1"/>
      <c r="BE252">
        <v>1.375</v>
      </c>
      <c r="BF252" s="5">
        <v>6</v>
      </c>
      <c r="BG252">
        <v>3.75</v>
      </c>
      <c r="BH252" s="106">
        <f t="shared" si="51"/>
        <v>3.75</v>
      </c>
      <c r="BI252" s="107">
        <f t="shared" si="53"/>
        <v>0.5</v>
      </c>
      <c r="BJ252" s="108" t="str">
        <f t="shared" si="54"/>
        <v>SA-193-B7</v>
      </c>
      <c r="BK252" s="109" t="str">
        <f t="shared" si="55"/>
        <v>STUD BOLT, 1 3/8-6</v>
      </c>
      <c r="BL252" s="6">
        <f t="shared" si="49"/>
        <v>1.1766000000000001</v>
      </c>
      <c r="BM252" s="6" t="str">
        <f t="shared" si="56"/>
        <v>1 3/8-6 MACHINE THREAD</v>
      </c>
      <c r="BN252" s="110" t="s">
        <v>4476</v>
      </c>
    </row>
    <row r="253" spans="2:66" x14ac:dyDescent="0.25">
      <c r="B253" s="48" t="str">
        <f t="shared" si="50"/>
        <v>WNeck Flange 300-NPS4 SCH-160</v>
      </c>
      <c r="C253" s="9" t="s">
        <v>23</v>
      </c>
      <c r="D253" s="9" t="s">
        <v>810</v>
      </c>
      <c r="E253" s="9">
        <v>255</v>
      </c>
      <c r="F253" s="9" t="s">
        <v>1085</v>
      </c>
      <c r="G253" s="9" t="s">
        <v>158</v>
      </c>
      <c r="H253" s="9" t="s">
        <v>1086</v>
      </c>
      <c r="I253" s="13" t="s">
        <v>1083</v>
      </c>
      <c r="J253" s="10">
        <v>4</v>
      </c>
      <c r="K253" s="11" t="s">
        <v>813</v>
      </c>
      <c r="L253" s="11" t="s">
        <v>995</v>
      </c>
      <c r="M253" s="15">
        <v>300</v>
      </c>
      <c r="N253" s="12">
        <v>10</v>
      </c>
      <c r="O253" s="11">
        <v>6.25E-2</v>
      </c>
      <c r="P253" s="12">
        <v>1.19</v>
      </c>
      <c r="Q253" s="12">
        <v>5.75</v>
      </c>
      <c r="R253" s="12">
        <v>4.5</v>
      </c>
      <c r="S253" s="12">
        <v>3.3200000000000003</v>
      </c>
      <c r="T253" s="9">
        <v>3.4380000000000002</v>
      </c>
      <c r="U253" s="12">
        <v>7.88</v>
      </c>
      <c r="V253" s="12">
        <v>0.88</v>
      </c>
      <c r="W253" s="12">
        <v>8</v>
      </c>
      <c r="X253" s="11">
        <v>22.5</v>
      </c>
      <c r="Y253" s="9" t="s">
        <v>700</v>
      </c>
      <c r="Z253" s="9" t="s">
        <v>694</v>
      </c>
      <c r="AA253" s="9" t="s">
        <v>695</v>
      </c>
      <c r="AB253" s="9" t="s">
        <v>698</v>
      </c>
      <c r="AC253" s="9">
        <v>7.1000000000000008E-2</v>
      </c>
      <c r="AD253" s="9">
        <v>1.4200000000000002</v>
      </c>
      <c r="AE253" s="9">
        <v>0.46849999999999992</v>
      </c>
      <c r="AF253" s="9">
        <v>45</v>
      </c>
      <c r="AG253" s="25" t="s">
        <v>2264</v>
      </c>
      <c r="BB253" s="104" t="s">
        <v>4777</v>
      </c>
      <c r="BC253" s="105">
        <f t="shared" si="52"/>
        <v>0</v>
      </c>
      <c r="BD253" s="1"/>
      <c r="BE253">
        <v>1.375</v>
      </c>
      <c r="BF253" s="5">
        <v>6</v>
      </c>
      <c r="BG253">
        <v>4</v>
      </c>
      <c r="BH253" s="106">
        <f t="shared" si="51"/>
        <v>4</v>
      </c>
      <c r="BI253" s="107">
        <f t="shared" si="53"/>
        <v>0.5</v>
      </c>
      <c r="BJ253" s="108" t="str">
        <f t="shared" si="54"/>
        <v>SA-193-B7</v>
      </c>
      <c r="BK253" s="109" t="str">
        <f t="shared" si="55"/>
        <v>STUD BOLT, 1 3/8-6</v>
      </c>
      <c r="BL253" s="6">
        <f t="shared" si="49"/>
        <v>1.1766000000000001</v>
      </c>
      <c r="BM253" s="6" t="str">
        <f t="shared" si="56"/>
        <v>1 3/8-6 MACHINE THREAD</v>
      </c>
      <c r="BN253" s="110" t="s">
        <v>4476</v>
      </c>
    </row>
    <row r="254" spans="2:66" x14ac:dyDescent="0.25">
      <c r="B254" s="48" t="str">
        <f t="shared" si="50"/>
        <v>WNeck Flange 300-NPS4 SCH-40</v>
      </c>
      <c r="C254" s="9" t="s">
        <v>23</v>
      </c>
      <c r="D254" s="9" t="s">
        <v>810</v>
      </c>
      <c r="E254" s="9">
        <v>255</v>
      </c>
      <c r="F254" s="9" t="s">
        <v>1087</v>
      </c>
      <c r="G254" s="9" t="s">
        <v>159</v>
      </c>
      <c r="H254" s="9" t="s">
        <v>1088</v>
      </c>
      <c r="I254" s="13" t="s">
        <v>1083</v>
      </c>
      <c r="J254" s="10">
        <v>4</v>
      </c>
      <c r="K254" s="11" t="s">
        <v>813</v>
      </c>
      <c r="L254" s="11" t="s">
        <v>995</v>
      </c>
      <c r="M254" s="15">
        <v>300</v>
      </c>
      <c r="N254" s="12">
        <v>10</v>
      </c>
      <c r="O254" s="11">
        <v>6.25E-2</v>
      </c>
      <c r="P254" s="12">
        <v>1.19</v>
      </c>
      <c r="Q254" s="12">
        <v>5.75</v>
      </c>
      <c r="R254" s="12">
        <v>4.5</v>
      </c>
      <c r="S254" s="12">
        <v>3.3200000000000003</v>
      </c>
      <c r="T254" s="9">
        <v>4.0259999999999998</v>
      </c>
      <c r="U254" s="12">
        <v>7.88</v>
      </c>
      <c r="V254" s="12">
        <v>0.88</v>
      </c>
      <c r="W254" s="12">
        <v>8</v>
      </c>
      <c r="X254" s="11">
        <v>22.5</v>
      </c>
      <c r="Y254" s="9" t="s">
        <v>702</v>
      </c>
      <c r="Z254" s="9" t="s">
        <v>694</v>
      </c>
      <c r="AA254" s="9" t="s">
        <v>695</v>
      </c>
      <c r="AB254" s="9" t="s">
        <v>698</v>
      </c>
      <c r="AC254" s="9">
        <v>7.1000000000000008E-2</v>
      </c>
      <c r="AD254" s="9">
        <v>1.4200000000000002</v>
      </c>
      <c r="AE254" s="9">
        <v>0.1745000000000001</v>
      </c>
      <c r="AF254" s="9">
        <v>45</v>
      </c>
      <c r="AG254" s="25" t="s">
        <v>2264</v>
      </c>
      <c r="BB254" s="104" t="s">
        <v>4778</v>
      </c>
      <c r="BC254" s="105">
        <f t="shared" si="52"/>
        <v>0</v>
      </c>
      <c r="BD254" s="1"/>
      <c r="BE254">
        <v>1.375</v>
      </c>
      <c r="BF254" s="5">
        <v>6</v>
      </c>
      <c r="BG254">
        <v>4.25</v>
      </c>
      <c r="BH254" s="106">
        <f t="shared" si="51"/>
        <v>4.25</v>
      </c>
      <c r="BI254" s="107">
        <f t="shared" si="53"/>
        <v>0.5</v>
      </c>
      <c r="BJ254" s="108" t="str">
        <f t="shared" si="54"/>
        <v>SA-193-B7</v>
      </c>
      <c r="BK254" s="109" t="str">
        <f t="shared" si="55"/>
        <v>STUD BOLT, 1 3/8-6</v>
      </c>
      <c r="BL254" s="6">
        <f t="shared" si="49"/>
        <v>1.1766000000000001</v>
      </c>
      <c r="BM254" s="6" t="str">
        <f t="shared" si="56"/>
        <v>1 3/8-6 MACHINE THREAD</v>
      </c>
      <c r="BN254" s="110" t="s">
        <v>4476</v>
      </c>
    </row>
    <row r="255" spans="2:66" x14ac:dyDescent="0.25">
      <c r="B255" s="48" t="str">
        <f t="shared" si="50"/>
        <v>WNeck Flange 300-NPS4 SCH-80</v>
      </c>
      <c r="C255" s="9" t="s">
        <v>23</v>
      </c>
      <c r="D255" s="9" t="s">
        <v>810</v>
      </c>
      <c r="E255" s="9">
        <v>255</v>
      </c>
      <c r="F255" s="9" t="s">
        <v>1089</v>
      </c>
      <c r="G255" s="9" t="s">
        <v>160</v>
      </c>
      <c r="H255" s="9" t="s">
        <v>1090</v>
      </c>
      <c r="I255" s="13" t="s">
        <v>1083</v>
      </c>
      <c r="J255" s="10">
        <v>4</v>
      </c>
      <c r="K255" s="11" t="s">
        <v>813</v>
      </c>
      <c r="L255" s="11" t="s">
        <v>995</v>
      </c>
      <c r="M255" s="15">
        <v>300</v>
      </c>
      <c r="N255" s="12">
        <v>10</v>
      </c>
      <c r="O255" s="11">
        <v>6.25E-2</v>
      </c>
      <c r="P255" s="12">
        <v>1.19</v>
      </c>
      <c r="Q255" s="12">
        <v>5.75</v>
      </c>
      <c r="R255" s="12">
        <v>4.5</v>
      </c>
      <c r="S255" s="12">
        <v>3.3200000000000003</v>
      </c>
      <c r="T255" s="9">
        <v>3.8260000000000001</v>
      </c>
      <c r="U255" s="12">
        <v>7.88</v>
      </c>
      <c r="V255" s="12">
        <v>0.88</v>
      </c>
      <c r="W255" s="12">
        <v>8</v>
      </c>
      <c r="X255" s="11">
        <v>22.5</v>
      </c>
      <c r="Y255" s="9" t="s">
        <v>704</v>
      </c>
      <c r="Z255" s="9" t="s">
        <v>694</v>
      </c>
      <c r="AA255" s="9" t="s">
        <v>695</v>
      </c>
      <c r="AB255" s="9" t="s">
        <v>698</v>
      </c>
      <c r="AC255" s="9">
        <v>7.1000000000000008E-2</v>
      </c>
      <c r="AD255" s="9">
        <v>1.4200000000000002</v>
      </c>
      <c r="AE255" s="9">
        <v>0.27449999999999997</v>
      </c>
      <c r="AF255" s="9">
        <v>45</v>
      </c>
      <c r="AG255" s="25" t="s">
        <v>2264</v>
      </c>
      <c r="BB255" s="104" t="s">
        <v>4779</v>
      </c>
      <c r="BC255" s="105">
        <f t="shared" si="52"/>
        <v>0</v>
      </c>
      <c r="BD255" s="1"/>
      <c r="BE255">
        <v>1.375</v>
      </c>
      <c r="BF255" s="5">
        <v>6</v>
      </c>
      <c r="BG255">
        <v>4.5</v>
      </c>
      <c r="BH255" s="106">
        <f t="shared" si="51"/>
        <v>4.5</v>
      </c>
      <c r="BI255" s="107">
        <f t="shared" si="53"/>
        <v>0.5</v>
      </c>
      <c r="BJ255" s="108" t="str">
        <f t="shared" si="54"/>
        <v>SA-193-B7</v>
      </c>
      <c r="BK255" s="109" t="str">
        <f t="shared" si="55"/>
        <v>STUD BOLT, 1 3/8-6</v>
      </c>
      <c r="BL255" s="6">
        <f t="shared" si="49"/>
        <v>1.1766000000000001</v>
      </c>
      <c r="BM255" s="6" t="str">
        <f t="shared" si="56"/>
        <v>1 3/8-6 MACHINE THREAD</v>
      </c>
      <c r="BN255" s="110" t="s">
        <v>4476</v>
      </c>
    </row>
    <row r="256" spans="2:66" x14ac:dyDescent="0.25">
      <c r="B256" s="48" t="str">
        <f t="shared" si="50"/>
        <v>WNeck Flange 300-NPS4 SCH-STD</v>
      </c>
      <c r="C256" s="9" t="s">
        <v>23</v>
      </c>
      <c r="D256" s="9" t="s">
        <v>810</v>
      </c>
      <c r="E256" s="9">
        <v>255</v>
      </c>
      <c r="F256" s="22" t="s">
        <v>689</v>
      </c>
      <c r="G256" s="9" t="s">
        <v>1</v>
      </c>
      <c r="H256" s="9" t="s">
        <v>1091</v>
      </c>
      <c r="I256" s="13" t="s">
        <v>1083</v>
      </c>
      <c r="J256" s="10">
        <v>4</v>
      </c>
      <c r="K256" s="11" t="s">
        <v>813</v>
      </c>
      <c r="L256" s="11" t="s">
        <v>995</v>
      </c>
      <c r="M256" s="15">
        <v>300</v>
      </c>
      <c r="N256" s="12">
        <v>10</v>
      </c>
      <c r="O256" s="11">
        <v>6.25E-2</v>
      </c>
      <c r="P256" s="12">
        <v>1.19</v>
      </c>
      <c r="Q256" s="12">
        <v>5.75</v>
      </c>
      <c r="R256" s="12">
        <v>4.5</v>
      </c>
      <c r="S256" s="12">
        <v>3.3200000000000003</v>
      </c>
      <c r="T256" s="9">
        <v>4.0259999999999998</v>
      </c>
      <c r="U256" s="12">
        <v>7.88</v>
      </c>
      <c r="V256" s="12">
        <v>0.88</v>
      </c>
      <c r="W256" s="12">
        <v>8</v>
      </c>
      <c r="X256" s="11">
        <v>22.5</v>
      </c>
      <c r="Y256" s="9" t="s">
        <v>706</v>
      </c>
      <c r="Z256" s="9" t="s">
        <v>694</v>
      </c>
      <c r="AA256" s="9" t="s">
        <v>695</v>
      </c>
      <c r="AB256" s="9" t="s">
        <v>698</v>
      </c>
      <c r="AC256" s="9">
        <v>7.1000000000000008E-2</v>
      </c>
      <c r="AD256" s="9">
        <v>1.4200000000000002</v>
      </c>
      <c r="AE256" s="9">
        <v>0.1745000000000001</v>
      </c>
      <c r="AF256" s="9">
        <v>45</v>
      </c>
      <c r="AG256" s="25" t="s">
        <v>2264</v>
      </c>
      <c r="BB256" s="104" t="s">
        <v>4780</v>
      </c>
      <c r="BC256" s="105">
        <f t="shared" si="52"/>
        <v>0</v>
      </c>
      <c r="BD256" s="1"/>
      <c r="BE256">
        <v>1.375</v>
      </c>
      <c r="BF256" s="5">
        <v>6</v>
      </c>
      <c r="BG256">
        <v>4.75</v>
      </c>
      <c r="BH256" s="106">
        <f t="shared" si="51"/>
        <v>4.75</v>
      </c>
      <c r="BI256" s="107">
        <f t="shared" si="53"/>
        <v>0.5</v>
      </c>
      <c r="BJ256" s="108" t="str">
        <f t="shared" si="54"/>
        <v>SA-193-B7</v>
      </c>
      <c r="BK256" s="109" t="str">
        <f t="shared" si="55"/>
        <v>STUD BOLT, 1 3/8-6</v>
      </c>
      <c r="BL256" s="6">
        <f t="shared" si="49"/>
        <v>1.1766000000000001</v>
      </c>
      <c r="BM256" s="6" t="str">
        <f t="shared" si="56"/>
        <v>1 3/8-6 MACHINE THREAD</v>
      </c>
      <c r="BN256" s="110" t="s">
        <v>4476</v>
      </c>
    </row>
    <row r="257" spans="2:66" x14ac:dyDescent="0.25">
      <c r="B257" s="48" t="str">
        <f t="shared" si="50"/>
        <v>WNeck Flange 300-NPS4 SCH-XH</v>
      </c>
      <c r="C257" s="9" t="s">
        <v>23</v>
      </c>
      <c r="D257" s="9" t="s">
        <v>810</v>
      </c>
      <c r="E257" s="9">
        <v>255</v>
      </c>
      <c r="F257" s="22" t="s">
        <v>689</v>
      </c>
      <c r="G257" s="9" t="s">
        <v>1</v>
      </c>
      <c r="H257" s="9" t="s">
        <v>1092</v>
      </c>
      <c r="I257" s="13" t="s">
        <v>1083</v>
      </c>
      <c r="J257" s="10">
        <v>4</v>
      </c>
      <c r="K257" s="11" t="s">
        <v>813</v>
      </c>
      <c r="L257" s="11" t="s">
        <v>995</v>
      </c>
      <c r="M257" s="15">
        <v>300</v>
      </c>
      <c r="N257" s="12">
        <v>10</v>
      </c>
      <c r="O257" s="11">
        <v>6.25E-2</v>
      </c>
      <c r="P257" s="12">
        <v>1.19</v>
      </c>
      <c r="Q257" s="12">
        <v>5.75</v>
      </c>
      <c r="R257" s="12">
        <v>4.5</v>
      </c>
      <c r="S257" s="12">
        <v>3.3200000000000003</v>
      </c>
      <c r="T257" s="9">
        <v>3.8260000000000001</v>
      </c>
      <c r="U257" s="12">
        <v>7.88</v>
      </c>
      <c r="V257" s="12">
        <v>0.88</v>
      </c>
      <c r="W257" s="12">
        <v>8</v>
      </c>
      <c r="X257" s="11">
        <v>22.5</v>
      </c>
      <c r="Y257" s="9" t="s">
        <v>708</v>
      </c>
      <c r="Z257" s="9" t="s">
        <v>694</v>
      </c>
      <c r="AA257" s="9" t="s">
        <v>695</v>
      </c>
      <c r="AB257" s="9" t="s">
        <v>698</v>
      </c>
      <c r="AC257" s="9">
        <v>7.1000000000000008E-2</v>
      </c>
      <c r="AD257" s="9">
        <v>1.4200000000000002</v>
      </c>
      <c r="AE257" s="9">
        <v>0.27449999999999997</v>
      </c>
      <c r="AF257" s="9">
        <v>45</v>
      </c>
      <c r="AG257" s="25" t="s">
        <v>2264</v>
      </c>
      <c r="BB257" s="104" t="s">
        <v>4781</v>
      </c>
      <c r="BC257" s="105">
        <f t="shared" si="52"/>
        <v>0</v>
      </c>
      <c r="BD257" s="1"/>
      <c r="BE257">
        <v>1.375</v>
      </c>
      <c r="BF257" s="5">
        <v>6</v>
      </c>
      <c r="BG257">
        <v>5</v>
      </c>
      <c r="BH257" s="106">
        <f t="shared" si="51"/>
        <v>5</v>
      </c>
      <c r="BI257" s="107">
        <f t="shared" si="53"/>
        <v>0.5</v>
      </c>
      <c r="BJ257" s="108" t="str">
        <f t="shared" si="54"/>
        <v>SA-193-B7</v>
      </c>
      <c r="BK257" s="109" t="str">
        <f t="shared" si="55"/>
        <v>STUD BOLT, 1 3/8-6</v>
      </c>
      <c r="BL257" s="6">
        <f t="shared" si="49"/>
        <v>1.1766000000000001</v>
      </c>
      <c r="BM257" s="6" t="str">
        <f t="shared" si="56"/>
        <v>1 3/8-6 MACHINE THREAD</v>
      </c>
      <c r="BN257" s="110" t="s">
        <v>4476</v>
      </c>
    </row>
    <row r="258" spans="2:66" x14ac:dyDescent="0.25">
      <c r="B258" s="48" t="str">
        <f t="shared" si="50"/>
        <v>WNeck Flange 300-NPS4 SCH-XXH</v>
      </c>
      <c r="C258" s="9" t="s">
        <v>23</v>
      </c>
      <c r="D258" s="9" t="s">
        <v>810</v>
      </c>
      <c r="E258" s="9">
        <v>255</v>
      </c>
      <c r="F258" s="9" t="s">
        <v>1093</v>
      </c>
      <c r="G258" s="9" t="s">
        <v>161</v>
      </c>
      <c r="H258" s="9" t="s">
        <v>1094</v>
      </c>
      <c r="I258" s="13" t="s">
        <v>1083</v>
      </c>
      <c r="J258" s="10">
        <v>4</v>
      </c>
      <c r="K258" s="11" t="s">
        <v>813</v>
      </c>
      <c r="L258" s="11" t="s">
        <v>995</v>
      </c>
      <c r="M258" s="15">
        <v>300</v>
      </c>
      <c r="N258" s="12">
        <v>10</v>
      </c>
      <c r="O258" s="11">
        <v>6.25E-2</v>
      </c>
      <c r="P258" s="12">
        <v>1.19</v>
      </c>
      <c r="Q258" s="12">
        <v>5.75</v>
      </c>
      <c r="R258" s="12">
        <v>4.5</v>
      </c>
      <c r="S258" s="12">
        <v>3.3200000000000003</v>
      </c>
      <c r="T258" s="9">
        <v>3.1520000000000001</v>
      </c>
      <c r="U258" s="12">
        <v>7.88</v>
      </c>
      <c r="V258" s="12">
        <v>0.88</v>
      </c>
      <c r="W258" s="12">
        <v>8</v>
      </c>
      <c r="X258" s="11">
        <v>22.5</v>
      </c>
      <c r="Y258" s="9" t="s">
        <v>710</v>
      </c>
      <c r="Z258" s="9" t="s">
        <v>694</v>
      </c>
      <c r="AA258" s="9" t="s">
        <v>695</v>
      </c>
      <c r="AB258" s="9" t="s">
        <v>698</v>
      </c>
      <c r="AC258" s="9">
        <v>7.1000000000000008E-2</v>
      </c>
      <c r="AD258" s="9">
        <v>1.4200000000000002</v>
      </c>
      <c r="AE258" s="9">
        <v>0.61149999999999993</v>
      </c>
      <c r="AF258" s="9">
        <v>45</v>
      </c>
      <c r="AG258" s="25" t="s">
        <v>2264</v>
      </c>
      <c r="BB258" s="104" t="s">
        <v>4782</v>
      </c>
      <c r="BC258" s="105">
        <f t="shared" si="52"/>
        <v>0</v>
      </c>
      <c r="BD258" s="1"/>
      <c r="BE258">
        <v>1.375</v>
      </c>
      <c r="BF258" s="5">
        <v>6</v>
      </c>
      <c r="BG258">
        <v>5.25</v>
      </c>
      <c r="BH258" s="106">
        <f t="shared" si="51"/>
        <v>5.25</v>
      </c>
      <c r="BI258" s="107">
        <f t="shared" si="53"/>
        <v>0.5</v>
      </c>
      <c r="BJ258" s="108" t="str">
        <f t="shared" si="54"/>
        <v>SA-193-B7</v>
      </c>
      <c r="BK258" s="109" t="str">
        <f t="shared" si="55"/>
        <v>STUD BOLT, 1 3/8-6</v>
      </c>
      <c r="BL258" s="6">
        <f t="shared" si="49"/>
        <v>1.1766000000000001</v>
      </c>
      <c r="BM258" s="6" t="str">
        <f t="shared" si="56"/>
        <v>1 3/8-6 MACHINE THREAD</v>
      </c>
      <c r="BN258" s="110" t="s">
        <v>4476</v>
      </c>
    </row>
    <row r="259" spans="2:66" x14ac:dyDescent="0.25">
      <c r="B259" s="48" t="str">
        <f t="shared" si="50"/>
        <v>WNeck Flange 300-NPS5 SCH-10</v>
      </c>
      <c r="C259" s="9" t="s">
        <v>23</v>
      </c>
      <c r="D259" s="9" t="s">
        <v>827</v>
      </c>
      <c r="E259" s="9">
        <v>33023</v>
      </c>
      <c r="F259" s="22" t="s">
        <v>689</v>
      </c>
      <c r="G259" s="9" t="s">
        <v>1</v>
      </c>
      <c r="H259" s="9" t="s">
        <v>1095</v>
      </c>
      <c r="I259" s="13" t="s">
        <v>1096</v>
      </c>
      <c r="J259" s="10">
        <v>5</v>
      </c>
      <c r="K259" s="11" t="s">
        <v>830</v>
      </c>
      <c r="L259" s="11" t="s">
        <v>995</v>
      </c>
      <c r="M259" s="15">
        <v>300</v>
      </c>
      <c r="N259" s="12">
        <v>11</v>
      </c>
      <c r="O259" s="11">
        <v>6.25E-2</v>
      </c>
      <c r="P259" s="12">
        <v>1.32</v>
      </c>
      <c r="Q259" s="12">
        <v>7</v>
      </c>
      <c r="R259" s="12">
        <v>5.56</v>
      </c>
      <c r="S259" s="12">
        <v>3.82</v>
      </c>
      <c r="T259" s="9">
        <v>5.2949999999999999</v>
      </c>
      <c r="U259" s="12">
        <v>9.25</v>
      </c>
      <c r="V259" s="12">
        <v>0.88</v>
      </c>
      <c r="W259" s="12">
        <v>8</v>
      </c>
      <c r="X259" s="11">
        <v>22.5</v>
      </c>
      <c r="Y259" s="9" t="s">
        <v>693</v>
      </c>
      <c r="Z259" s="9" t="s">
        <v>694</v>
      </c>
      <c r="AA259" s="9" t="s">
        <v>695</v>
      </c>
      <c r="AB259" s="9" t="s">
        <v>698</v>
      </c>
      <c r="AC259" s="9">
        <v>8.3333333333333329E-2</v>
      </c>
      <c r="AD259" s="9">
        <v>1.6666666666666667</v>
      </c>
      <c r="AE259" s="9">
        <v>6.999999999999984E-2</v>
      </c>
      <c r="AF259" s="9">
        <v>45</v>
      </c>
      <c r="AG259" s="25" t="s">
        <v>2264</v>
      </c>
      <c r="BB259" s="104" t="s">
        <v>4783</v>
      </c>
      <c r="BC259" s="105">
        <f t="shared" si="52"/>
        <v>0</v>
      </c>
      <c r="BD259" s="1"/>
      <c r="BE259">
        <v>1.375</v>
      </c>
      <c r="BF259" s="5">
        <v>6</v>
      </c>
      <c r="BG259">
        <v>5.5</v>
      </c>
      <c r="BH259" s="106">
        <f t="shared" si="51"/>
        <v>5.5</v>
      </c>
      <c r="BI259" s="107">
        <f t="shared" si="53"/>
        <v>0.5</v>
      </c>
      <c r="BJ259" s="108" t="str">
        <f t="shared" si="54"/>
        <v>SA-193-B7</v>
      </c>
      <c r="BK259" s="109" t="str">
        <f t="shared" si="55"/>
        <v>STUD BOLT, 1 3/8-6</v>
      </c>
      <c r="BL259" s="6">
        <f t="shared" si="49"/>
        <v>1.1766000000000001</v>
      </c>
      <c r="BM259" s="6" t="str">
        <f t="shared" si="56"/>
        <v>1 3/8-6 MACHINE THREAD</v>
      </c>
      <c r="BN259" s="110" t="s">
        <v>4476</v>
      </c>
    </row>
    <row r="260" spans="2:66" x14ac:dyDescent="0.25">
      <c r="B260" s="48" t="str">
        <f t="shared" si="50"/>
        <v>WNeck Flange 300-NPS5 SCH-120</v>
      </c>
      <c r="C260" s="9" t="s">
        <v>23</v>
      </c>
      <c r="D260" s="9" t="s">
        <v>827</v>
      </c>
      <c r="E260" s="9">
        <v>33023</v>
      </c>
      <c r="F260" s="22" t="s">
        <v>689</v>
      </c>
      <c r="G260" s="9" t="s">
        <v>162</v>
      </c>
      <c r="H260" s="9" t="s">
        <v>1097</v>
      </c>
      <c r="I260" s="13" t="s">
        <v>1096</v>
      </c>
      <c r="J260" s="10">
        <v>5</v>
      </c>
      <c r="K260" s="11" t="s">
        <v>830</v>
      </c>
      <c r="L260" s="11" t="s">
        <v>995</v>
      </c>
      <c r="M260" s="15">
        <v>300</v>
      </c>
      <c r="N260" s="12">
        <v>11</v>
      </c>
      <c r="O260" s="11">
        <v>6.25E-2</v>
      </c>
      <c r="P260" s="12">
        <v>1.32</v>
      </c>
      <c r="Q260" s="12">
        <v>7</v>
      </c>
      <c r="R260" s="12">
        <v>5.56</v>
      </c>
      <c r="S260" s="12">
        <v>3.82</v>
      </c>
      <c r="T260" s="9">
        <v>4.5629999999999997</v>
      </c>
      <c r="U260" s="12">
        <v>9.25</v>
      </c>
      <c r="V260" s="12">
        <v>0.88</v>
      </c>
      <c r="W260" s="12">
        <v>8</v>
      </c>
      <c r="X260" s="11">
        <v>22.5</v>
      </c>
      <c r="Y260" s="9" t="s">
        <v>816</v>
      </c>
      <c r="Z260" s="9" t="s">
        <v>694</v>
      </c>
      <c r="AA260" s="9" t="s">
        <v>695</v>
      </c>
      <c r="AB260" s="9" t="s">
        <v>698</v>
      </c>
      <c r="AC260" s="9">
        <v>8.3333333333333329E-2</v>
      </c>
      <c r="AD260" s="9">
        <v>1.6666666666666667</v>
      </c>
      <c r="AE260" s="9">
        <v>0.43599999999999994</v>
      </c>
      <c r="AF260" s="9">
        <v>45</v>
      </c>
      <c r="AG260" s="25" t="s">
        <v>2264</v>
      </c>
      <c r="BB260" s="104" t="s">
        <v>4784</v>
      </c>
      <c r="BC260" s="105">
        <f t="shared" si="52"/>
        <v>0</v>
      </c>
      <c r="BD260" s="1"/>
      <c r="BE260">
        <v>1.375</v>
      </c>
      <c r="BF260" s="5">
        <v>6</v>
      </c>
      <c r="BG260">
        <v>5.75</v>
      </c>
      <c r="BH260" s="106">
        <f t="shared" si="51"/>
        <v>5.75</v>
      </c>
      <c r="BI260" s="107">
        <f t="shared" si="53"/>
        <v>0.5</v>
      </c>
      <c r="BJ260" s="108" t="str">
        <f t="shared" si="54"/>
        <v>SA-193-B7</v>
      </c>
      <c r="BK260" s="109" t="str">
        <f t="shared" si="55"/>
        <v>STUD BOLT, 1 3/8-6</v>
      </c>
      <c r="BL260" s="6">
        <f t="shared" ref="BL260:BL323" si="57">VLOOKUP(BE260,Thread_Data,2,FALSE)</f>
        <v>1.1766000000000001</v>
      </c>
      <c r="BM260" s="6" t="str">
        <f t="shared" si="56"/>
        <v>1 3/8-6 MACHINE THREAD</v>
      </c>
      <c r="BN260" s="110" t="s">
        <v>4476</v>
      </c>
    </row>
    <row r="261" spans="2:66" x14ac:dyDescent="0.25">
      <c r="B261" s="48" t="str">
        <f t="shared" ref="B261:B324" si="58">CONCATENATE("WNeck Flange ",M261,"-NPS",J261," ",Y261)</f>
        <v>WNeck Flange 300-NPS5 SCH-160</v>
      </c>
      <c r="C261" s="9" t="s">
        <v>23</v>
      </c>
      <c r="D261" s="9" t="s">
        <v>827</v>
      </c>
      <c r="E261" s="9">
        <v>33023</v>
      </c>
      <c r="F261" s="22" t="s">
        <v>689</v>
      </c>
      <c r="G261" s="9" t="s">
        <v>163</v>
      </c>
      <c r="H261" s="9" t="s">
        <v>1098</v>
      </c>
      <c r="I261" s="13" t="s">
        <v>1096</v>
      </c>
      <c r="J261" s="10">
        <v>5</v>
      </c>
      <c r="K261" s="11" t="s">
        <v>830</v>
      </c>
      <c r="L261" s="11" t="s">
        <v>995</v>
      </c>
      <c r="M261" s="15">
        <v>300</v>
      </c>
      <c r="N261" s="12">
        <v>11</v>
      </c>
      <c r="O261" s="11">
        <v>6.25E-2</v>
      </c>
      <c r="P261" s="12">
        <v>1.32</v>
      </c>
      <c r="Q261" s="12">
        <v>7</v>
      </c>
      <c r="R261" s="12">
        <v>5.56</v>
      </c>
      <c r="S261" s="12">
        <v>3.82</v>
      </c>
      <c r="T261" s="9">
        <v>4.3129999999999997</v>
      </c>
      <c r="U261" s="12">
        <v>9.25</v>
      </c>
      <c r="V261" s="12">
        <v>0.88</v>
      </c>
      <c r="W261" s="12">
        <v>8</v>
      </c>
      <c r="X261" s="11">
        <v>22.5</v>
      </c>
      <c r="Y261" s="9" t="s">
        <v>700</v>
      </c>
      <c r="Z261" s="9" t="s">
        <v>694</v>
      </c>
      <c r="AA261" s="9" t="s">
        <v>695</v>
      </c>
      <c r="AB261" s="9" t="s">
        <v>698</v>
      </c>
      <c r="AC261" s="9">
        <v>8.3333333333333329E-2</v>
      </c>
      <c r="AD261" s="9">
        <v>1.6666666666666667</v>
      </c>
      <c r="AE261" s="9">
        <v>0.56099999999999994</v>
      </c>
      <c r="AF261" s="9">
        <v>45</v>
      </c>
      <c r="AG261" s="25" t="s">
        <v>2264</v>
      </c>
      <c r="BB261" s="104" t="s">
        <v>4785</v>
      </c>
      <c r="BC261" s="105">
        <f t="shared" si="52"/>
        <v>0</v>
      </c>
      <c r="BD261" s="1"/>
      <c r="BE261">
        <v>1.375</v>
      </c>
      <c r="BF261" s="5">
        <v>6</v>
      </c>
      <c r="BG261">
        <v>6</v>
      </c>
      <c r="BH261" s="106">
        <f t="shared" ref="BH261:BH324" si="59">BG261</f>
        <v>6</v>
      </c>
      <c r="BI261" s="107">
        <f t="shared" si="53"/>
        <v>0.5</v>
      </c>
      <c r="BJ261" s="108" t="str">
        <f t="shared" si="54"/>
        <v>SA-193-B7</v>
      </c>
      <c r="BK261" s="109" t="str">
        <f t="shared" si="55"/>
        <v>STUD BOLT, 1 3/8-6</v>
      </c>
      <c r="BL261" s="6">
        <f t="shared" si="57"/>
        <v>1.1766000000000001</v>
      </c>
      <c r="BM261" s="6" t="str">
        <f t="shared" si="56"/>
        <v>1 3/8-6 MACHINE THREAD</v>
      </c>
      <c r="BN261" s="110" t="s">
        <v>4476</v>
      </c>
    </row>
    <row r="262" spans="2:66" x14ac:dyDescent="0.25">
      <c r="B262" s="48" t="str">
        <f t="shared" si="58"/>
        <v>WNeck Flange 300-NPS5 SCH-40</v>
      </c>
      <c r="C262" s="9" t="s">
        <v>23</v>
      </c>
      <c r="D262" s="9" t="s">
        <v>827</v>
      </c>
      <c r="E262" s="9">
        <v>33023</v>
      </c>
      <c r="F262" s="22" t="s">
        <v>689</v>
      </c>
      <c r="G262" s="9" t="s">
        <v>164</v>
      </c>
      <c r="H262" s="9" t="s">
        <v>1099</v>
      </c>
      <c r="I262" s="13" t="s">
        <v>1096</v>
      </c>
      <c r="J262" s="10">
        <v>5</v>
      </c>
      <c r="K262" s="11" t="s">
        <v>830</v>
      </c>
      <c r="L262" s="11" t="s">
        <v>995</v>
      </c>
      <c r="M262" s="15">
        <v>300</v>
      </c>
      <c r="N262" s="12">
        <v>11</v>
      </c>
      <c r="O262" s="11">
        <v>6.25E-2</v>
      </c>
      <c r="P262" s="12">
        <v>1.32</v>
      </c>
      <c r="Q262" s="12">
        <v>7</v>
      </c>
      <c r="R262" s="12">
        <v>5.56</v>
      </c>
      <c r="S262" s="12">
        <v>3.82</v>
      </c>
      <c r="T262" s="9">
        <v>5.0469999999999997</v>
      </c>
      <c r="U262" s="12">
        <v>9.25</v>
      </c>
      <c r="V262" s="12">
        <v>0.88</v>
      </c>
      <c r="W262" s="12">
        <v>8</v>
      </c>
      <c r="X262" s="11">
        <v>22.5</v>
      </c>
      <c r="Y262" s="9" t="s">
        <v>702</v>
      </c>
      <c r="Z262" s="9" t="s">
        <v>694</v>
      </c>
      <c r="AA262" s="9" t="s">
        <v>695</v>
      </c>
      <c r="AB262" s="9" t="s">
        <v>698</v>
      </c>
      <c r="AC262" s="9">
        <v>8.3333333333333329E-2</v>
      </c>
      <c r="AD262" s="9">
        <v>1.6666666666666667</v>
      </c>
      <c r="AE262" s="9">
        <v>0.19399999999999995</v>
      </c>
      <c r="AF262" s="9">
        <v>45</v>
      </c>
      <c r="AG262" s="25" t="s">
        <v>2264</v>
      </c>
      <c r="BB262" s="104" t="s">
        <v>4786</v>
      </c>
      <c r="BC262" s="105">
        <f t="shared" ref="BC262:BC325" si="60">$BA$4</f>
        <v>0</v>
      </c>
      <c r="BD262" s="1"/>
      <c r="BE262">
        <v>1.375</v>
      </c>
      <c r="BF262" s="5">
        <v>6</v>
      </c>
      <c r="BG262">
        <v>6.25</v>
      </c>
      <c r="BH262" s="106">
        <f t="shared" si="59"/>
        <v>6.25</v>
      </c>
      <c r="BI262" s="107">
        <f t="shared" ref="BI262:BI325" si="61">$BH$4</f>
        <v>0.5</v>
      </c>
      <c r="BJ262" s="108" t="str">
        <f t="shared" ref="BJ262:BJ325" si="62">$BI$4</f>
        <v>SA-193-B7</v>
      </c>
      <c r="BK262" s="109" t="str">
        <f t="shared" ref="BK262:BK325" si="63">CONCATENATE("STUD BOLT, ",TEXT(BE262,"# #/##"),"-",BF262)</f>
        <v>STUD BOLT, 1 3/8-6</v>
      </c>
      <c r="BL262" s="6">
        <f t="shared" si="57"/>
        <v>1.1766000000000001</v>
      </c>
      <c r="BM262" s="6" t="str">
        <f t="shared" ref="BM262:BM325" si="64">CONCATENATE(TEXT(BE262,"# #/##"),"-",BF262," MACHINE THREAD")</f>
        <v>1 3/8-6 MACHINE THREAD</v>
      </c>
      <c r="BN262" s="110" t="s">
        <v>4476</v>
      </c>
    </row>
    <row r="263" spans="2:66" x14ac:dyDescent="0.25">
      <c r="B263" s="48" t="str">
        <f t="shared" si="58"/>
        <v>WNeck Flange 300-NPS5 SCH-80</v>
      </c>
      <c r="C263" s="9" t="s">
        <v>23</v>
      </c>
      <c r="D263" s="9" t="s">
        <v>827</v>
      </c>
      <c r="E263" s="9">
        <v>33023</v>
      </c>
      <c r="F263" s="9" t="s">
        <v>1100</v>
      </c>
      <c r="G263" s="9" t="s">
        <v>165</v>
      </c>
      <c r="H263" s="9" t="s">
        <v>1101</v>
      </c>
      <c r="I263" s="13" t="s">
        <v>1096</v>
      </c>
      <c r="J263" s="10">
        <v>5</v>
      </c>
      <c r="K263" s="11" t="s">
        <v>830</v>
      </c>
      <c r="L263" s="11" t="s">
        <v>995</v>
      </c>
      <c r="M263" s="15">
        <v>300</v>
      </c>
      <c r="N263" s="12">
        <v>11</v>
      </c>
      <c r="O263" s="11">
        <v>6.25E-2</v>
      </c>
      <c r="P263" s="12">
        <v>1.32</v>
      </c>
      <c r="Q263" s="12">
        <v>7</v>
      </c>
      <c r="R263" s="12">
        <v>5.56</v>
      </c>
      <c r="S263" s="12">
        <v>3.82</v>
      </c>
      <c r="T263" s="9">
        <v>4.8129999999999997</v>
      </c>
      <c r="U263" s="12">
        <v>9.25</v>
      </c>
      <c r="V263" s="12">
        <v>0.88</v>
      </c>
      <c r="W263" s="12">
        <v>8</v>
      </c>
      <c r="X263" s="11">
        <v>22.5</v>
      </c>
      <c r="Y263" s="9" t="s">
        <v>704</v>
      </c>
      <c r="Z263" s="9" t="s">
        <v>694</v>
      </c>
      <c r="AA263" s="9" t="s">
        <v>695</v>
      </c>
      <c r="AB263" s="9" t="s">
        <v>698</v>
      </c>
      <c r="AC263" s="9">
        <v>8.3333333333333329E-2</v>
      </c>
      <c r="AD263" s="9">
        <v>1.6666666666666667</v>
      </c>
      <c r="AE263" s="9">
        <v>0.31099999999999994</v>
      </c>
      <c r="AF263" s="9">
        <v>45</v>
      </c>
      <c r="AG263" s="25" t="s">
        <v>2264</v>
      </c>
      <c r="BB263" s="104" t="s">
        <v>4787</v>
      </c>
      <c r="BC263" s="105">
        <f t="shared" si="60"/>
        <v>0</v>
      </c>
      <c r="BD263" s="1"/>
      <c r="BE263">
        <v>1.375</v>
      </c>
      <c r="BF263" s="5">
        <v>6</v>
      </c>
      <c r="BG263">
        <v>6.5</v>
      </c>
      <c r="BH263" s="106">
        <f t="shared" si="59"/>
        <v>6.5</v>
      </c>
      <c r="BI263" s="107">
        <f t="shared" si="61"/>
        <v>0.5</v>
      </c>
      <c r="BJ263" s="108" t="str">
        <f t="shared" si="62"/>
        <v>SA-193-B7</v>
      </c>
      <c r="BK263" s="109" t="str">
        <f t="shared" si="63"/>
        <v>STUD BOLT, 1 3/8-6</v>
      </c>
      <c r="BL263" s="6">
        <f t="shared" si="57"/>
        <v>1.1766000000000001</v>
      </c>
      <c r="BM263" s="6" t="str">
        <f t="shared" si="64"/>
        <v>1 3/8-6 MACHINE THREAD</v>
      </c>
      <c r="BN263" s="110" t="s">
        <v>4476</v>
      </c>
    </row>
    <row r="264" spans="2:66" x14ac:dyDescent="0.25">
      <c r="B264" s="48" t="str">
        <f t="shared" si="58"/>
        <v>WNeck Flange 300-NPS5 SCH-STD</v>
      </c>
      <c r="C264" s="9" t="s">
        <v>23</v>
      </c>
      <c r="D264" s="9" t="s">
        <v>827</v>
      </c>
      <c r="E264" s="9">
        <v>33023</v>
      </c>
      <c r="F264" s="22" t="s">
        <v>689</v>
      </c>
      <c r="G264" s="9" t="s">
        <v>1</v>
      </c>
      <c r="H264" s="9" t="s">
        <v>1102</v>
      </c>
      <c r="I264" s="13" t="s">
        <v>1096</v>
      </c>
      <c r="J264" s="10">
        <v>5</v>
      </c>
      <c r="K264" s="11" t="s">
        <v>830</v>
      </c>
      <c r="L264" s="11" t="s">
        <v>995</v>
      </c>
      <c r="M264" s="15">
        <v>300</v>
      </c>
      <c r="N264" s="12">
        <v>11</v>
      </c>
      <c r="O264" s="11">
        <v>6.25E-2</v>
      </c>
      <c r="P264" s="12">
        <v>1.32</v>
      </c>
      <c r="Q264" s="12">
        <v>7</v>
      </c>
      <c r="R264" s="12">
        <v>5.56</v>
      </c>
      <c r="S264" s="12">
        <v>3.82</v>
      </c>
      <c r="T264" s="9">
        <v>5.0469999999999997</v>
      </c>
      <c r="U264" s="12">
        <v>9.25</v>
      </c>
      <c r="V264" s="12">
        <v>0.88</v>
      </c>
      <c r="W264" s="12">
        <v>8</v>
      </c>
      <c r="X264" s="11">
        <v>22.5</v>
      </c>
      <c r="Y264" s="9" t="s">
        <v>706</v>
      </c>
      <c r="Z264" s="9" t="s">
        <v>694</v>
      </c>
      <c r="AA264" s="9" t="s">
        <v>695</v>
      </c>
      <c r="AB264" s="9" t="s">
        <v>698</v>
      </c>
      <c r="AC264" s="9">
        <v>8.3333333333333329E-2</v>
      </c>
      <c r="AD264" s="9">
        <v>1.6666666666666667</v>
      </c>
      <c r="AE264" s="9">
        <v>0.19399999999999995</v>
      </c>
      <c r="AF264" s="9">
        <v>45</v>
      </c>
      <c r="AG264" s="25" t="s">
        <v>2264</v>
      </c>
      <c r="BB264" s="104" t="s">
        <v>4788</v>
      </c>
      <c r="BC264" s="105">
        <f t="shared" si="60"/>
        <v>0</v>
      </c>
      <c r="BD264" s="1"/>
      <c r="BE264">
        <v>1.375</v>
      </c>
      <c r="BF264" s="5">
        <v>6</v>
      </c>
      <c r="BG264">
        <v>6.75</v>
      </c>
      <c r="BH264" s="106">
        <f t="shared" si="59"/>
        <v>6.75</v>
      </c>
      <c r="BI264" s="107">
        <f t="shared" si="61"/>
        <v>0.5</v>
      </c>
      <c r="BJ264" s="108" t="str">
        <f t="shared" si="62"/>
        <v>SA-193-B7</v>
      </c>
      <c r="BK264" s="109" t="str">
        <f t="shared" si="63"/>
        <v>STUD BOLT, 1 3/8-6</v>
      </c>
      <c r="BL264" s="6">
        <f t="shared" si="57"/>
        <v>1.1766000000000001</v>
      </c>
      <c r="BM264" s="6" t="str">
        <f t="shared" si="64"/>
        <v>1 3/8-6 MACHINE THREAD</v>
      </c>
      <c r="BN264" s="110" t="s">
        <v>4476</v>
      </c>
    </row>
    <row r="265" spans="2:66" x14ac:dyDescent="0.25">
      <c r="B265" s="48" t="str">
        <f t="shared" si="58"/>
        <v>WNeck Flange 300-NPS5 SCH-XH</v>
      </c>
      <c r="C265" s="9" t="s">
        <v>23</v>
      </c>
      <c r="D265" s="9" t="s">
        <v>827</v>
      </c>
      <c r="E265" s="9">
        <v>33023</v>
      </c>
      <c r="F265" s="22" t="s">
        <v>689</v>
      </c>
      <c r="G265" s="9" t="s">
        <v>1</v>
      </c>
      <c r="H265" s="9" t="s">
        <v>1103</v>
      </c>
      <c r="I265" s="13" t="s">
        <v>1096</v>
      </c>
      <c r="J265" s="10">
        <v>5</v>
      </c>
      <c r="K265" s="11" t="s">
        <v>830</v>
      </c>
      <c r="L265" s="11" t="s">
        <v>995</v>
      </c>
      <c r="M265" s="15">
        <v>300</v>
      </c>
      <c r="N265" s="12">
        <v>11</v>
      </c>
      <c r="O265" s="11">
        <v>6.25E-2</v>
      </c>
      <c r="P265" s="12">
        <v>1.32</v>
      </c>
      <c r="Q265" s="12">
        <v>7</v>
      </c>
      <c r="R265" s="12">
        <v>5.56</v>
      </c>
      <c r="S265" s="12">
        <v>3.82</v>
      </c>
      <c r="T265" s="9">
        <v>4.8129999999999997</v>
      </c>
      <c r="U265" s="12">
        <v>9.25</v>
      </c>
      <c r="V265" s="12">
        <v>0.88</v>
      </c>
      <c r="W265" s="12">
        <v>8</v>
      </c>
      <c r="X265" s="11">
        <v>22.5</v>
      </c>
      <c r="Y265" s="9" t="s">
        <v>708</v>
      </c>
      <c r="Z265" s="9" t="s">
        <v>694</v>
      </c>
      <c r="AA265" s="9" t="s">
        <v>695</v>
      </c>
      <c r="AB265" s="9" t="s">
        <v>698</v>
      </c>
      <c r="AC265" s="9">
        <v>8.3333333333333329E-2</v>
      </c>
      <c r="AD265" s="9">
        <v>1.6666666666666667</v>
      </c>
      <c r="AE265" s="9">
        <v>0.31099999999999994</v>
      </c>
      <c r="AF265" s="9">
        <v>45</v>
      </c>
      <c r="AG265" s="25" t="s">
        <v>2264</v>
      </c>
      <c r="BB265" s="104" t="s">
        <v>4789</v>
      </c>
      <c r="BC265" s="105">
        <f t="shared" si="60"/>
        <v>0</v>
      </c>
      <c r="BD265" s="1"/>
      <c r="BE265">
        <v>1.375</v>
      </c>
      <c r="BF265" s="5">
        <v>6</v>
      </c>
      <c r="BG265">
        <v>7</v>
      </c>
      <c r="BH265" s="106">
        <f t="shared" si="59"/>
        <v>7</v>
      </c>
      <c r="BI265" s="107">
        <f t="shared" si="61"/>
        <v>0.5</v>
      </c>
      <c r="BJ265" s="108" t="str">
        <f t="shared" si="62"/>
        <v>SA-193-B7</v>
      </c>
      <c r="BK265" s="109" t="str">
        <f t="shared" si="63"/>
        <v>STUD BOLT, 1 3/8-6</v>
      </c>
      <c r="BL265" s="6">
        <f t="shared" si="57"/>
        <v>1.1766000000000001</v>
      </c>
      <c r="BM265" s="6" t="str">
        <f t="shared" si="64"/>
        <v>1 3/8-6 MACHINE THREAD</v>
      </c>
      <c r="BN265" s="110" t="s">
        <v>4476</v>
      </c>
    </row>
    <row r="266" spans="2:66" x14ac:dyDescent="0.25">
      <c r="B266" s="48" t="str">
        <f t="shared" si="58"/>
        <v>WNeck Flange 300-NPS5 SCH-XXH</v>
      </c>
      <c r="C266" s="9" t="s">
        <v>23</v>
      </c>
      <c r="D266" s="9" t="s">
        <v>827</v>
      </c>
      <c r="E266" s="9">
        <v>33023</v>
      </c>
      <c r="F266" s="22" t="s">
        <v>689</v>
      </c>
      <c r="G266" s="9" t="s">
        <v>166</v>
      </c>
      <c r="H266" s="9" t="s">
        <v>1104</v>
      </c>
      <c r="I266" s="13" t="s">
        <v>1096</v>
      </c>
      <c r="J266" s="10">
        <v>5</v>
      </c>
      <c r="K266" s="11" t="s">
        <v>830</v>
      </c>
      <c r="L266" s="11" t="s">
        <v>995</v>
      </c>
      <c r="M266" s="15">
        <v>300</v>
      </c>
      <c r="N266" s="12">
        <v>11</v>
      </c>
      <c r="O266" s="11">
        <v>6.25E-2</v>
      </c>
      <c r="P266" s="12">
        <v>1.32</v>
      </c>
      <c r="Q266" s="12">
        <v>7</v>
      </c>
      <c r="R266" s="12">
        <v>5.56</v>
      </c>
      <c r="S266" s="12">
        <v>3.82</v>
      </c>
      <c r="T266" s="9">
        <v>4.0629999999999997</v>
      </c>
      <c r="U266" s="12">
        <v>9.25</v>
      </c>
      <c r="V266" s="12">
        <v>0.88</v>
      </c>
      <c r="W266" s="12">
        <v>8</v>
      </c>
      <c r="X266" s="11">
        <v>22.5</v>
      </c>
      <c r="Y266" s="9" t="s">
        <v>710</v>
      </c>
      <c r="Z266" s="9" t="s">
        <v>694</v>
      </c>
      <c r="AA266" s="9" t="s">
        <v>695</v>
      </c>
      <c r="AB266" s="9" t="s">
        <v>698</v>
      </c>
      <c r="AC266" s="9">
        <v>8.3333333333333329E-2</v>
      </c>
      <c r="AD266" s="9">
        <v>1.6666666666666667</v>
      </c>
      <c r="AE266" s="9">
        <v>0.68599999999999994</v>
      </c>
      <c r="AF266" s="9">
        <v>45</v>
      </c>
      <c r="AG266" s="25" t="s">
        <v>2264</v>
      </c>
      <c r="BB266" s="104" t="s">
        <v>4790</v>
      </c>
      <c r="BC266" s="105">
        <f t="shared" si="60"/>
        <v>0</v>
      </c>
      <c r="BD266" s="1"/>
      <c r="BE266">
        <v>1.375</v>
      </c>
      <c r="BF266" s="5">
        <v>6</v>
      </c>
      <c r="BG266">
        <v>7.25</v>
      </c>
      <c r="BH266" s="106">
        <f t="shared" si="59"/>
        <v>7.25</v>
      </c>
      <c r="BI266" s="107">
        <f t="shared" si="61"/>
        <v>0.5</v>
      </c>
      <c r="BJ266" s="108" t="str">
        <f t="shared" si="62"/>
        <v>SA-193-B7</v>
      </c>
      <c r="BK266" s="109" t="str">
        <f t="shared" si="63"/>
        <v>STUD BOLT, 1 3/8-6</v>
      </c>
      <c r="BL266" s="6">
        <f t="shared" si="57"/>
        <v>1.1766000000000001</v>
      </c>
      <c r="BM266" s="6" t="str">
        <f t="shared" si="64"/>
        <v>1 3/8-6 MACHINE THREAD</v>
      </c>
      <c r="BN266" s="110" t="s">
        <v>4476</v>
      </c>
    </row>
    <row r="267" spans="2:66" x14ac:dyDescent="0.25">
      <c r="B267" s="48" t="str">
        <f t="shared" si="58"/>
        <v>WNeck Flange 300-NPS6 SCH-10</v>
      </c>
      <c r="C267" s="9" t="s">
        <v>23</v>
      </c>
      <c r="D267" s="9" t="s">
        <v>761</v>
      </c>
      <c r="E267" s="9">
        <v>1262987</v>
      </c>
      <c r="F267" s="22" t="s">
        <v>689</v>
      </c>
      <c r="G267" s="9" t="s">
        <v>1</v>
      </c>
      <c r="H267" s="9" t="s">
        <v>1105</v>
      </c>
      <c r="I267" s="13" t="s">
        <v>1106</v>
      </c>
      <c r="J267" s="10">
        <v>6.0000000000000009</v>
      </c>
      <c r="K267" s="11" t="s">
        <v>843</v>
      </c>
      <c r="L267" s="11" t="s">
        <v>995</v>
      </c>
      <c r="M267" s="15">
        <v>300</v>
      </c>
      <c r="N267" s="12">
        <v>12.5</v>
      </c>
      <c r="O267" s="11">
        <v>6.25E-2</v>
      </c>
      <c r="P267" s="12">
        <v>1.3799999999999997</v>
      </c>
      <c r="Q267" s="12">
        <v>8.1199999999999992</v>
      </c>
      <c r="R267" s="12">
        <v>6.63</v>
      </c>
      <c r="S267" s="12">
        <v>3.82</v>
      </c>
      <c r="T267" s="9">
        <v>6.3570000000000002</v>
      </c>
      <c r="U267" s="12">
        <v>10.62</v>
      </c>
      <c r="V267" s="12">
        <v>0.88</v>
      </c>
      <c r="W267" s="12">
        <v>12</v>
      </c>
      <c r="X267" s="9">
        <v>15</v>
      </c>
      <c r="Y267" s="9" t="s">
        <v>693</v>
      </c>
      <c r="Z267" s="9" t="s">
        <v>694</v>
      </c>
      <c r="AA267" s="9" t="s">
        <v>695</v>
      </c>
      <c r="AB267" s="9" t="s">
        <v>698</v>
      </c>
      <c r="AC267" s="9">
        <v>8.1333333333333341E-2</v>
      </c>
      <c r="AD267" s="9">
        <v>1.6266666666666669</v>
      </c>
      <c r="AE267" s="9">
        <v>7.3999999999999844E-2</v>
      </c>
      <c r="AF267" s="9">
        <v>30</v>
      </c>
      <c r="AG267" s="25" t="s">
        <v>2264</v>
      </c>
      <c r="BB267" s="104" t="s">
        <v>4791</v>
      </c>
      <c r="BC267" s="105">
        <f t="shared" si="60"/>
        <v>0</v>
      </c>
      <c r="BD267" s="1"/>
      <c r="BE267">
        <v>1.375</v>
      </c>
      <c r="BF267" s="5">
        <v>6</v>
      </c>
      <c r="BG267">
        <v>7.5</v>
      </c>
      <c r="BH267" s="106">
        <f t="shared" si="59"/>
        <v>7.5</v>
      </c>
      <c r="BI267" s="107">
        <f t="shared" si="61"/>
        <v>0.5</v>
      </c>
      <c r="BJ267" s="108" t="str">
        <f t="shared" si="62"/>
        <v>SA-193-B7</v>
      </c>
      <c r="BK267" s="109" t="str">
        <f t="shared" si="63"/>
        <v>STUD BOLT, 1 3/8-6</v>
      </c>
      <c r="BL267" s="6">
        <f t="shared" si="57"/>
        <v>1.1766000000000001</v>
      </c>
      <c r="BM267" s="6" t="str">
        <f t="shared" si="64"/>
        <v>1 3/8-6 MACHINE THREAD</v>
      </c>
      <c r="BN267" s="110" t="s">
        <v>4476</v>
      </c>
    </row>
    <row r="268" spans="2:66" x14ac:dyDescent="0.25">
      <c r="B268" s="48" t="str">
        <f t="shared" si="58"/>
        <v>WNeck Flange 300-NPS6 SCH-120</v>
      </c>
      <c r="C268" s="9" t="s">
        <v>23</v>
      </c>
      <c r="D268" s="9" t="s">
        <v>761</v>
      </c>
      <c r="E268" s="9">
        <v>1262987</v>
      </c>
      <c r="F268" s="22" t="s">
        <v>689</v>
      </c>
      <c r="G268" s="9" t="s">
        <v>167</v>
      </c>
      <c r="H268" s="9" t="s">
        <v>1107</v>
      </c>
      <c r="I268" s="13" t="s">
        <v>1106</v>
      </c>
      <c r="J268" s="10">
        <v>6.0000000000000009</v>
      </c>
      <c r="K268" s="11" t="s">
        <v>843</v>
      </c>
      <c r="L268" s="11" t="s">
        <v>995</v>
      </c>
      <c r="M268" s="15">
        <v>300</v>
      </c>
      <c r="N268" s="12">
        <v>12.5</v>
      </c>
      <c r="O268" s="11">
        <v>6.25E-2</v>
      </c>
      <c r="P268" s="12">
        <v>1.3799999999999997</v>
      </c>
      <c r="Q268" s="12">
        <v>8.1199999999999992</v>
      </c>
      <c r="R268" s="12">
        <v>6.63</v>
      </c>
      <c r="S268" s="12">
        <v>3.82</v>
      </c>
      <c r="T268" s="9">
        <v>5.5010000000000003</v>
      </c>
      <c r="U268" s="12">
        <v>10.62</v>
      </c>
      <c r="V268" s="12">
        <v>0.88</v>
      </c>
      <c r="W268" s="12">
        <v>12</v>
      </c>
      <c r="X268" s="9">
        <v>15</v>
      </c>
      <c r="Y268" s="9" t="s">
        <v>816</v>
      </c>
      <c r="Z268" s="9" t="s">
        <v>694</v>
      </c>
      <c r="AA268" s="9" t="s">
        <v>695</v>
      </c>
      <c r="AB268" s="9" t="s">
        <v>698</v>
      </c>
      <c r="AC268" s="9">
        <v>8.1333333333333341E-2</v>
      </c>
      <c r="AD268" s="9">
        <v>1.6266666666666669</v>
      </c>
      <c r="AE268" s="9">
        <v>0.50199999999999978</v>
      </c>
      <c r="AF268" s="9">
        <v>30</v>
      </c>
      <c r="AG268" s="25" t="s">
        <v>2264</v>
      </c>
      <c r="BB268" s="104" t="s">
        <v>4792</v>
      </c>
      <c r="BC268" s="105">
        <f t="shared" si="60"/>
        <v>0</v>
      </c>
      <c r="BD268" s="1"/>
      <c r="BE268">
        <v>1.375</v>
      </c>
      <c r="BF268" s="5">
        <v>6</v>
      </c>
      <c r="BG268">
        <v>7.75</v>
      </c>
      <c r="BH268" s="106">
        <f t="shared" si="59"/>
        <v>7.75</v>
      </c>
      <c r="BI268" s="107">
        <f t="shared" si="61"/>
        <v>0.5</v>
      </c>
      <c r="BJ268" s="108" t="str">
        <f t="shared" si="62"/>
        <v>SA-193-B7</v>
      </c>
      <c r="BK268" s="109" t="str">
        <f t="shared" si="63"/>
        <v>STUD BOLT, 1 3/8-6</v>
      </c>
      <c r="BL268" s="6">
        <f t="shared" si="57"/>
        <v>1.1766000000000001</v>
      </c>
      <c r="BM268" s="6" t="str">
        <f t="shared" si="64"/>
        <v>1 3/8-6 MACHINE THREAD</v>
      </c>
      <c r="BN268" s="110" t="s">
        <v>4476</v>
      </c>
    </row>
    <row r="269" spans="2:66" x14ac:dyDescent="0.25">
      <c r="B269" s="48" t="str">
        <f t="shared" si="58"/>
        <v>WNeck Flange 300-NPS6 SCH-160</v>
      </c>
      <c r="C269" s="9" t="s">
        <v>23</v>
      </c>
      <c r="D269" s="9" t="s">
        <v>761</v>
      </c>
      <c r="E269" s="9">
        <v>1262987</v>
      </c>
      <c r="F269" s="9" t="s">
        <v>1108</v>
      </c>
      <c r="G269" s="9" t="s">
        <v>168</v>
      </c>
      <c r="H269" s="9" t="s">
        <v>1109</v>
      </c>
      <c r="I269" s="13" t="s">
        <v>1106</v>
      </c>
      <c r="J269" s="10">
        <v>6.0000000000000009</v>
      </c>
      <c r="K269" s="11" t="s">
        <v>843</v>
      </c>
      <c r="L269" s="11" t="s">
        <v>995</v>
      </c>
      <c r="M269" s="15">
        <v>300</v>
      </c>
      <c r="N269" s="12">
        <v>12.5</v>
      </c>
      <c r="O269" s="11">
        <v>6.25E-2</v>
      </c>
      <c r="P269" s="12">
        <v>1.3799999999999997</v>
      </c>
      <c r="Q269" s="12">
        <v>8.1199999999999992</v>
      </c>
      <c r="R269" s="12">
        <v>6.63</v>
      </c>
      <c r="S269" s="12">
        <v>3.82</v>
      </c>
      <c r="T269" s="9">
        <v>5.1870000000000003</v>
      </c>
      <c r="U269" s="12">
        <v>10.62</v>
      </c>
      <c r="V269" s="12">
        <v>0.88</v>
      </c>
      <c r="W269" s="12">
        <v>12</v>
      </c>
      <c r="X269" s="9">
        <v>15</v>
      </c>
      <c r="Y269" s="9" t="s">
        <v>700</v>
      </c>
      <c r="Z269" s="9" t="s">
        <v>694</v>
      </c>
      <c r="AA269" s="9" t="s">
        <v>695</v>
      </c>
      <c r="AB269" s="9" t="s">
        <v>698</v>
      </c>
      <c r="AC269" s="9">
        <v>8.1333333333333341E-2</v>
      </c>
      <c r="AD269" s="9">
        <v>1.6266666666666669</v>
      </c>
      <c r="AE269" s="9">
        <v>0.65899999999999981</v>
      </c>
      <c r="AF269" s="9">
        <v>30</v>
      </c>
      <c r="AG269" s="25" t="s">
        <v>2264</v>
      </c>
      <c r="BB269" s="104" t="s">
        <v>4793</v>
      </c>
      <c r="BC269" s="105">
        <f t="shared" si="60"/>
        <v>0</v>
      </c>
      <c r="BD269" s="1"/>
      <c r="BE269">
        <v>1.375</v>
      </c>
      <c r="BF269" s="5">
        <v>6</v>
      </c>
      <c r="BG269">
        <v>8</v>
      </c>
      <c r="BH269" s="106">
        <f t="shared" si="59"/>
        <v>8</v>
      </c>
      <c r="BI269" s="107">
        <f t="shared" si="61"/>
        <v>0.5</v>
      </c>
      <c r="BJ269" s="108" t="str">
        <f t="shared" si="62"/>
        <v>SA-193-B7</v>
      </c>
      <c r="BK269" s="109" t="str">
        <f t="shared" si="63"/>
        <v>STUD BOLT, 1 3/8-6</v>
      </c>
      <c r="BL269" s="6">
        <f t="shared" si="57"/>
        <v>1.1766000000000001</v>
      </c>
      <c r="BM269" s="6" t="str">
        <f t="shared" si="64"/>
        <v>1 3/8-6 MACHINE THREAD</v>
      </c>
      <c r="BN269" s="110" t="s">
        <v>4476</v>
      </c>
    </row>
    <row r="270" spans="2:66" x14ac:dyDescent="0.25">
      <c r="B270" s="48" t="str">
        <f t="shared" si="58"/>
        <v>WNeck Flange 300-NPS6 SCH-40</v>
      </c>
      <c r="C270" s="9" t="s">
        <v>23</v>
      </c>
      <c r="D270" s="9" t="s">
        <v>761</v>
      </c>
      <c r="E270" s="9">
        <v>1262987</v>
      </c>
      <c r="F270" s="22" t="s">
        <v>689</v>
      </c>
      <c r="G270" s="9" t="s">
        <v>169</v>
      </c>
      <c r="H270" s="9" t="s">
        <v>1110</v>
      </c>
      <c r="I270" s="13" t="s">
        <v>1106</v>
      </c>
      <c r="J270" s="10">
        <v>6.0000000000000009</v>
      </c>
      <c r="K270" s="11" t="s">
        <v>843</v>
      </c>
      <c r="L270" s="11" t="s">
        <v>995</v>
      </c>
      <c r="M270" s="15">
        <v>300</v>
      </c>
      <c r="N270" s="12">
        <v>12.5</v>
      </c>
      <c r="O270" s="11">
        <v>6.25E-2</v>
      </c>
      <c r="P270" s="12">
        <v>1.3799999999999997</v>
      </c>
      <c r="Q270" s="12">
        <v>8.1199999999999992</v>
      </c>
      <c r="R270" s="12">
        <v>6.63</v>
      </c>
      <c r="S270" s="12">
        <v>3.82</v>
      </c>
      <c r="T270" s="9">
        <v>6.0650000000000004</v>
      </c>
      <c r="U270" s="12">
        <v>10.62</v>
      </c>
      <c r="V270" s="12">
        <v>0.88</v>
      </c>
      <c r="W270" s="12">
        <v>12</v>
      </c>
      <c r="X270" s="9">
        <v>15</v>
      </c>
      <c r="Y270" s="9" t="s">
        <v>702</v>
      </c>
      <c r="Z270" s="9" t="s">
        <v>694</v>
      </c>
      <c r="AA270" s="9" t="s">
        <v>695</v>
      </c>
      <c r="AB270" s="9" t="s">
        <v>698</v>
      </c>
      <c r="AC270" s="9">
        <v>8.1333333333333341E-2</v>
      </c>
      <c r="AD270" s="9">
        <v>1.6266666666666669</v>
      </c>
      <c r="AE270" s="9">
        <v>0.21999999999999975</v>
      </c>
      <c r="AF270" s="9">
        <v>30</v>
      </c>
      <c r="AG270" s="25" t="s">
        <v>2264</v>
      </c>
      <c r="BB270" s="104" t="s">
        <v>4794</v>
      </c>
      <c r="BC270" s="105">
        <f t="shared" si="60"/>
        <v>0</v>
      </c>
      <c r="BD270" s="1"/>
      <c r="BE270">
        <v>1.375</v>
      </c>
      <c r="BF270" s="5">
        <v>6</v>
      </c>
      <c r="BG270">
        <v>8.5</v>
      </c>
      <c r="BH270" s="106">
        <f t="shared" si="59"/>
        <v>8.5</v>
      </c>
      <c r="BI270" s="107">
        <f t="shared" si="61"/>
        <v>0.5</v>
      </c>
      <c r="BJ270" s="108" t="str">
        <f t="shared" si="62"/>
        <v>SA-193-B7</v>
      </c>
      <c r="BK270" s="109" t="str">
        <f t="shared" si="63"/>
        <v>STUD BOLT, 1 3/8-6</v>
      </c>
      <c r="BL270" s="6">
        <f t="shared" si="57"/>
        <v>1.1766000000000001</v>
      </c>
      <c r="BM270" s="6" t="str">
        <f t="shared" si="64"/>
        <v>1 3/8-6 MACHINE THREAD</v>
      </c>
      <c r="BN270" s="110" t="s">
        <v>4476</v>
      </c>
    </row>
    <row r="271" spans="2:66" x14ac:dyDescent="0.25">
      <c r="B271" s="48" t="str">
        <f t="shared" si="58"/>
        <v>WNeck Flange 300-NPS6 SCH-80</v>
      </c>
      <c r="C271" s="9" t="s">
        <v>23</v>
      </c>
      <c r="D271" s="9" t="s">
        <v>761</v>
      </c>
      <c r="E271" s="9">
        <v>1262987</v>
      </c>
      <c r="F271" s="9" t="s">
        <v>1111</v>
      </c>
      <c r="G271" s="9" t="s">
        <v>170</v>
      </c>
      <c r="H271" s="9" t="s">
        <v>1112</v>
      </c>
      <c r="I271" s="13" t="s">
        <v>1106</v>
      </c>
      <c r="J271" s="10">
        <v>6.0000000000000009</v>
      </c>
      <c r="K271" s="11" t="s">
        <v>843</v>
      </c>
      <c r="L271" s="11" t="s">
        <v>995</v>
      </c>
      <c r="M271" s="15">
        <v>300</v>
      </c>
      <c r="N271" s="12">
        <v>12.5</v>
      </c>
      <c r="O271" s="11">
        <v>6.25E-2</v>
      </c>
      <c r="P271" s="12">
        <v>1.3799999999999997</v>
      </c>
      <c r="Q271" s="12">
        <v>8.1199999999999992</v>
      </c>
      <c r="R271" s="12">
        <v>6.63</v>
      </c>
      <c r="S271" s="12">
        <v>3.82</v>
      </c>
      <c r="T271" s="9">
        <v>5.7610000000000001</v>
      </c>
      <c r="U271" s="12">
        <v>10.62</v>
      </c>
      <c r="V271" s="12">
        <v>0.88</v>
      </c>
      <c r="W271" s="12">
        <v>12</v>
      </c>
      <c r="X271" s="9">
        <v>15</v>
      </c>
      <c r="Y271" s="9" t="s">
        <v>704</v>
      </c>
      <c r="Z271" s="9" t="s">
        <v>694</v>
      </c>
      <c r="AA271" s="9" t="s">
        <v>695</v>
      </c>
      <c r="AB271" s="9" t="s">
        <v>698</v>
      </c>
      <c r="AC271" s="9">
        <v>8.1333333333333341E-2</v>
      </c>
      <c r="AD271" s="9">
        <v>1.6266666666666669</v>
      </c>
      <c r="AE271" s="9">
        <v>0.37199999999999989</v>
      </c>
      <c r="AF271" s="9">
        <v>30</v>
      </c>
      <c r="AG271" s="25" t="s">
        <v>2264</v>
      </c>
      <c r="BB271" s="104" t="s">
        <v>4795</v>
      </c>
      <c r="BC271" s="105">
        <f t="shared" si="60"/>
        <v>0</v>
      </c>
      <c r="BD271" s="1"/>
      <c r="BE271">
        <v>1.375</v>
      </c>
      <c r="BF271" s="5">
        <v>6</v>
      </c>
      <c r="BG271">
        <v>9</v>
      </c>
      <c r="BH271" s="106">
        <f t="shared" si="59"/>
        <v>9</v>
      </c>
      <c r="BI271" s="107">
        <f t="shared" si="61"/>
        <v>0.5</v>
      </c>
      <c r="BJ271" s="108" t="str">
        <f t="shared" si="62"/>
        <v>SA-193-B7</v>
      </c>
      <c r="BK271" s="109" t="str">
        <f t="shared" si="63"/>
        <v>STUD BOLT, 1 3/8-6</v>
      </c>
      <c r="BL271" s="6">
        <f t="shared" si="57"/>
        <v>1.1766000000000001</v>
      </c>
      <c r="BM271" s="6" t="str">
        <f t="shared" si="64"/>
        <v>1 3/8-6 MACHINE THREAD</v>
      </c>
      <c r="BN271" s="110" t="s">
        <v>4476</v>
      </c>
    </row>
    <row r="272" spans="2:66" x14ac:dyDescent="0.25">
      <c r="B272" s="48" t="str">
        <f t="shared" si="58"/>
        <v>WNeck Flange 300-NPS6 SCH-STD</v>
      </c>
      <c r="C272" s="9" t="s">
        <v>23</v>
      </c>
      <c r="D272" s="9" t="s">
        <v>761</v>
      </c>
      <c r="E272" s="9">
        <v>1262987</v>
      </c>
      <c r="F272" s="22" t="s">
        <v>689</v>
      </c>
      <c r="G272" s="9" t="s">
        <v>1</v>
      </c>
      <c r="H272" s="9" t="s">
        <v>1113</v>
      </c>
      <c r="I272" s="13" t="s">
        <v>1106</v>
      </c>
      <c r="J272" s="10">
        <v>6.0000000000000009</v>
      </c>
      <c r="K272" s="11" t="s">
        <v>843</v>
      </c>
      <c r="L272" s="11" t="s">
        <v>995</v>
      </c>
      <c r="M272" s="15">
        <v>300</v>
      </c>
      <c r="N272" s="12">
        <v>12.5</v>
      </c>
      <c r="O272" s="11">
        <v>6.25E-2</v>
      </c>
      <c r="P272" s="12">
        <v>1.3799999999999997</v>
      </c>
      <c r="Q272" s="12">
        <v>8.1199999999999992</v>
      </c>
      <c r="R272" s="12">
        <v>6.63</v>
      </c>
      <c r="S272" s="12">
        <v>3.82</v>
      </c>
      <c r="T272" s="9">
        <v>6.0650000000000004</v>
      </c>
      <c r="U272" s="12">
        <v>10.62</v>
      </c>
      <c r="V272" s="12">
        <v>0.88</v>
      </c>
      <c r="W272" s="12">
        <v>12</v>
      </c>
      <c r="X272" s="9">
        <v>15</v>
      </c>
      <c r="Y272" s="9" t="s">
        <v>706</v>
      </c>
      <c r="Z272" s="9" t="s">
        <v>694</v>
      </c>
      <c r="AA272" s="9" t="s">
        <v>695</v>
      </c>
      <c r="AB272" s="9" t="s">
        <v>698</v>
      </c>
      <c r="AC272" s="9">
        <v>8.1333333333333341E-2</v>
      </c>
      <c r="AD272" s="9">
        <v>1.6266666666666669</v>
      </c>
      <c r="AE272" s="9">
        <v>0.21999999999999975</v>
      </c>
      <c r="AF272" s="9">
        <v>30</v>
      </c>
      <c r="AG272" s="25" t="s">
        <v>2264</v>
      </c>
      <c r="BB272" s="104" t="s">
        <v>4796</v>
      </c>
      <c r="BC272" s="105">
        <f t="shared" si="60"/>
        <v>0</v>
      </c>
      <c r="BD272" s="1"/>
      <c r="BE272">
        <v>1.375</v>
      </c>
      <c r="BF272" s="5">
        <v>6</v>
      </c>
      <c r="BG272">
        <v>9.5</v>
      </c>
      <c r="BH272" s="106">
        <f t="shared" si="59"/>
        <v>9.5</v>
      </c>
      <c r="BI272" s="107">
        <f t="shared" si="61"/>
        <v>0.5</v>
      </c>
      <c r="BJ272" s="108" t="str">
        <f t="shared" si="62"/>
        <v>SA-193-B7</v>
      </c>
      <c r="BK272" s="109" t="str">
        <f t="shared" si="63"/>
        <v>STUD BOLT, 1 3/8-6</v>
      </c>
      <c r="BL272" s="6">
        <f t="shared" si="57"/>
        <v>1.1766000000000001</v>
      </c>
      <c r="BM272" s="6" t="str">
        <f t="shared" si="64"/>
        <v>1 3/8-6 MACHINE THREAD</v>
      </c>
      <c r="BN272" s="110" t="s">
        <v>4476</v>
      </c>
    </row>
    <row r="273" spans="2:66" x14ac:dyDescent="0.25">
      <c r="B273" s="48" t="str">
        <f t="shared" si="58"/>
        <v>WNeck Flange 300-NPS6 SCH-XH</v>
      </c>
      <c r="C273" s="9" t="s">
        <v>23</v>
      </c>
      <c r="D273" s="9" t="s">
        <v>761</v>
      </c>
      <c r="E273" s="9">
        <v>1262987</v>
      </c>
      <c r="F273" s="22" t="s">
        <v>689</v>
      </c>
      <c r="G273" s="9" t="s">
        <v>1</v>
      </c>
      <c r="H273" s="9" t="s">
        <v>1114</v>
      </c>
      <c r="I273" s="13" t="s">
        <v>1106</v>
      </c>
      <c r="J273" s="10">
        <v>6.0000000000000009</v>
      </c>
      <c r="K273" s="11" t="s">
        <v>843</v>
      </c>
      <c r="L273" s="11" t="s">
        <v>995</v>
      </c>
      <c r="M273" s="15">
        <v>300</v>
      </c>
      <c r="N273" s="12">
        <v>12.5</v>
      </c>
      <c r="O273" s="11">
        <v>6.25E-2</v>
      </c>
      <c r="P273" s="12">
        <v>1.3799999999999997</v>
      </c>
      <c r="Q273" s="12">
        <v>8.1199999999999992</v>
      </c>
      <c r="R273" s="12">
        <v>6.63</v>
      </c>
      <c r="S273" s="12">
        <v>3.82</v>
      </c>
      <c r="T273" s="9">
        <v>5.7610000000000001</v>
      </c>
      <c r="U273" s="12">
        <v>10.62</v>
      </c>
      <c r="V273" s="12">
        <v>0.88</v>
      </c>
      <c r="W273" s="12">
        <v>12</v>
      </c>
      <c r="X273" s="9">
        <v>15</v>
      </c>
      <c r="Y273" s="9" t="s">
        <v>708</v>
      </c>
      <c r="Z273" s="9" t="s">
        <v>694</v>
      </c>
      <c r="AA273" s="9" t="s">
        <v>695</v>
      </c>
      <c r="AB273" s="9" t="s">
        <v>698</v>
      </c>
      <c r="AC273" s="9">
        <v>8.1333333333333341E-2</v>
      </c>
      <c r="AD273" s="9">
        <v>1.6266666666666669</v>
      </c>
      <c r="AE273" s="9">
        <v>0.37199999999999989</v>
      </c>
      <c r="AF273" s="9">
        <v>30</v>
      </c>
      <c r="AG273" s="25" t="s">
        <v>2264</v>
      </c>
      <c r="BB273" s="104" t="s">
        <v>4797</v>
      </c>
      <c r="BC273" s="105">
        <f t="shared" si="60"/>
        <v>0</v>
      </c>
      <c r="BD273" s="1"/>
      <c r="BE273">
        <v>1.375</v>
      </c>
      <c r="BF273" s="5">
        <v>6</v>
      </c>
      <c r="BG273">
        <v>10</v>
      </c>
      <c r="BH273" s="106">
        <f t="shared" si="59"/>
        <v>10</v>
      </c>
      <c r="BI273" s="107">
        <f t="shared" si="61"/>
        <v>0.5</v>
      </c>
      <c r="BJ273" s="108" t="str">
        <f t="shared" si="62"/>
        <v>SA-193-B7</v>
      </c>
      <c r="BK273" s="109" t="str">
        <f t="shared" si="63"/>
        <v>STUD BOLT, 1 3/8-6</v>
      </c>
      <c r="BL273" s="6">
        <f t="shared" si="57"/>
        <v>1.1766000000000001</v>
      </c>
      <c r="BM273" s="6" t="str">
        <f t="shared" si="64"/>
        <v>1 3/8-6 MACHINE THREAD</v>
      </c>
      <c r="BN273" s="110" t="s">
        <v>4476</v>
      </c>
    </row>
    <row r="274" spans="2:66" x14ac:dyDescent="0.25">
      <c r="B274" s="48" t="str">
        <f t="shared" si="58"/>
        <v>WNeck Flange 300-NPS6 SCH-XXH</v>
      </c>
      <c r="C274" s="9" t="s">
        <v>23</v>
      </c>
      <c r="D274" s="9" t="s">
        <v>761</v>
      </c>
      <c r="E274" s="9">
        <v>1262987</v>
      </c>
      <c r="F274" s="9" t="s">
        <v>1115</v>
      </c>
      <c r="G274" s="9" t="s">
        <v>171</v>
      </c>
      <c r="H274" s="9" t="s">
        <v>1116</v>
      </c>
      <c r="I274" s="13" t="s">
        <v>1106</v>
      </c>
      <c r="J274" s="10">
        <v>6.0000000000000009</v>
      </c>
      <c r="K274" s="11" t="s">
        <v>843</v>
      </c>
      <c r="L274" s="11" t="s">
        <v>995</v>
      </c>
      <c r="M274" s="15">
        <v>300</v>
      </c>
      <c r="N274" s="12">
        <v>12.5</v>
      </c>
      <c r="O274" s="11">
        <v>6.25E-2</v>
      </c>
      <c r="P274" s="12">
        <v>1.3799999999999997</v>
      </c>
      <c r="Q274" s="12">
        <v>8.1199999999999992</v>
      </c>
      <c r="R274" s="12">
        <v>6.63</v>
      </c>
      <c r="S274" s="12">
        <v>3.82</v>
      </c>
      <c r="T274" s="9">
        <v>4.8970000000000002</v>
      </c>
      <c r="U274" s="12">
        <v>10.62</v>
      </c>
      <c r="V274" s="12">
        <v>0.88</v>
      </c>
      <c r="W274" s="12">
        <v>12</v>
      </c>
      <c r="X274" s="9">
        <v>15</v>
      </c>
      <c r="Y274" s="9" t="s">
        <v>710</v>
      </c>
      <c r="Z274" s="9" t="s">
        <v>694</v>
      </c>
      <c r="AA274" s="9" t="s">
        <v>695</v>
      </c>
      <c r="AB274" s="9" t="s">
        <v>698</v>
      </c>
      <c r="AC274" s="9">
        <v>8.1333333333333341E-2</v>
      </c>
      <c r="AD274" s="9">
        <v>1.6266666666666669</v>
      </c>
      <c r="AE274" s="9">
        <v>0.80399999999999983</v>
      </c>
      <c r="AF274" s="9">
        <v>30</v>
      </c>
      <c r="AG274" s="25" t="s">
        <v>2264</v>
      </c>
      <c r="BB274" s="104" t="s">
        <v>4798</v>
      </c>
      <c r="BC274" s="105">
        <f t="shared" si="60"/>
        <v>0</v>
      </c>
      <c r="BD274" s="1"/>
      <c r="BE274">
        <v>1.375</v>
      </c>
      <c r="BF274" s="5">
        <v>6</v>
      </c>
      <c r="BG274">
        <v>11</v>
      </c>
      <c r="BH274" s="106">
        <f t="shared" si="59"/>
        <v>11</v>
      </c>
      <c r="BI274" s="107">
        <f t="shared" si="61"/>
        <v>0.5</v>
      </c>
      <c r="BJ274" s="108" t="str">
        <f t="shared" si="62"/>
        <v>SA-193-B7</v>
      </c>
      <c r="BK274" s="109" t="str">
        <f t="shared" si="63"/>
        <v>STUD BOLT, 1 3/8-6</v>
      </c>
      <c r="BL274" s="6">
        <f t="shared" si="57"/>
        <v>1.1766000000000001</v>
      </c>
      <c r="BM274" s="6" t="str">
        <f t="shared" si="64"/>
        <v>1 3/8-6 MACHINE THREAD</v>
      </c>
      <c r="BN274" s="110" t="s">
        <v>4476</v>
      </c>
    </row>
    <row r="275" spans="2:66" x14ac:dyDescent="0.25">
      <c r="B275" s="48" t="str">
        <f t="shared" si="58"/>
        <v>WNeck Flange 300-NPS8 SCH-10</v>
      </c>
      <c r="C275" s="9" t="s">
        <v>23</v>
      </c>
      <c r="D275" s="9" t="s">
        <v>854</v>
      </c>
      <c r="E275" s="9">
        <v>65535</v>
      </c>
      <c r="F275" s="22" t="s">
        <v>689</v>
      </c>
      <c r="G275" s="9" t="s">
        <v>1</v>
      </c>
      <c r="H275" s="9" t="s">
        <v>1117</v>
      </c>
      <c r="I275" s="13" t="s">
        <v>1118</v>
      </c>
      <c r="J275" s="10">
        <v>8</v>
      </c>
      <c r="K275" s="11" t="s">
        <v>857</v>
      </c>
      <c r="L275" s="11" t="s">
        <v>995</v>
      </c>
      <c r="M275" s="15">
        <v>300</v>
      </c>
      <c r="N275" s="12">
        <v>15</v>
      </c>
      <c r="O275" s="11">
        <v>6.25E-2</v>
      </c>
      <c r="P275" s="12">
        <v>1.56</v>
      </c>
      <c r="Q275" s="12">
        <v>10.25</v>
      </c>
      <c r="R275" s="12">
        <v>8.6300000000000008</v>
      </c>
      <c r="S275" s="12">
        <v>4.32</v>
      </c>
      <c r="T275" s="9">
        <v>8.3290000000000006</v>
      </c>
      <c r="U275" s="12">
        <v>13</v>
      </c>
      <c r="V275" s="12">
        <v>1</v>
      </c>
      <c r="W275" s="12">
        <v>12</v>
      </c>
      <c r="X275" s="9">
        <v>15</v>
      </c>
      <c r="Y275" s="9" t="s">
        <v>693</v>
      </c>
      <c r="Z275" s="9" t="s">
        <v>694</v>
      </c>
      <c r="AA275" s="9" t="s">
        <v>695</v>
      </c>
      <c r="AB275" s="9" t="s">
        <v>698</v>
      </c>
      <c r="AC275" s="9">
        <v>9.2000000000000012E-2</v>
      </c>
      <c r="AD275" s="9">
        <v>1.84</v>
      </c>
      <c r="AE275" s="9">
        <v>8.8000000000000078E-2</v>
      </c>
      <c r="AF275" s="9">
        <v>30</v>
      </c>
      <c r="AG275" s="25" t="s">
        <v>2264</v>
      </c>
      <c r="BB275" s="104" t="s">
        <v>4799</v>
      </c>
      <c r="BC275" s="105">
        <f t="shared" si="60"/>
        <v>0</v>
      </c>
      <c r="BD275" s="1"/>
      <c r="BE275">
        <v>1.375</v>
      </c>
      <c r="BF275" s="5">
        <v>6</v>
      </c>
      <c r="BG275">
        <v>12</v>
      </c>
      <c r="BH275" s="106">
        <f t="shared" si="59"/>
        <v>12</v>
      </c>
      <c r="BI275" s="107">
        <f t="shared" si="61"/>
        <v>0.5</v>
      </c>
      <c r="BJ275" s="108" t="str">
        <f t="shared" si="62"/>
        <v>SA-193-B7</v>
      </c>
      <c r="BK275" s="109" t="str">
        <f t="shared" si="63"/>
        <v>STUD BOLT, 1 3/8-6</v>
      </c>
      <c r="BL275" s="6">
        <f t="shared" si="57"/>
        <v>1.1766000000000001</v>
      </c>
      <c r="BM275" s="6" t="str">
        <f t="shared" si="64"/>
        <v>1 3/8-6 MACHINE THREAD</v>
      </c>
      <c r="BN275" s="110" t="s">
        <v>4476</v>
      </c>
    </row>
    <row r="276" spans="2:66" x14ac:dyDescent="0.25">
      <c r="B276" s="48" t="str">
        <f t="shared" si="58"/>
        <v>WNeck Flange 300-NPS8 SCH-100</v>
      </c>
      <c r="C276" s="9" t="s">
        <v>23</v>
      </c>
      <c r="D276" s="9" t="s">
        <v>854</v>
      </c>
      <c r="E276" s="9">
        <v>65535</v>
      </c>
      <c r="F276" s="22" t="s">
        <v>689</v>
      </c>
      <c r="G276" s="9" t="s">
        <v>172</v>
      </c>
      <c r="H276" s="9" t="s">
        <v>1119</v>
      </c>
      <c r="I276" s="13" t="s">
        <v>1118</v>
      </c>
      <c r="J276" s="10">
        <v>8</v>
      </c>
      <c r="K276" s="11" t="s">
        <v>857</v>
      </c>
      <c r="L276" s="11" t="s">
        <v>995</v>
      </c>
      <c r="M276" s="15">
        <v>300</v>
      </c>
      <c r="N276" s="12">
        <v>15</v>
      </c>
      <c r="O276" s="11">
        <v>6.25E-2</v>
      </c>
      <c r="P276" s="12">
        <v>1.56</v>
      </c>
      <c r="Q276" s="12">
        <v>10.25</v>
      </c>
      <c r="R276" s="12">
        <v>8.6300000000000008</v>
      </c>
      <c r="S276" s="12">
        <v>4.32</v>
      </c>
      <c r="T276" s="9">
        <v>7.4370000000000003</v>
      </c>
      <c r="U276" s="12">
        <v>13</v>
      </c>
      <c r="V276" s="12">
        <v>1</v>
      </c>
      <c r="W276" s="12">
        <v>12</v>
      </c>
      <c r="X276" s="9">
        <v>15</v>
      </c>
      <c r="Y276" s="9" t="s">
        <v>859</v>
      </c>
      <c r="Z276" s="9" t="s">
        <v>694</v>
      </c>
      <c r="AA276" s="9" t="s">
        <v>695</v>
      </c>
      <c r="AB276" s="9" t="s">
        <v>698</v>
      </c>
      <c r="AC276" s="9">
        <v>9.2000000000000012E-2</v>
      </c>
      <c r="AD276" s="9">
        <v>1.84</v>
      </c>
      <c r="AE276" s="9">
        <v>0.53400000000000025</v>
      </c>
      <c r="AF276" s="9">
        <v>30</v>
      </c>
      <c r="AG276" s="25" t="s">
        <v>2264</v>
      </c>
      <c r="BB276" s="104" t="s">
        <v>4800</v>
      </c>
      <c r="BC276" s="105">
        <f t="shared" si="60"/>
        <v>0</v>
      </c>
      <c r="BD276" s="1"/>
      <c r="BE276">
        <v>1.375</v>
      </c>
      <c r="BF276" s="5">
        <v>6</v>
      </c>
      <c r="BG276">
        <v>13</v>
      </c>
      <c r="BH276" s="106">
        <f t="shared" si="59"/>
        <v>13</v>
      </c>
      <c r="BI276" s="107">
        <f t="shared" si="61"/>
        <v>0.5</v>
      </c>
      <c r="BJ276" s="108" t="str">
        <f t="shared" si="62"/>
        <v>SA-193-B7</v>
      </c>
      <c r="BK276" s="109" t="str">
        <f t="shared" si="63"/>
        <v>STUD BOLT, 1 3/8-6</v>
      </c>
      <c r="BL276" s="6">
        <f t="shared" si="57"/>
        <v>1.1766000000000001</v>
      </c>
      <c r="BM276" s="6" t="str">
        <f t="shared" si="64"/>
        <v>1 3/8-6 MACHINE THREAD</v>
      </c>
      <c r="BN276" s="110" t="s">
        <v>4476</v>
      </c>
    </row>
    <row r="277" spans="2:66" x14ac:dyDescent="0.25">
      <c r="B277" s="48" t="str">
        <f t="shared" si="58"/>
        <v>WNeck Flange 300-NPS8 SCH-120</v>
      </c>
      <c r="C277" s="9" t="s">
        <v>23</v>
      </c>
      <c r="D277" s="9" t="s">
        <v>854</v>
      </c>
      <c r="E277" s="9">
        <v>65535</v>
      </c>
      <c r="F277" s="22" t="s">
        <v>689</v>
      </c>
      <c r="G277" s="9" t="s">
        <v>173</v>
      </c>
      <c r="H277" s="9" t="s">
        <v>1120</v>
      </c>
      <c r="I277" s="13" t="s">
        <v>1118</v>
      </c>
      <c r="J277" s="10">
        <v>8</v>
      </c>
      <c r="K277" s="11" t="s">
        <v>857</v>
      </c>
      <c r="L277" s="11" t="s">
        <v>995</v>
      </c>
      <c r="M277" s="15">
        <v>300</v>
      </c>
      <c r="N277" s="12">
        <v>15</v>
      </c>
      <c r="O277" s="11">
        <v>6.25E-2</v>
      </c>
      <c r="P277" s="12">
        <v>1.56</v>
      </c>
      <c r="Q277" s="12">
        <v>10.25</v>
      </c>
      <c r="R277" s="12">
        <v>8.6300000000000008</v>
      </c>
      <c r="S277" s="12">
        <v>4.32</v>
      </c>
      <c r="T277" s="9">
        <v>7.1870000000000003</v>
      </c>
      <c r="U277" s="12">
        <v>13</v>
      </c>
      <c r="V277" s="12">
        <v>1</v>
      </c>
      <c r="W277" s="12">
        <v>12</v>
      </c>
      <c r="X277" s="9">
        <v>15</v>
      </c>
      <c r="Y277" s="9" t="s">
        <v>816</v>
      </c>
      <c r="Z277" s="9" t="s">
        <v>694</v>
      </c>
      <c r="AA277" s="9" t="s">
        <v>695</v>
      </c>
      <c r="AB277" s="9" t="s">
        <v>698</v>
      </c>
      <c r="AC277" s="9">
        <v>9.2000000000000012E-2</v>
      </c>
      <c r="AD277" s="9">
        <v>1.84</v>
      </c>
      <c r="AE277" s="9">
        <v>0.65900000000000025</v>
      </c>
      <c r="AF277" s="9">
        <v>30</v>
      </c>
      <c r="AG277" s="25" t="s">
        <v>2264</v>
      </c>
      <c r="BB277" s="104" t="s">
        <v>4801</v>
      </c>
      <c r="BC277" s="105">
        <f t="shared" si="60"/>
        <v>0</v>
      </c>
      <c r="BD277" s="1"/>
      <c r="BE277">
        <v>1.375</v>
      </c>
      <c r="BF277" s="5">
        <v>6</v>
      </c>
      <c r="BG277">
        <v>14</v>
      </c>
      <c r="BH277" s="106">
        <f t="shared" si="59"/>
        <v>14</v>
      </c>
      <c r="BI277" s="107">
        <f t="shared" si="61"/>
        <v>0.5</v>
      </c>
      <c r="BJ277" s="108" t="str">
        <f t="shared" si="62"/>
        <v>SA-193-B7</v>
      </c>
      <c r="BK277" s="109" t="str">
        <f t="shared" si="63"/>
        <v>STUD BOLT, 1 3/8-6</v>
      </c>
      <c r="BL277" s="6">
        <f t="shared" si="57"/>
        <v>1.1766000000000001</v>
      </c>
      <c r="BM277" s="6" t="str">
        <f t="shared" si="64"/>
        <v>1 3/8-6 MACHINE THREAD</v>
      </c>
      <c r="BN277" s="110" t="s">
        <v>4476</v>
      </c>
    </row>
    <row r="278" spans="2:66" x14ac:dyDescent="0.25">
      <c r="B278" s="48" t="str">
        <f t="shared" si="58"/>
        <v>WNeck Flange 300-NPS8 SCH-140</v>
      </c>
      <c r="C278" s="9" t="s">
        <v>23</v>
      </c>
      <c r="D278" s="9" t="s">
        <v>854</v>
      </c>
      <c r="E278" s="9">
        <v>65535</v>
      </c>
      <c r="F278" s="22" t="s">
        <v>689</v>
      </c>
      <c r="G278" s="9" t="s">
        <v>1</v>
      </c>
      <c r="H278" s="9" t="s">
        <v>1121</v>
      </c>
      <c r="I278" s="13" t="s">
        <v>1118</v>
      </c>
      <c r="J278" s="10">
        <v>8</v>
      </c>
      <c r="K278" s="11" t="s">
        <v>857</v>
      </c>
      <c r="L278" s="11" t="s">
        <v>995</v>
      </c>
      <c r="M278" s="15">
        <v>300</v>
      </c>
      <c r="N278" s="12">
        <v>15</v>
      </c>
      <c r="O278" s="11">
        <v>6.25E-2</v>
      </c>
      <c r="P278" s="12">
        <v>1.56</v>
      </c>
      <c r="Q278" s="12">
        <v>10.25</v>
      </c>
      <c r="R278" s="12">
        <v>8.6300000000000008</v>
      </c>
      <c r="S278" s="12">
        <v>4.32</v>
      </c>
      <c r="T278" s="9">
        <v>7.0010000000000003</v>
      </c>
      <c r="U278" s="12">
        <v>13</v>
      </c>
      <c r="V278" s="12">
        <v>1</v>
      </c>
      <c r="W278" s="12">
        <v>12</v>
      </c>
      <c r="X278" s="9">
        <v>15</v>
      </c>
      <c r="Y278" s="9" t="s">
        <v>862</v>
      </c>
      <c r="Z278" s="9" t="s">
        <v>694</v>
      </c>
      <c r="AA278" s="9" t="s">
        <v>695</v>
      </c>
      <c r="AB278" s="9" t="s">
        <v>698</v>
      </c>
      <c r="AC278" s="9">
        <v>9.2000000000000012E-2</v>
      </c>
      <c r="AD278" s="9">
        <v>1.84</v>
      </c>
      <c r="AE278" s="9">
        <v>0.75200000000000022</v>
      </c>
      <c r="AF278" s="9">
        <v>30</v>
      </c>
      <c r="AG278" s="25" t="s">
        <v>2264</v>
      </c>
      <c r="BB278" s="104" t="s">
        <v>4802</v>
      </c>
      <c r="BC278" s="105">
        <f t="shared" si="60"/>
        <v>0</v>
      </c>
      <c r="BD278" s="1"/>
      <c r="BE278">
        <v>1.5</v>
      </c>
      <c r="BF278" s="5">
        <v>6</v>
      </c>
      <c r="BG278">
        <v>1.5</v>
      </c>
      <c r="BH278" s="106">
        <f t="shared" si="59"/>
        <v>1.5</v>
      </c>
      <c r="BI278" s="107">
        <f t="shared" si="61"/>
        <v>0.5</v>
      </c>
      <c r="BJ278" s="108" t="str">
        <f t="shared" si="62"/>
        <v>SA-193-B7</v>
      </c>
      <c r="BK278" s="109" t="str">
        <f t="shared" si="63"/>
        <v>STUD BOLT, 1 1/2-6</v>
      </c>
      <c r="BL278" s="6">
        <f t="shared" si="57"/>
        <v>1.3016000000000001</v>
      </c>
      <c r="BM278" s="6" t="str">
        <f t="shared" si="64"/>
        <v>1 1/2-6 MACHINE THREAD</v>
      </c>
      <c r="BN278" s="110" t="s">
        <v>4476</v>
      </c>
    </row>
    <row r="279" spans="2:66" x14ac:dyDescent="0.25">
      <c r="B279" s="48" t="str">
        <f t="shared" si="58"/>
        <v>WNeck Flange 300-NPS8 SCH-160</v>
      </c>
      <c r="C279" s="9" t="s">
        <v>23</v>
      </c>
      <c r="D279" s="9" t="s">
        <v>854</v>
      </c>
      <c r="E279" s="9">
        <v>65535</v>
      </c>
      <c r="F279" s="9" t="s">
        <v>1122</v>
      </c>
      <c r="G279" s="9" t="s">
        <v>174</v>
      </c>
      <c r="H279" s="9" t="s">
        <v>1123</v>
      </c>
      <c r="I279" s="13" t="s">
        <v>1118</v>
      </c>
      <c r="J279" s="10">
        <v>8</v>
      </c>
      <c r="K279" s="11" t="s">
        <v>857</v>
      </c>
      <c r="L279" s="11" t="s">
        <v>995</v>
      </c>
      <c r="M279" s="15">
        <v>300</v>
      </c>
      <c r="N279" s="12">
        <v>15</v>
      </c>
      <c r="O279" s="11">
        <v>6.25E-2</v>
      </c>
      <c r="P279" s="12">
        <v>1.56</v>
      </c>
      <c r="Q279" s="12">
        <v>10.25</v>
      </c>
      <c r="R279" s="12">
        <v>8.6300000000000008</v>
      </c>
      <c r="S279" s="12">
        <v>4.32</v>
      </c>
      <c r="T279" s="9">
        <v>6.8129999999999997</v>
      </c>
      <c r="U279" s="12">
        <v>13</v>
      </c>
      <c r="V279" s="12">
        <v>1</v>
      </c>
      <c r="W279" s="12">
        <v>12</v>
      </c>
      <c r="X279" s="9">
        <v>15</v>
      </c>
      <c r="Y279" s="9" t="s">
        <v>700</v>
      </c>
      <c r="Z279" s="9" t="s">
        <v>694</v>
      </c>
      <c r="AA279" s="9" t="s">
        <v>695</v>
      </c>
      <c r="AB279" s="9" t="s">
        <v>698</v>
      </c>
      <c r="AC279" s="9">
        <v>9.2000000000000012E-2</v>
      </c>
      <c r="AD279" s="9">
        <v>1.84</v>
      </c>
      <c r="AE279" s="9">
        <v>0.84600000000000053</v>
      </c>
      <c r="AF279" s="9">
        <v>30</v>
      </c>
      <c r="AG279" s="25" t="s">
        <v>2264</v>
      </c>
      <c r="BB279" s="104" t="s">
        <v>4803</v>
      </c>
      <c r="BC279" s="105">
        <f t="shared" si="60"/>
        <v>0</v>
      </c>
      <c r="BD279" s="1"/>
      <c r="BE279">
        <v>1.5</v>
      </c>
      <c r="BF279" s="5">
        <v>6</v>
      </c>
      <c r="BG279">
        <v>1.625</v>
      </c>
      <c r="BH279" s="106">
        <f t="shared" si="59"/>
        <v>1.625</v>
      </c>
      <c r="BI279" s="107">
        <f t="shared" si="61"/>
        <v>0.5</v>
      </c>
      <c r="BJ279" s="108" t="str">
        <f t="shared" si="62"/>
        <v>SA-193-B7</v>
      </c>
      <c r="BK279" s="109" t="str">
        <f t="shared" si="63"/>
        <v>STUD BOLT, 1 1/2-6</v>
      </c>
      <c r="BL279" s="6">
        <f t="shared" si="57"/>
        <v>1.3016000000000001</v>
      </c>
      <c r="BM279" s="6" t="str">
        <f t="shared" si="64"/>
        <v>1 1/2-6 MACHINE THREAD</v>
      </c>
      <c r="BN279" s="110" t="s">
        <v>4476</v>
      </c>
    </row>
    <row r="280" spans="2:66" x14ac:dyDescent="0.25">
      <c r="B280" s="48" t="str">
        <f t="shared" si="58"/>
        <v>WNeck Flange 300-NPS8 SCH-20</v>
      </c>
      <c r="C280" s="9" t="s">
        <v>23</v>
      </c>
      <c r="D280" s="9" t="s">
        <v>854</v>
      </c>
      <c r="E280" s="9">
        <v>65535</v>
      </c>
      <c r="F280" s="22" t="s">
        <v>689</v>
      </c>
      <c r="G280" s="9" t="s">
        <v>1</v>
      </c>
      <c r="H280" s="9" t="s">
        <v>1124</v>
      </c>
      <c r="I280" s="13" t="s">
        <v>1118</v>
      </c>
      <c r="J280" s="10">
        <v>8</v>
      </c>
      <c r="K280" s="11" t="s">
        <v>857</v>
      </c>
      <c r="L280" s="11" t="s">
        <v>995</v>
      </c>
      <c r="M280" s="15">
        <v>300</v>
      </c>
      <c r="N280" s="12">
        <v>15</v>
      </c>
      <c r="O280" s="11">
        <v>6.25E-2</v>
      </c>
      <c r="P280" s="12">
        <v>1.56</v>
      </c>
      <c r="Q280" s="12">
        <v>10.25</v>
      </c>
      <c r="R280" s="12">
        <v>8.6300000000000008</v>
      </c>
      <c r="S280" s="12">
        <v>4.32</v>
      </c>
      <c r="T280" s="9">
        <v>8.125</v>
      </c>
      <c r="U280" s="12">
        <v>13</v>
      </c>
      <c r="V280" s="12">
        <v>1</v>
      </c>
      <c r="W280" s="12">
        <v>12</v>
      </c>
      <c r="X280" s="9">
        <v>15</v>
      </c>
      <c r="Y280" s="9" t="s">
        <v>866</v>
      </c>
      <c r="Z280" s="9" t="s">
        <v>694</v>
      </c>
      <c r="AA280" s="9" t="s">
        <v>695</v>
      </c>
      <c r="AB280" s="9" t="s">
        <v>698</v>
      </c>
      <c r="AC280" s="9">
        <v>9.2000000000000012E-2</v>
      </c>
      <c r="AD280" s="9">
        <v>1.84</v>
      </c>
      <c r="AE280" s="9">
        <v>0.19000000000000039</v>
      </c>
      <c r="AF280" s="9">
        <v>30</v>
      </c>
      <c r="AG280" s="25" t="s">
        <v>2264</v>
      </c>
      <c r="BB280" s="104" t="s">
        <v>4804</v>
      </c>
      <c r="BC280" s="105">
        <f t="shared" si="60"/>
        <v>0</v>
      </c>
      <c r="BD280" s="1"/>
      <c r="BE280">
        <v>1.5</v>
      </c>
      <c r="BF280" s="5">
        <v>6</v>
      </c>
      <c r="BG280">
        <v>1.75</v>
      </c>
      <c r="BH280" s="106">
        <f t="shared" si="59"/>
        <v>1.75</v>
      </c>
      <c r="BI280" s="107">
        <f t="shared" si="61"/>
        <v>0.5</v>
      </c>
      <c r="BJ280" s="108" t="str">
        <f t="shared" si="62"/>
        <v>SA-193-B7</v>
      </c>
      <c r="BK280" s="109" t="str">
        <f t="shared" si="63"/>
        <v>STUD BOLT, 1 1/2-6</v>
      </c>
      <c r="BL280" s="6">
        <f t="shared" si="57"/>
        <v>1.3016000000000001</v>
      </c>
      <c r="BM280" s="6" t="str">
        <f t="shared" si="64"/>
        <v>1 1/2-6 MACHINE THREAD</v>
      </c>
      <c r="BN280" s="110" t="s">
        <v>4476</v>
      </c>
    </row>
    <row r="281" spans="2:66" x14ac:dyDescent="0.25">
      <c r="B281" s="48" t="str">
        <f t="shared" si="58"/>
        <v>WNeck Flange 300-NPS8 SCH-30</v>
      </c>
      <c r="C281" s="9" t="s">
        <v>23</v>
      </c>
      <c r="D281" s="9" t="s">
        <v>854</v>
      </c>
      <c r="E281" s="9">
        <v>65535</v>
      </c>
      <c r="F281" s="22" t="s">
        <v>689</v>
      </c>
      <c r="G281" s="9" t="s">
        <v>1</v>
      </c>
      <c r="H281" s="9" t="s">
        <v>1125</v>
      </c>
      <c r="I281" s="13" t="s">
        <v>1118</v>
      </c>
      <c r="J281" s="10">
        <v>8</v>
      </c>
      <c r="K281" s="11" t="s">
        <v>857</v>
      </c>
      <c r="L281" s="11" t="s">
        <v>995</v>
      </c>
      <c r="M281" s="15">
        <v>300</v>
      </c>
      <c r="N281" s="12">
        <v>15</v>
      </c>
      <c r="O281" s="11">
        <v>6.25E-2</v>
      </c>
      <c r="P281" s="12">
        <v>1.56</v>
      </c>
      <c r="Q281" s="12">
        <v>10.25</v>
      </c>
      <c r="R281" s="12">
        <v>8.6300000000000008</v>
      </c>
      <c r="S281" s="12">
        <v>4.32</v>
      </c>
      <c r="T281" s="9">
        <v>8.0709999999999997</v>
      </c>
      <c r="U281" s="12">
        <v>13</v>
      </c>
      <c r="V281" s="12">
        <v>1</v>
      </c>
      <c r="W281" s="12">
        <v>12</v>
      </c>
      <c r="X281" s="9">
        <v>15</v>
      </c>
      <c r="Y281" s="9" t="s">
        <v>868</v>
      </c>
      <c r="Z281" s="9" t="s">
        <v>694</v>
      </c>
      <c r="AA281" s="9" t="s">
        <v>695</v>
      </c>
      <c r="AB281" s="9" t="s">
        <v>698</v>
      </c>
      <c r="AC281" s="9">
        <v>9.2000000000000012E-2</v>
      </c>
      <c r="AD281" s="9">
        <v>1.84</v>
      </c>
      <c r="AE281" s="9">
        <v>0.21700000000000053</v>
      </c>
      <c r="AF281" s="9">
        <v>30</v>
      </c>
      <c r="AG281" s="25" t="s">
        <v>2264</v>
      </c>
      <c r="BB281" s="104" t="s">
        <v>4805</v>
      </c>
      <c r="BC281" s="105">
        <f t="shared" si="60"/>
        <v>0</v>
      </c>
      <c r="BD281" s="1"/>
      <c r="BE281">
        <v>1.5</v>
      </c>
      <c r="BF281" s="5">
        <v>6</v>
      </c>
      <c r="BG281">
        <v>1.875</v>
      </c>
      <c r="BH281" s="106">
        <f t="shared" si="59"/>
        <v>1.875</v>
      </c>
      <c r="BI281" s="107">
        <f t="shared" si="61"/>
        <v>0.5</v>
      </c>
      <c r="BJ281" s="108" t="str">
        <f t="shared" si="62"/>
        <v>SA-193-B7</v>
      </c>
      <c r="BK281" s="109" t="str">
        <f t="shared" si="63"/>
        <v>STUD BOLT, 1 1/2-6</v>
      </c>
      <c r="BL281" s="6">
        <f t="shared" si="57"/>
        <v>1.3016000000000001</v>
      </c>
      <c r="BM281" s="6" t="str">
        <f t="shared" si="64"/>
        <v>1 1/2-6 MACHINE THREAD</v>
      </c>
      <c r="BN281" s="110" t="s">
        <v>4476</v>
      </c>
    </row>
    <row r="282" spans="2:66" x14ac:dyDescent="0.25">
      <c r="B282" s="48" t="str">
        <f t="shared" si="58"/>
        <v>WNeck Flange 300-NPS8 SCH-40</v>
      </c>
      <c r="C282" s="9" t="s">
        <v>23</v>
      </c>
      <c r="D282" s="9" t="s">
        <v>854</v>
      </c>
      <c r="E282" s="9">
        <v>65535</v>
      </c>
      <c r="F282" s="9" t="s">
        <v>1126</v>
      </c>
      <c r="G282" s="9" t="s">
        <v>175</v>
      </c>
      <c r="H282" s="9" t="s">
        <v>1127</v>
      </c>
      <c r="I282" s="13" t="s">
        <v>1118</v>
      </c>
      <c r="J282" s="10">
        <v>8</v>
      </c>
      <c r="K282" s="11" t="s">
        <v>857</v>
      </c>
      <c r="L282" s="11" t="s">
        <v>995</v>
      </c>
      <c r="M282" s="15">
        <v>300</v>
      </c>
      <c r="N282" s="12">
        <v>15</v>
      </c>
      <c r="O282" s="11">
        <v>6.25E-2</v>
      </c>
      <c r="P282" s="12">
        <v>1.56</v>
      </c>
      <c r="Q282" s="12">
        <v>10.25</v>
      </c>
      <c r="R282" s="12">
        <v>8.6300000000000008</v>
      </c>
      <c r="S282" s="12">
        <v>4.32</v>
      </c>
      <c r="T282" s="9">
        <v>7.9809999999999999</v>
      </c>
      <c r="U282" s="12">
        <v>13</v>
      </c>
      <c r="V282" s="12">
        <v>1</v>
      </c>
      <c r="W282" s="12">
        <v>12</v>
      </c>
      <c r="X282" s="9">
        <v>15</v>
      </c>
      <c r="Y282" s="9" t="s">
        <v>702</v>
      </c>
      <c r="Z282" s="9" t="s">
        <v>694</v>
      </c>
      <c r="AA282" s="9" t="s">
        <v>695</v>
      </c>
      <c r="AB282" s="9" t="s">
        <v>698</v>
      </c>
      <c r="AC282" s="9">
        <v>9.2000000000000012E-2</v>
      </c>
      <c r="AD282" s="9">
        <v>1.84</v>
      </c>
      <c r="AE282" s="9">
        <v>0.26200000000000045</v>
      </c>
      <c r="AF282" s="9">
        <v>30</v>
      </c>
      <c r="AG282" s="25" t="s">
        <v>2264</v>
      </c>
      <c r="BB282" s="104" t="s">
        <v>4806</v>
      </c>
      <c r="BC282" s="105">
        <f t="shared" si="60"/>
        <v>0</v>
      </c>
      <c r="BD282" s="1"/>
      <c r="BE282">
        <v>1.5</v>
      </c>
      <c r="BF282" s="5">
        <v>6</v>
      </c>
      <c r="BG282">
        <v>2</v>
      </c>
      <c r="BH282" s="106">
        <f t="shared" si="59"/>
        <v>2</v>
      </c>
      <c r="BI282" s="107">
        <f t="shared" si="61"/>
        <v>0.5</v>
      </c>
      <c r="BJ282" s="108" t="str">
        <f t="shared" si="62"/>
        <v>SA-193-B7</v>
      </c>
      <c r="BK282" s="109" t="str">
        <f t="shared" si="63"/>
        <v>STUD BOLT, 1 1/2-6</v>
      </c>
      <c r="BL282" s="6">
        <f t="shared" si="57"/>
        <v>1.3016000000000001</v>
      </c>
      <c r="BM282" s="6" t="str">
        <f t="shared" si="64"/>
        <v>1 1/2-6 MACHINE THREAD</v>
      </c>
      <c r="BN282" s="110" t="s">
        <v>4476</v>
      </c>
    </row>
    <row r="283" spans="2:66" x14ac:dyDescent="0.25">
      <c r="B283" s="48" t="str">
        <f t="shared" si="58"/>
        <v>WNeck Flange 300-NPS8 SCH-60</v>
      </c>
      <c r="C283" s="9" t="s">
        <v>23</v>
      </c>
      <c r="D283" s="9" t="s">
        <v>854</v>
      </c>
      <c r="E283" s="9">
        <v>65535</v>
      </c>
      <c r="F283" s="22" t="s">
        <v>689</v>
      </c>
      <c r="G283" s="9" t="s">
        <v>1</v>
      </c>
      <c r="H283" s="9" t="s">
        <v>1128</v>
      </c>
      <c r="I283" s="13" t="s">
        <v>1118</v>
      </c>
      <c r="J283" s="10">
        <v>8</v>
      </c>
      <c r="K283" s="11" t="s">
        <v>857</v>
      </c>
      <c r="L283" s="11" t="s">
        <v>995</v>
      </c>
      <c r="M283" s="15">
        <v>300</v>
      </c>
      <c r="N283" s="12">
        <v>15</v>
      </c>
      <c r="O283" s="11">
        <v>6.25E-2</v>
      </c>
      <c r="P283" s="12">
        <v>1.56</v>
      </c>
      <c r="Q283" s="12">
        <v>10.25</v>
      </c>
      <c r="R283" s="12">
        <v>8.6300000000000008</v>
      </c>
      <c r="S283" s="12">
        <v>4.32</v>
      </c>
      <c r="T283" s="9">
        <v>7.8129999999999997</v>
      </c>
      <c r="U283" s="12">
        <v>13</v>
      </c>
      <c r="V283" s="12">
        <v>1</v>
      </c>
      <c r="W283" s="12">
        <v>12</v>
      </c>
      <c r="X283" s="9">
        <v>15</v>
      </c>
      <c r="Y283" s="9" t="s">
        <v>872</v>
      </c>
      <c r="Z283" s="9" t="s">
        <v>694</v>
      </c>
      <c r="AA283" s="9" t="s">
        <v>695</v>
      </c>
      <c r="AB283" s="9" t="s">
        <v>698</v>
      </c>
      <c r="AC283" s="9">
        <v>9.2000000000000012E-2</v>
      </c>
      <c r="AD283" s="9">
        <v>1.84</v>
      </c>
      <c r="AE283" s="9">
        <v>0.34600000000000053</v>
      </c>
      <c r="AF283" s="9">
        <v>30</v>
      </c>
      <c r="AG283" s="25" t="s">
        <v>2264</v>
      </c>
      <c r="BB283" s="104" t="s">
        <v>4807</v>
      </c>
      <c r="BC283" s="105">
        <f t="shared" si="60"/>
        <v>0</v>
      </c>
      <c r="BD283" s="1"/>
      <c r="BE283">
        <v>1.5</v>
      </c>
      <c r="BF283" s="5">
        <v>6</v>
      </c>
      <c r="BG283">
        <v>2.25</v>
      </c>
      <c r="BH283" s="106">
        <f t="shared" si="59"/>
        <v>2.25</v>
      </c>
      <c r="BI283" s="107">
        <f t="shared" si="61"/>
        <v>0.5</v>
      </c>
      <c r="BJ283" s="108" t="str">
        <f t="shared" si="62"/>
        <v>SA-193-B7</v>
      </c>
      <c r="BK283" s="109" t="str">
        <f t="shared" si="63"/>
        <v>STUD BOLT, 1 1/2-6</v>
      </c>
      <c r="BL283" s="6">
        <f t="shared" si="57"/>
        <v>1.3016000000000001</v>
      </c>
      <c r="BM283" s="6" t="str">
        <f t="shared" si="64"/>
        <v>1 1/2-6 MACHINE THREAD</v>
      </c>
      <c r="BN283" s="110" t="s">
        <v>4476</v>
      </c>
    </row>
    <row r="284" spans="2:66" x14ac:dyDescent="0.25">
      <c r="B284" s="48" t="str">
        <f t="shared" si="58"/>
        <v>WNeck Flange 300-NPS8 SCH-80</v>
      </c>
      <c r="C284" s="9" t="s">
        <v>23</v>
      </c>
      <c r="D284" s="9" t="s">
        <v>854</v>
      </c>
      <c r="E284" s="9">
        <v>65535</v>
      </c>
      <c r="F284" s="9" t="s">
        <v>1129</v>
      </c>
      <c r="G284" s="9" t="s">
        <v>176</v>
      </c>
      <c r="H284" s="9" t="s">
        <v>1130</v>
      </c>
      <c r="I284" s="13" t="s">
        <v>1118</v>
      </c>
      <c r="J284" s="10">
        <v>8</v>
      </c>
      <c r="K284" s="11" t="s">
        <v>857</v>
      </c>
      <c r="L284" s="11" t="s">
        <v>995</v>
      </c>
      <c r="M284" s="15">
        <v>300</v>
      </c>
      <c r="N284" s="12">
        <v>15</v>
      </c>
      <c r="O284" s="11">
        <v>6.25E-2</v>
      </c>
      <c r="P284" s="12">
        <v>1.56</v>
      </c>
      <c r="Q284" s="12">
        <v>10.25</v>
      </c>
      <c r="R284" s="12">
        <v>8.6300000000000008</v>
      </c>
      <c r="S284" s="12">
        <v>4.32</v>
      </c>
      <c r="T284" s="9">
        <v>7.625</v>
      </c>
      <c r="U284" s="12">
        <v>13</v>
      </c>
      <c r="V284" s="12">
        <v>1</v>
      </c>
      <c r="W284" s="12">
        <v>12</v>
      </c>
      <c r="X284" s="9">
        <v>15</v>
      </c>
      <c r="Y284" s="9" t="s">
        <v>704</v>
      </c>
      <c r="Z284" s="9" t="s">
        <v>694</v>
      </c>
      <c r="AA284" s="9" t="s">
        <v>695</v>
      </c>
      <c r="AB284" s="9" t="s">
        <v>698</v>
      </c>
      <c r="AC284" s="9">
        <v>9.2000000000000012E-2</v>
      </c>
      <c r="AD284" s="9">
        <v>1.84</v>
      </c>
      <c r="AE284" s="9">
        <v>0.44000000000000039</v>
      </c>
      <c r="AF284" s="9">
        <v>30</v>
      </c>
      <c r="AG284" s="25" t="s">
        <v>2264</v>
      </c>
      <c r="BB284" s="104" t="s">
        <v>4808</v>
      </c>
      <c r="BC284" s="105">
        <f t="shared" si="60"/>
        <v>0</v>
      </c>
      <c r="BD284" s="1"/>
      <c r="BE284">
        <v>1.5</v>
      </c>
      <c r="BF284" s="5">
        <v>6</v>
      </c>
      <c r="BG284">
        <v>2.5</v>
      </c>
      <c r="BH284" s="106">
        <f t="shared" si="59"/>
        <v>2.5</v>
      </c>
      <c r="BI284" s="107">
        <f t="shared" si="61"/>
        <v>0.5</v>
      </c>
      <c r="BJ284" s="108" t="str">
        <f t="shared" si="62"/>
        <v>SA-193-B7</v>
      </c>
      <c r="BK284" s="109" t="str">
        <f t="shared" si="63"/>
        <v>STUD BOLT, 1 1/2-6</v>
      </c>
      <c r="BL284" s="6">
        <f t="shared" si="57"/>
        <v>1.3016000000000001</v>
      </c>
      <c r="BM284" s="6" t="str">
        <f t="shared" si="64"/>
        <v>1 1/2-6 MACHINE THREAD</v>
      </c>
      <c r="BN284" s="110" t="s">
        <v>4476</v>
      </c>
    </row>
    <row r="285" spans="2:66" x14ac:dyDescent="0.25">
      <c r="B285" s="48" t="str">
        <f t="shared" si="58"/>
        <v>WNeck Flange 300-NPS8 SCH-STD</v>
      </c>
      <c r="C285" s="9" t="s">
        <v>23</v>
      </c>
      <c r="D285" s="9" t="s">
        <v>854</v>
      </c>
      <c r="E285" s="9">
        <v>65535</v>
      </c>
      <c r="F285" s="22" t="s">
        <v>689</v>
      </c>
      <c r="G285" s="9" t="s">
        <v>1</v>
      </c>
      <c r="H285" s="9" t="s">
        <v>1131</v>
      </c>
      <c r="I285" s="13" t="s">
        <v>1118</v>
      </c>
      <c r="J285" s="10">
        <v>8</v>
      </c>
      <c r="K285" s="11" t="s">
        <v>857</v>
      </c>
      <c r="L285" s="11" t="s">
        <v>995</v>
      </c>
      <c r="M285" s="15">
        <v>300</v>
      </c>
      <c r="N285" s="12">
        <v>15</v>
      </c>
      <c r="O285" s="11">
        <v>6.25E-2</v>
      </c>
      <c r="P285" s="12">
        <v>1.56</v>
      </c>
      <c r="Q285" s="12">
        <v>10.25</v>
      </c>
      <c r="R285" s="12">
        <v>8.6300000000000008</v>
      </c>
      <c r="S285" s="12">
        <v>4.32</v>
      </c>
      <c r="T285" s="9">
        <v>7.9809999999999999</v>
      </c>
      <c r="U285" s="12">
        <v>13</v>
      </c>
      <c r="V285" s="12">
        <v>1</v>
      </c>
      <c r="W285" s="12">
        <v>12</v>
      </c>
      <c r="X285" s="9">
        <v>15</v>
      </c>
      <c r="Y285" s="9" t="s">
        <v>706</v>
      </c>
      <c r="Z285" s="9" t="s">
        <v>694</v>
      </c>
      <c r="AA285" s="9" t="s">
        <v>695</v>
      </c>
      <c r="AB285" s="9" t="s">
        <v>698</v>
      </c>
      <c r="AC285" s="9">
        <v>9.2000000000000012E-2</v>
      </c>
      <c r="AD285" s="9">
        <v>1.84</v>
      </c>
      <c r="AE285" s="9">
        <v>0.26200000000000045</v>
      </c>
      <c r="AF285" s="9">
        <v>30</v>
      </c>
      <c r="AG285" s="25" t="s">
        <v>2264</v>
      </c>
      <c r="BB285" s="104" t="s">
        <v>4809</v>
      </c>
      <c r="BC285" s="105">
        <f t="shared" si="60"/>
        <v>0</v>
      </c>
      <c r="BD285" s="1"/>
      <c r="BE285">
        <v>1.5</v>
      </c>
      <c r="BF285" s="5">
        <v>6</v>
      </c>
      <c r="BG285">
        <v>2.75</v>
      </c>
      <c r="BH285" s="106">
        <f t="shared" si="59"/>
        <v>2.75</v>
      </c>
      <c r="BI285" s="107">
        <f t="shared" si="61"/>
        <v>0.5</v>
      </c>
      <c r="BJ285" s="108" t="str">
        <f t="shared" si="62"/>
        <v>SA-193-B7</v>
      </c>
      <c r="BK285" s="109" t="str">
        <f t="shared" si="63"/>
        <v>STUD BOLT, 1 1/2-6</v>
      </c>
      <c r="BL285" s="6">
        <f t="shared" si="57"/>
        <v>1.3016000000000001</v>
      </c>
      <c r="BM285" s="6" t="str">
        <f t="shared" si="64"/>
        <v>1 1/2-6 MACHINE THREAD</v>
      </c>
      <c r="BN285" s="110" t="s">
        <v>4476</v>
      </c>
    </row>
    <row r="286" spans="2:66" x14ac:dyDescent="0.25">
      <c r="B286" s="48" t="str">
        <f t="shared" si="58"/>
        <v>WNeck Flange 300-NPS8 SCH-XH</v>
      </c>
      <c r="C286" s="9" t="s">
        <v>23</v>
      </c>
      <c r="D286" s="9" t="s">
        <v>854</v>
      </c>
      <c r="E286" s="9">
        <v>65535</v>
      </c>
      <c r="F286" s="22" t="s">
        <v>689</v>
      </c>
      <c r="G286" s="9" t="s">
        <v>1</v>
      </c>
      <c r="H286" s="9" t="s">
        <v>1132</v>
      </c>
      <c r="I286" s="13" t="s">
        <v>1118</v>
      </c>
      <c r="J286" s="10">
        <v>8</v>
      </c>
      <c r="K286" s="11" t="s">
        <v>857</v>
      </c>
      <c r="L286" s="11" t="s">
        <v>995</v>
      </c>
      <c r="M286" s="15">
        <v>300</v>
      </c>
      <c r="N286" s="12">
        <v>15</v>
      </c>
      <c r="O286" s="11">
        <v>6.25E-2</v>
      </c>
      <c r="P286" s="12">
        <v>1.56</v>
      </c>
      <c r="Q286" s="12">
        <v>10.25</v>
      </c>
      <c r="R286" s="12">
        <v>8.6300000000000008</v>
      </c>
      <c r="S286" s="12">
        <v>4.32</v>
      </c>
      <c r="T286" s="9">
        <v>7.625</v>
      </c>
      <c r="U286" s="12">
        <v>13</v>
      </c>
      <c r="V286" s="12">
        <v>1</v>
      </c>
      <c r="W286" s="12">
        <v>12</v>
      </c>
      <c r="X286" s="9">
        <v>15</v>
      </c>
      <c r="Y286" s="9" t="s">
        <v>708</v>
      </c>
      <c r="Z286" s="9" t="s">
        <v>694</v>
      </c>
      <c r="AA286" s="9" t="s">
        <v>695</v>
      </c>
      <c r="AB286" s="9" t="s">
        <v>698</v>
      </c>
      <c r="AC286" s="9">
        <v>9.2000000000000012E-2</v>
      </c>
      <c r="AD286" s="9">
        <v>1.84</v>
      </c>
      <c r="AE286" s="9">
        <v>0.44000000000000039</v>
      </c>
      <c r="AF286" s="9">
        <v>30</v>
      </c>
      <c r="AG286" s="25" t="s">
        <v>2264</v>
      </c>
      <c r="BB286" s="104" t="s">
        <v>4810</v>
      </c>
      <c r="BC286" s="105">
        <f t="shared" si="60"/>
        <v>0</v>
      </c>
      <c r="BD286" s="1"/>
      <c r="BE286">
        <v>1.5</v>
      </c>
      <c r="BF286" s="5">
        <v>6</v>
      </c>
      <c r="BG286">
        <v>3</v>
      </c>
      <c r="BH286" s="106">
        <f t="shared" si="59"/>
        <v>3</v>
      </c>
      <c r="BI286" s="107">
        <f t="shared" si="61"/>
        <v>0.5</v>
      </c>
      <c r="BJ286" s="108" t="str">
        <f t="shared" si="62"/>
        <v>SA-193-B7</v>
      </c>
      <c r="BK286" s="109" t="str">
        <f t="shared" si="63"/>
        <v>STUD BOLT, 1 1/2-6</v>
      </c>
      <c r="BL286" s="6">
        <f t="shared" si="57"/>
        <v>1.3016000000000001</v>
      </c>
      <c r="BM286" s="6" t="str">
        <f t="shared" si="64"/>
        <v>1 1/2-6 MACHINE THREAD</v>
      </c>
      <c r="BN286" s="110" t="s">
        <v>4476</v>
      </c>
    </row>
    <row r="287" spans="2:66" x14ac:dyDescent="0.25">
      <c r="B287" s="48" t="str">
        <f t="shared" si="58"/>
        <v>WNeck Flange 300-NPS8 SCH-XXH</v>
      </c>
      <c r="C287" s="9" t="s">
        <v>23</v>
      </c>
      <c r="D287" s="9" t="s">
        <v>854</v>
      </c>
      <c r="E287" s="9">
        <v>65535</v>
      </c>
      <c r="F287" s="22" t="s">
        <v>689</v>
      </c>
      <c r="G287" s="9" t="s">
        <v>177</v>
      </c>
      <c r="H287" s="9" t="s">
        <v>1133</v>
      </c>
      <c r="I287" s="13" t="s">
        <v>1118</v>
      </c>
      <c r="J287" s="10">
        <v>8</v>
      </c>
      <c r="K287" s="11" t="s">
        <v>857</v>
      </c>
      <c r="L287" s="11" t="s">
        <v>995</v>
      </c>
      <c r="M287" s="15">
        <v>300</v>
      </c>
      <c r="N287" s="12">
        <v>15</v>
      </c>
      <c r="O287" s="11">
        <v>6.25E-2</v>
      </c>
      <c r="P287" s="12">
        <v>1.56</v>
      </c>
      <c r="Q287" s="12">
        <v>10.25</v>
      </c>
      <c r="R287" s="12">
        <v>8.6300000000000008</v>
      </c>
      <c r="S287" s="12">
        <v>4.32</v>
      </c>
      <c r="T287" s="9">
        <v>6.875</v>
      </c>
      <c r="U287" s="12">
        <v>13</v>
      </c>
      <c r="V287" s="12">
        <v>1</v>
      </c>
      <c r="W287" s="12">
        <v>12</v>
      </c>
      <c r="X287" s="9">
        <v>15</v>
      </c>
      <c r="Y287" s="9" t="s">
        <v>710</v>
      </c>
      <c r="Z287" s="9" t="s">
        <v>694</v>
      </c>
      <c r="AA287" s="9" t="s">
        <v>695</v>
      </c>
      <c r="AB287" s="9" t="s">
        <v>698</v>
      </c>
      <c r="AC287" s="9">
        <v>9.2000000000000012E-2</v>
      </c>
      <c r="AD287" s="9">
        <v>1.84</v>
      </c>
      <c r="AE287" s="9">
        <v>0.81500000000000039</v>
      </c>
      <c r="AF287" s="9">
        <v>30</v>
      </c>
      <c r="AG287" s="25" t="s">
        <v>2264</v>
      </c>
      <c r="BB287" s="104" t="s">
        <v>4811</v>
      </c>
      <c r="BC287" s="105">
        <f t="shared" si="60"/>
        <v>0</v>
      </c>
      <c r="BD287" s="1"/>
      <c r="BE287">
        <v>1.5</v>
      </c>
      <c r="BF287" s="5">
        <v>6</v>
      </c>
      <c r="BG287">
        <v>3.25</v>
      </c>
      <c r="BH287" s="106">
        <f t="shared" si="59"/>
        <v>3.25</v>
      </c>
      <c r="BI287" s="107">
        <f t="shared" si="61"/>
        <v>0.5</v>
      </c>
      <c r="BJ287" s="108" t="str">
        <f t="shared" si="62"/>
        <v>SA-193-B7</v>
      </c>
      <c r="BK287" s="109" t="str">
        <f t="shared" si="63"/>
        <v>STUD BOLT, 1 1/2-6</v>
      </c>
      <c r="BL287" s="6">
        <f t="shared" si="57"/>
        <v>1.3016000000000001</v>
      </c>
      <c r="BM287" s="6" t="str">
        <f t="shared" si="64"/>
        <v>1 1/2-6 MACHINE THREAD</v>
      </c>
      <c r="BN287" s="110" t="s">
        <v>4476</v>
      </c>
    </row>
    <row r="288" spans="2:66" x14ac:dyDescent="0.25">
      <c r="B288" s="48" t="str">
        <f t="shared" si="58"/>
        <v>WNeck Flange 300-NPS10 SCH-10</v>
      </c>
      <c r="C288" s="9" t="s">
        <v>23</v>
      </c>
      <c r="D288" s="9" t="s">
        <v>724</v>
      </c>
      <c r="E288" s="9">
        <v>65280</v>
      </c>
      <c r="F288" s="22" t="s">
        <v>689</v>
      </c>
      <c r="G288" s="9" t="s">
        <v>1</v>
      </c>
      <c r="H288" s="9" t="s">
        <v>1134</v>
      </c>
      <c r="I288" s="13" t="s">
        <v>1135</v>
      </c>
      <c r="J288" s="10">
        <v>10</v>
      </c>
      <c r="K288" s="11" t="s">
        <v>882</v>
      </c>
      <c r="L288" s="11" t="s">
        <v>995</v>
      </c>
      <c r="M288" s="15">
        <v>300</v>
      </c>
      <c r="N288" s="12">
        <v>17.5</v>
      </c>
      <c r="O288" s="11">
        <v>6.25E-2</v>
      </c>
      <c r="P288" s="12">
        <v>1.82</v>
      </c>
      <c r="Q288" s="12">
        <v>12.619999999999997</v>
      </c>
      <c r="R288" s="12">
        <v>10.750000000000002</v>
      </c>
      <c r="S288" s="12">
        <v>4.5599999999999996</v>
      </c>
      <c r="T288" s="9">
        <v>10.42</v>
      </c>
      <c r="U288" s="12">
        <v>15.25</v>
      </c>
      <c r="V288" s="12">
        <v>1.1200000000000001</v>
      </c>
      <c r="W288" s="12">
        <v>16</v>
      </c>
      <c r="X288" s="9">
        <v>11.25</v>
      </c>
      <c r="Y288" s="9" t="s">
        <v>693</v>
      </c>
      <c r="Z288" s="9" t="s">
        <v>694</v>
      </c>
      <c r="AA288" s="9" t="s">
        <v>695</v>
      </c>
      <c r="AB288" s="9" t="s">
        <v>698</v>
      </c>
      <c r="AC288" s="9">
        <v>9.1333333333333308E-2</v>
      </c>
      <c r="AD288" s="9">
        <v>1.8266666666666662</v>
      </c>
      <c r="AE288" s="9">
        <v>0.10250000000000092</v>
      </c>
      <c r="AF288" s="9">
        <v>22.5</v>
      </c>
      <c r="AG288" s="25" t="s">
        <v>2264</v>
      </c>
      <c r="BB288" s="104" t="s">
        <v>4812</v>
      </c>
      <c r="BC288" s="105">
        <f t="shared" si="60"/>
        <v>0</v>
      </c>
      <c r="BD288" s="1"/>
      <c r="BE288">
        <v>1.5</v>
      </c>
      <c r="BF288" s="5">
        <v>6</v>
      </c>
      <c r="BG288">
        <v>3.5</v>
      </c>
      <c r="BH288" s="106">
        <f t="shared" si="59"/>
        <v>3.5</v>
      </c>
      <c r="BI288" s="107">
        <f t="shared" si="61"/>
        <v>0.5</v>
      </c>
      <c r="BJ288" s="108" t="str">
        <f t="shared" si="62"/>
        <v>SA-193-B7</v>
      </c>
      <c r="BK288" s="109" t="str">
        <f t="shared" si="63"/>
        <v>STUD BOLT, 1 1/2-6</v>
      </c>
      <c r="BL288" s="6">
        <f t="shared" si="57"/>
        <v>1.3016000000000001</v>
      </c>
      <c r="BM288" s="6" t="str">
        <f t="shared" si="64"/>
        <v>1 1/2-6 MACHINE THREAD</v>
      </c>
      <c r="BN288" s="110" t="s">
        <v>4476</v>
      </c>
    </row>
    <row r="289" spans="2:66" x14ac:dyDescent="0.25">
      <c r="B289" s="48" t="str">
        <f t="shared" si="58"/>
        <v>WNeck Flange 300-NPS10 SCH-100</v>
      </c>
      <c r="C289" s="9" t="s">
        <v>23</v>
      </c>
      <c r="D289" s="9" t="s">
        <v>724</v>
      </c>
      <c r="E289" s="9">
        <v>65280</v>
      </c>
      <c r="F289" s="22" t="s">
        <v>689</v>
      </c>
      <c r="G289" s="9" t="s">
        <v>178</v>
      </c>
      <c r="H289" s="9" t="s">
        <v>1136</v>
      </c>
      <c r="I289" s="13" t="s">
        <v>1135</v>
      </c>
      <c r="J289" s="10">
        <v>10</v>
      </c>
      <c r="K289" s="11" t="s">
        <v>882</v>
      </c>
      <c r="L289" s="11" t="s">
        <v>995</v>
      </c>
      <c r="M289" s="15">
        <v>300</v>
      </c>
      <c r="N289" s="12">
        <v>17.5</v>
      </c>
      <c r="O289" s="11">
        <v>6.25E-2</v>
      </c>
      <c r="P289" s="12">
        <v>1.82</v>
      </c>
      <c r="Q289" s="12">
        <v>12.619999999999997</v>
      </c>
      <c r="R289" s="12">
        <v>10.750000000000002</v>
      </c>
      <c r="S289" s="12">
        <v>4.5599999999999996</v>
      </c>
      <c r="T289" s="9">
        <v>9.3119999999999994</v>
      </c>
      <c r="U289" s="12">
        <v>15.25</v>
      </c>
      <c r="V289" s="12">
        <v>1.1200000000000001</v>
      </c>
      <c r="W289" s="12">
        <v>16</v>
      </c>
      <c r="X289" s="9">
        <v>11.25</v>
      </c>
      <c r="Y289" s="9" t="s">
        <v>859</v>
      </c>
      <c r="Z289" s="9" t="s">
        <v>694</v>
      </c>
      <c r="AA289" s="9" t="s">
        <v>695</v>
      </c>
      <c r="AB289" s="9" t="s">
        <v>698</v>
      </c>
      <c r="AC289" s="9">
        <v>9.1333333333333308E-2</v>
      </c>
      <c r="AD289" s="9">
        <v>1.8266666666666662</v>
      </c>
      <c r="AE289" s="9">
        <v>0.65650000000000119</v>
      </c>
      <c r="AF289" s="9">
        <v>22.5</v>
      </c>
      <c r="AG289" s="25" t="s">
        <v>2264</v>
      </c>
      <c r="BB289" s="104" t="s">
        <v>4813</v>
      </c>
      <c r="BC289" s="105">
        <f t="shared" si="60"/>
        <v>0</v>
      </c>
      <c r="BD289" s="1"/>
      <c r="BE289">
        <v>1.5</v>
      </c>
      <c r="BF289" s="5">
        <v>6</v>
      </c>
      <c r="BG289">
        <v>3.75</v>
      </c>
      <c r="BH289" s="106">
        <f t="shared" si="59"/>
        <v>3.75</v>
      </c>
      <c r="BI289" s="107">
        <f t="shared" si="61"/>
        <v>0.5</v>
      </c>
      <c r="BJ289" s="108" t="str">
        <f t="shared" si="62"/>
        <v>SA-193-B7</v>
      </c>
      <c r="BK289" s="109" t="str">
        <f t="shared" si="63"/>
        <v>STUD BOLT, 1 1/2-6</v>
      </c>
      <c r="BL289" s="6">
        <f t="shared" si="57"/>
        <v>1.3016000000000001</v>
      </c>
      <c r="BM289" s="6" t="str">
        <f t="shared" si="64"/>
        <v>1 1/2-6 MACHINE THREAD</v>
      </c>
      <c r="BN289" s="110" t="s">
        <v>4476</v>
      </c>
    </row>
    <row r="290" spans="2:66" x14ac:dyDescent="0.25">
      <c r="B290" s="48" t="str">
        <f t="shared" si="58"/>
        <v>WNeck Flange 300-NPS10 SCH-120</v>
      </c>
      <c r="C290" s="9" t="s">
        <v>23</v>
      </c>
      <c r="D290" s="9" t="s">
        <v>724</v>
      </c>
      <c r="E290" s="9">
        <v>65280</v>
      </c>
      <c r="F290" s="22" t="s">
        <v>689</v>
      </c>
      <c r="G290" s="9" t="s">
        <v>179</v>
      </c>
      <c r="H290" s="9" t="s">
        <v>1137</v>
      </c>
      <c r="I290" s="13" t="s">
        <v>1135</v>
      </c>
      <c r="J290" s="10">
        <v>10</v>
      </c>
      <c r="K290" s="11" t="s">
        <v>882</v>
      </c>
      <c r="L290" s="11" t="s">
        <v>995</v>
      </c>
      <c r="M290" s="15">
        <v>300</v>
      </c>
      <c r="N290" s="12">
        <v>17.5</v>
      </c>
      <c r="O290" s="11">
        <v>6.25E-2</v>
      </c>
      <c r="P290" s="12">
        <v>1.82</v>
      </c>
      <c r="Q290" s="12">
        <v>12.619999999999997</v>
      </c>
      <c r="R290" s="12">
        <v>10.750000000000002</v>
      </c>
      <c r="S290" s="12">
        <v>4.5599999999999996</v>
      </c>
      <c r="T290" s="9">
        <v>9.0619999999999994</v>
      </c>
      <c r="U290" s="12">
        <v>15.25</v>
      </c>
      <c r="V290" s="12">
        <v>1.1200000000000001</v>
      </c>
      <c r="W290" s="12">
        <v>16</v>
      </c>
      <c r="X290" s="9">
        <v>11.25</v>
      </c>
      <c r="Y290" s="9" t="s">
        <v>816</v>
      </c>
      <c r="Z290" s="9" t="s">
        <v>694</v>
      </c>
      <c r="AA290" s="9" t="s">
        <v>695</v>
      </c>
      <c r="AB290" s="9" t="s">
        <v>698</v>
      </c>
      <c r="AC290" s="9">
        <v>9.1333333333333308E-2</v>
      </c>
      <c r="AD290" s="9">
        <v>1.8266666666666662</v>
      </c>
      <c r="AE290" s="9">
        <v>0.78150000000000119</v>
      </c>
      <c r="AF290" s="9">
        <v>22.5</v>
      </c>
      <c r="AG290" s="25" t="s">
        <v>2264</v>
      </c>
      <c r="BB290" s="104" t="s">
        <v>4814</v>
      </c>
      <c r="BC290" s="105">
        <f t="shared" si="60"/>
        <v>0</v>
      </c>
      <c r="BD290" s="1"/>
      <c r="BE290">
        <v>1.5</v>
      </c>
      <c r="BF290" s="5">
        <v>6</v>
      </c>
      <c r="BG290">
        <v>4</v>
      </c>
      <c r="BH290" s="106">
        <f t="shared" si="59"/>
        <v>4</v>
      </c>
      <c r="BI290" s="107">
        <f t="shared" si="61"/>
        <v>0.5</v>
      </c>
      <c r="BJ290" s="108" t="str">
        <f t="shared" si="62"/>
        <v>SA-193-B7</v>
      </c>
      <c r="BK290" s="109" t="str">
        <f t="shared" si="63"/>
        <v>STUD BOLT, 1 1/2-6</v>
      </c>
      <c r="BL290" s="6">
        <f t="shared" si="57"/>
        <v>1.3016000000000001</v>
      </c>
      <c r="BM290" s="6" t="str">
        <f t="shared" si="64"/>
        <v>1 1/2-6 MACHINE THREAD</v>
      </c>
      <c r="BN290" s="110" t="s">
        <v>4476</v>
      </c>
    </row>
    <row r="291" spans="2:66" x14ac:dyDescent="0.25">
      <c r="B291" s="48" t="str">
        <f t="shared" si="58"/>
        <v>WNeck Flange 300-NPS10 SCH-140</v>
      </c>
      <c r="C291" s="9" t="s">
        <v>23</v>
      </c>
      <c r="D291" s="9" t="s">
        <v>724</v>
      </c>
      <c r="E291" s="9">
        <v>65280</v>
      </c>
      <c r="F291" s="22" t="s">
        <v>689</v>
      </c>
      <c r="G291" s="9" t="s">
        <v>1</v>
      </c>
      <c r="H291" s="9" t="s">
        <v>1138</v>
      </c>
      <c r="I291" s="13" t="s">
        <v>1135</v>
      </c>
      <c r="J291" s="10">
        <v>10</v>
      </c>
      <c r="K291" s="11" t="s">
        <v>882</v>
      </c>
      <c r="L291" s="11" t="s">
        <v>995</v>
      </c>
      <c r="M291" s="15">
        <v>300</v>
      </c>
      <c r="N291" s="12">
        <v>17.5</v>
      </c>
      <c r="O291" s="11">
        <v>6.25E-2</v>
      </c>
      <c r="P291" s="12">
        <v>1.82</v>
      </c>
      <c r="Q291" s="12">
        <v>12.619999999999997</v>
      </c>
      <c r="R291" s="12">
        <v>10.750000000000002</v>
      </c>
      <c r="S291" s="12">
        <v>4.5599999999999996</v>
      </c>
      <c r="T291" s="9">
        <v>8.75</v>
      </c>
      <c r="U291" s="12">
        <v>15.25</v>
      </c>
      <c r="V291" s="12">
        <v>1.1200000000000001</v>
      </c>
      <c r="W291" s="12">
        <v>16</v>
      </c>
      <c r="X291" s="9">
        <v>11.25</v>
      </c>
      <c r="Y291" s="9" t="s">
        <v>862</v>
      </c>
      <c r="Z291" s="9" t="s">
        <v>694</v>
      </c>
      <c r="AA291" s="9" t="s">
        <v>695</v>
      </c>
      <c r="AB291" s="9" t="s">
        <v>698</v>
      </c>
      <c r="AC291" s="9">
        <v>9.1333333333333308E-2</v>
      </c>
      <c r="AD291" s="9">
        <v>1.8266666666666662</v>
      </c>
      <c r="AE291" s="9">
        <v>0.93750000000000089</v>
      </c>
      <c r="AF291" s="9">
        <v>22.5</v>
      </c>
      <c r="AG291" s="25" t="s">
        <v>2264</v>
      </c>
      <c r="BB291" s="104" t="s">
        <v>4815</v>
      </c>
      <c r="BC291" s="105">
        <f t="shared" si="60"/>
        <v>0</v>
      </c>
      <c r="BD291" s="1"/>
      <c r="BE291">
        <v>1.5</v>
      </c>
      <c r="BF291" s="5">
        <v>6</v>
      </c>
      <c r="BG291">
        <v>4.25</v>
      </c>
      <c r="BH291" s="106">
        <f t="shared" si="59"/>
        <v>4.25</v>
      </c>
      <c r="BI291" s="107">
        <f t="shared" si="61"/>
        <v>0.5</v>
      </c>
      <c r="BJ291" s="108" t="str">
        <f t="shared" si="62"/>
        <v>SA-193-B7</v>
      </c>
      <c r="BK291" s="109" t="str">
        <f t="shared" si="63"/>
        <v>STUD BOLT, 1 1/2-6</v>
      </c>
      <c r="BL291" s="6">
        <f t="shared" si="57"/>
        <v>1.3016000000000001</v>
      </c>
      <c r="BM291" s="6" t="str">
        <f t="shared" si="64"/>
        <v>1 1/2-6 MACHINE THREAD</v>
      </c>
      <c r="BN291" s="110" t="s">
        <v>4476</v>
      </c>
    </row>
    <row r="292" spans="2:66" x14ac:dyDescent="0.25">
      <c r="B292" s="48" t="str">
        <f t="shared" si="58"/>
        <v>WNeck Flange 300-NPS10 SCH-160</v>
      </c>
      <c r="C292" s="9" t="s">
        <v>23</v>
      </c>
      <c r="D292" s="9" t="s">
        <v>724</v>
      </c>
      <c r="E292" s="9">
        <v>65280</v>
      </c>
      <c r="F292" s="9" t="s">
        <v>1139</v>
      </c>
      <c r="G292" s="9" t="s">
        <v>180</v>
      </c>
      <c r="H292" s="9" t="s">
        <v>1140</v>
      </c>
      <c r="I292" s="13" t="s">
        <v>1135</v>
      </c>
      <c r="J292" s="10">
        <v>10</v>
      </c>
      <c r="K292" s="11" t="s">
        <v>882</v>
      </c>
      <c r="L292" s="11" t="s">
        <v>995</v>
      </c>
      <c r="M292" s="15">
        <v>300</v>
      </c>
      <c r="N292" s="12">
        <v>17.5</v>
      </c>
      <c r="O292" s="11">
        <v>6.25E-2</v>
      </c>
      <c r="P292" s="12">
        <v>1.82</v>
      </c>
      <c r="Q292" s="12">
        <v>12.619999999999997</v>
      </c>
      <c r="R292" s="12">
        <v>10.750000000000002</v>
      </c>
      <c r="S292" s="12">
        <v>4.5599999999999996</v>
      </c>
      <c r="T292" s="9">
        <v>8.5</v>
      </c>
      <c r="U292" s="12">
        <v>15.25</v>
      </c>
      <c r="V292" s="12">
        <v>1.1200000000000001</v>
      </c>
      <c r="W292" s="12">
        <v>16</v>
      </c>
      <c r="X292" s="9">
        <v>11.25</v>
      </c>
      <c r="Y292" s="9" t="s">
        <v>700</v>
      </c>
      <c r="Z292" s="9" t="s">
        <v>694</v>
      </c>
      <c r="AA292" s="9" t="s">
        <v>695</v>
      </c>
      <c r="AB292" s="9" t="s">
        <v>698</v>
      </c>
      <c r="AC292" s="9">
        <v>9.1333333333333308E-2</v>
      </c>
      <c r="AD292" s="9">
        <v>1.8266666666666662</v>
      </c>
      <c r="AE292" s="9">
        <v>1.0625000000000009</v>
      </c>
      <c r="AF292" s="9">
        <v>22.5</v>
      </c>
      <c r="AG292" s="25" t="s">
        <v>2264</v>
      </c>
      <c r="BB292" s="104" t="s">
        <v>4816</v>
      </c>
      <c r="BC292" s="105">
        <f t="shared" si="60"/>
        <v>0</v>
      </c>
      <c r="BD292" s="1"/>
      <c r="BE292">
        <v>1.5</v>
      </c>
      <c r="BF292" s="5">
        <v>6</v>
      </c>
      <c r="BG292">
        <v>4.5</v>
      </c>
      <c r="BH292" s="106">
        <f t="shared" si="59"/>
        <v>4.5</v>
      </c>
      <c r="BI292" s="107">
        <f t="shared" si="61"/>
        <v>0.5</v>
      </c>
      <c r="BJ292" s="108" t="str">
        <f t="shared" si="62"/>
        <v>SA-193-B7</v>
      </c>
      <c r="BK292" s="109" t="str">
        <f t="shared" si="63"/>
        <v>STUD BOLT, 1 1/2-6</v>
      </c>
      <c r="BL292" s="6">
        <f t="shared" si="57"/>
        <v>1.3016000000000001</v>
      </c>
      <c r="BM292" s="6" t="str">
        <f t="shared" si="64"/>
        <v>1 1/2-6 MACHINE THREAD</v>
      </c>
      <c r="BN292" s="110" t="s">
        <v>4476</v>
      </c>
    </row>
    <row r="293" spans="2:66" x14ac:dyDescent="0.25">
      <c r="B293" s="48" t="str">
        <f t="shared" si="58"/>
        <v>WNeck Flange 300-NPS10 SCH-20</v>
      </c>
      <c r="C293" s="9" t="s">
        <v>23</v>
      </c>
      <c r="D293" s="9" t="s">
        <v>724</v>
      </c>
      <c r="E293" s="9">
        <v>65280</v>
      </c>
      <c r="F293" s="22" t="s">
        <v>689</v>
      </c>
      <c r="G293" s="9" t="s">
        <v>1</v>
      </c>
      <c r="H293" s="9" t="s">
        <v>1141</v>
      </c>
      <c r="I293" s="13" t="s">
        <v>1135</v>
      </c>
      <c r="J293" s="10">
        <v>10</v>
      </c>
      <c r="K293" s="11" t="s">
        <v>882</v>
      </c>
      <c r="L293" s="11" t="s">
        <v>995</v>
      </c>
      <c r="M293" s="15">
        <v>300</v>
      </c>
      <c r="N293" s="12">
        <v>17.5</v>
      </c>
      <c r="O293" s="11">
        <v>6.25E-2</v>
      </c>
      <c r="P293" s="12">
        <v>1.82</v>
      </c>
      <c r="Q293" s="12">
        <v>12.619999999999997</v>
      </c>
      <c r="R293" s="12">
        <v>10.750000000000002</v>
      </c>
      <c r="S293" s="12">
        <v>4.5599999999999996</v>
      </c>
      <c r="T293" s="9">
        <v>10.25</v>
      </c>
      <c r="U293" s="12">
        <v>15.25</v>
      </c>
      <c r="V293" s="12">
        <v>1.1200000000000001</v>
      </c>
      <c r="W293" s="12">
        <v>16</v>
      </c>
      <c r="X293" s="9">
        <v>11.25</v>
      </c>
      <c r="Y293" s="9" t="s">
        <v>866</v>
      </c>
      <c r="Z293" s="9" t="s">
        <v>694</v>
      </c>
      <c r="AA293" s="9" t="s">
        <v>695</v>
      </c>
      <c r="AB293" s="9" t="s">
        <v>698</v>
      </c>
      <c r="AC293" s="9">
        <v>9.1333333333333308E-2</v>
      </c>
      <c r="AD293" s="9">
        <v>1.8266666666666662</v>
      </c>
      <c r="AE293" s="9">
        <v>0.18750000000000089</v>
      </c>
      <c r="AF293" s="9">
        <v>22.5</v>
      </c>
      <c r="AG293" s="25" t="s">
        <v>2264</v>
      </c>
      <c r="BB293" s="104" t="s">
        <v>4817</v>
      </c>
      <c r="BC293" s="105">
        <f t="shared" si="60"/>
        <v>0</v>
      </c>
      <c r="BD293" s="1"/>
      <c r="BE293">
        <v>1.5</v>
      </c>
      <c r="BF293" s="5">
        <v>6</v>
      </c>
      <c r="BG293">
        <v>4.75</v>
      </c>
      <c r="BH293" s="106">
        <f t="shared" si="59"/>
        <v>4.75</v>
      </c>
      <c r="BI293" s="107">
        <f t="shared" si="61"/>
        <v>0.5</v>
      </c>
      <c r="BJ293" s="108" t="str">
        <f t="shared" si="62"/>
        <v>SA-193-B7</v>
      </c>
      <c r="BK293" s="109" t="str">
        <f t="shared" si="63"/>
        <v>STUD BOLT, 1 1/2-6</v>
      </c>
      <c r="BL293" s="6">
        <f t="shared" si="57"/>
        <v>1.3016000000000001</v>
      </c>
      <c r="BM293" s="6" t="str">
        <f t="shared" si="64"/>
        <v>1 1/2-6 MACHINE THREAD</v>
      </c>
      <c r="BN293" s="110" t="s">
        <v>4476</v>
      </c>
    </row>
    <row r="294" spans="2:66" x14ac:dyDescent="0.25">
      <c r="B294" s="48" t="str">
        <f t="shared" si="58"/>
        <v>WNeck Flange 300-NPS10 SCH-30</v>
      </c>
      <c r="C294" s="9" t="s">
        <v>23</v>
      </c>
      <c r="D294" s="9" t="s">
        <v>724</v>
      </c>
      <c r="E294" s="9">
        <v>65280</v>
      </c>
      <c r="F294" s="22" t="s">
        <v>689</v>
      </c>
      <c r="G294" s="9" t="s">
        <v>1</v>
      </c>
      <c r="H294" s="9" t="s">
        <v>1142</v>
      </c>
      <c r="I294" s="13" t="s">
        <v>1135</v>
      </c>
      <c r="J294" s="10">
        <v>10</v>
      </c>
      <c r="K294" s="11" t="s">
        <v>882</v>
      </c>
      <c r="L294" s="11" t="s">
        <v>995</v>
      </c>
      <c r="M294" s="15">
        <v>300</v>
      </c>
      <c r="N294" s="12">
        <v>17.5</v>
      </c>
      <c r="O294" s="11">
        <v>6.25E-2</v>
      </c>
      <c r="P294" s="12">
        <v>1.82</v>
      </c>
      <c r="Q294" s="12">
        <v>12.619999999999997</v>
      </c>
      <c r="R294" s="12">
        <v>10.750000000000002</v>
      </c>
      <c r="S294" s="12">
        <v>4.5599999999999996</v>
      </c>
      <c r="T294" s="9">
        <v>10.135999999999999</v>
      </c>
      <c r="U294" s="12">
        <v>15.25</v>
      </c>
      <c r="V294" s="12">
        <v>1.1200000000000001</v>
      </c>
      <c r="W294" s="12">
        <v>16</v>
      </c>
      <c r="X294" s="9">
        <v>11.25</v>
      </c>
      <c r="Y294" s="9" t="s">
        <v>868</v>
      </c>
      <c r="Z294" s="9" t="s">
        <v>694</v>
      </c>
      <c r="AA294" s="9" t="s">
        <v>695</v>
      </c>
      <c r="AB294" s="9" t="s">
        <v>698</v>
      </c>
      <c r="AC294" s="9">
        <v>9.1333333333333308E-2</v>
      </c>
      <c r="AD294" s="9">
        <v>1.8266666666666662</v>
      </c>
      <c r="AE294" s="9">
        <v>0.24450000000000127</v>
      </c>
      <c r="AF294" s="9">
        <v>22.5</v>
      </c>
      <c r="AG294" s="25" t="s">
        <v>2264</v>
      </c>
      <c r="BB294" s="104" t="s">
        <v>4818</v>
      </c>
      <c r="BC294" s="105">
        <f t="shared" si="60"/>
        <v>0</v>
      </c>
      <c r="BD294" s="1"/>
      <c r="BE294">
        <v>1.5</v>
      </c>
      <c r="BF294" s="5">
        <v>6</v>
      </c>
      <c r="BG294">
        <v>5</v>
      </c>
      <c r="BH294" s="106">
        <f t="shared" si="59"/>
        <v>5</v>
      </c>
      <c r="BI294" s="107">
        <f t="shared" si="61"/>
        <v>0.5</v>
      </c>
      <c r="BJ294" s="108" t="str">
        <f t="shared" si="62"/>
        <v>SA-193-B7</v>
      </c>
      <c r="BK294" s="109" t="str">
        <f t="shared" si="63"/>
        <v>STUD BOLT, 1 1/2-6</v>
      </c>
      <c r="BL294" s="6">
        <f t="shared" si="57"/>
        <v>1.3016000000000001</v>
      </c>
      <c r="BM294" s="6" t="str">
        <f t="shared" si="64"/>
        <v>1 1/2-6 MACHINE THREAD</v>
      </c>
      <c r="BN294" s="110" t="s">
        <v>4476</v>
      </c>
    </row>
    <row r="295" spans="2:66" x14ac:dyDescent="0.25">
      <c r="B295" s="48" t="str">
        <f t="shared" si="58"/>
        <v>WNeck Flange 300-NPS10 SCH-40</v>
      </c>
      <c r="C295" s="9" t="s">
        <v>23</v>
      </c>
      <c r="D295" s="9" t="s">
        <v>724</v>
      </c>
      <c r="E295" s="9">
        <v>65280</v>
      </c>
      <c r="F295" s="9" t="s">
        <v>1143</v>
      </c>
      <c r="G295" s="9" t="s">
        <v>181</v>
      </c>
      <c r="H295" s="9" t="s">
        <v>1144</v>
      </c>
      <c r="I295" s="13" t="s">
        <v>1135</v>
      </c>
      <c r="J295" s="10">
        <v>10</v>
      </c>
      <c r="K295" s="11" t="s">
        <v>882</v>
      </c>
      <c r="L295" s="11" t="s">
        <v>995</v>
      </c>
      <c r="M295" s="15">
        <v>300</v>
      </c>
      <c r="N295" s="12">
        <v>17.5</v>
      </c>
      <c r="O295" s="11">
        <v>6.25E-2</v>
      </c>
      <c r="P295" s="12">
        <v>1.82</v>
      </c>
      <c r="Q295" s="12">
        <v>12.619999999999997</v>
      </c>
      <c r="R295" s="12">
        <v>10.750000000000002</v>
      </c>
      <c r="S295" s="12">
        <v>4.5599999999999996</v>
      </c>
      <c r="T295" s="9">
        <v>10.02</v>
      </c>
      <c r="U295" s="12">
        <v>15.25</v>
      </c>
      <c r="V295" s="12">
        <v>1.1200000000000001</v>
      </c>
      <c r="W295" s="12">
        <v>16</v>
      </c>
      <c r="X295" s="9">
        <v>11.25</v>
      </c>
      <c r="Y295" s="9" t="s">
        <v>702</v>
      </c>
      <c r="Z295" s="9" t="s">
        <v>694</v>
      </c>
      <c r="AA295" s="9" t="s">
        <v>695</v>
      </c>
      <c r="AB295" s="9" t="s">
        <v>698</v>
      </c>
      <c r="AC295" s="9">
        <v>9.1333333333333308E-2</v>
      </c>
      <c r="AD295" s="9">
        <v>1.8266666666666662</v>
      </c>
      <c r="AE295" s="9">
        <v>0.3025000000000011</v>
      </c>
      <c r="AF295" s="9">
        <v>22.5</v>
      </c>
      <c r="AG295" s="25" t="s">
        <v>2264</v>
      </c>
      <c r="BB295" s="104" t="s">
        <v>4819</v>
      </c>
      <c r="BC295" s="105">
        <f t="shared" si="60"/>
        <v>0</v>
      </c>
      <c r="BD295" s="1"/>
      <c r="BE295">
        <v>1.5</v>
      </c>
      <c r="BF295" s="5">
        <v>6</v>
      </c>
      <c r="BG295">
        <v>5.25</v>
      </c>
      <c r="BH295" s="106">
        <f t="shared" si="59"/>
        <v>5.25</v>
      </c>
      <c r="BI295" s="107">
        <f t="shared" si="61"/>
        <v>0.5</v>
      </c>
      <c r="BJ295" s="108" t="str">
        <f t="shared" si="62"/>
        <v>SA-193-B7</v>
      </c>
      <c r="BK295" s="109" t="str">
        <f t="shared" si="63"/>
        <v>STUD BOLT, 1 1/2-6</v>
      </c>
      <c r="BL295" s="6">
        <f t="shared" si="57"/>
        <v>1.3016000000000001</v>
      </c>
      <c r="BM295" s="6" t="str">
        <f t="shared" si="64"/>
        <v>1 1/2-6 MACHINE THREAD</v>
      </c>
      <c r="BN295" s="110" t="s">
        <v>4476</v>
      </c>
    </row>
    <row r="296" spans="2:66" x14ac:dyDescent="0.25">
      <c r="B296" s="48" t="str">
        <f t="shared" si="58"/>
        <v>WNeck Flange 300-NPS10 SCH-60</v>
      </c>
      <c r="C296" s="9" t="s">
        <v>23</v>
      </c>
      <c r="D296" s="9" t="s">
        <v>724</v>
      </c>
      <c r="E296" s="9">
        <v>65280</v>
      </c>
      <c r="F296" s="22" t="s">
        <v>689</v>
      </c>
      <c r="G296" s="9" t="s">
        <v>1</v>
      </c>
      <c r="H296" s="9" t="s">
        <v>1145</v>
      </c>
      <c r="I296" s="13" t="s">
        <v>1135</v>
      </c>
      <c r="J296" s="10">
        <v>10</v>
      </c>
      <c r="K296" s="11" t="s">
        <v>882</v>
      </c>
      <c r="L296" s="11" t="s">
        <v>995</v>
      </c>
      <c r="M296" s="15">
        <v>300</v>
      </c>
      <c r="N296" s="12">
        <v>17.5</v>
      </c>
      <c r="O296" s="11">
        <v>6.25E-2</v>
      </c>
      <c r="P296" s="12">
        <v>1.82</v>
      </c>
      <c r="Q296" s="12">
        <v>12.619999999999997</v>
      </c>
      <c r="R296" s="12">
        <v>10.750000000000002</v>
      </c>
      <c r="S296" s="12">
        <v>4.5599999999999996</v>
      </c>
      <c r="T296" s="9">
        <v>9.75</v>
      </c>
      <c r="U296" s="12">
        <v>15.25</v>
      </c>
      <c r="V296" s="12">
        <v>1.1200000000000001</v>
      </c>
      <c r="W296" s="12">
        <v>16</v>
      </c>
      <c r="X296" s="9">
        <v>11.25</v>
      </c>
      <c r="Y296" s="9" t="s">
        <v>872</v>
      </c>
      <c r="Z296" s="9" t="s">
        <v>694</v>
      </c>
      <c r="AA296" s="9" t="s">
        <v>695</v>
      </c>
      <c r="AB296" s="9" t="s">
        <v>698</v>
      </c>
      <c r="AC296" s="9">
        <v>9.1333333333333308E-2</v>
      </c>
      <c r="AD296" s="9">
        <v>1.8266666666666662</v>
      </c>
      <c r="AE296" s="9">
        <v>0.43750000000000089</v>
      </c>
      <c r="AF296" s="9">
        <v>22.5</v>
      </c>
      <c r="AG296" s="25" t="s">
        <v>2264</v>
      </c>
      <c r="BB296" s="104" t="s">
        <v>4820</v>
      </c>
      <c r="BC296" s="105">
        <f t="shared" si="60"/>
        <v>0</v>
      </c>
      <c r="BD296" s="1"/>
      <c r="BE296">
        <v>1.5</v>
      </c>
      <c r="BF296" s="5">
        <v>6</v>
      </c>
      <c r="BG296">
        <v>5.5</v>
      </c>
      <c r="BH296" s="106">
        <f t="shared" si="59"/>
        <v>5.5</v>
      </c>
      <c r="BI296" s="107">
        <f t="shared" si="61"/>
        <v>0.5</v>
      </c>
      <c r="BJ296" s="108" t="str">
        <f t="shared" si="62"/>
        <v>SA-193-B7</v>
      </c>
      <c r="BK296" s="109" t="str">
        <f t="shared" si="63"/>
        <v>STUD BOLT, 1 1/2-6</v>
      </c>
      <c r="BL296" s="6">
        <f t="shared" si="57"/>
        <v>1.3016000000000001</v>
      </c>
      <c r="BM296" s="6" t="str">
        <f t="shared" si="64"/>
        <v>1 1/2-6 MACHINE THREAD</v>
      </c>
      <c r="BN296" s="110" t="s">
        <v>4476</v>
      </c>
    </row>
    <row r="297" spans="2:66" x14ac:dyDescent="0.25">
      <c r="B297" s="48" t="str">
        <f t="shared" si="58"/>
        <v>WNeck Flange 300-NPS10 SCH-80</v>
      </c>
      <c r="C297" s="9" t="s">
        <v>23</v>
      </c>
      <c r="D297" s="9" t="s">
        <v>724</v>
      </c>
      <c r="E297" s="9">
        <v>65280</v>
      </c>
      <c r="F297" s="9" t="s">
        <v>1146</v>
      </c>
      <c r="G297" s="9" t="s">
        <v>182</v>
      </c>
      <c r="H297" s="9" t="s">
        <v>1147</v>
      </c>
      <c r="I297" s="13" t="s">
        <v>1135</v>
      </c>
      <c r="J297" s="10">
        <v>10</v>
      </c>
      <c r="K297" s="11" t="s">
        <v>882</v>
      </c>
      <c r="L297" s="11" t="s">
        <v>995</v>
      </c>
      <c r="M297" s="15">
        <v>300</v>
      </c>
      <c r="N297" s="12">
        <v>17.5</v>
      </c>
      <c r="O297" s="11">
        <v>6.25E-2</v>
      </c>
      <c r="P297" s="12">
        <v>1.82</v>
      </c>
      <c r="Q297" s="12">
        <v>12.619999999999997</v>
      </c>
      <c r="R297" s="12">
        <v>10.750000000000002</v>
      </c>
      <c r="S297" s="12">
        <v>4.5599999999999996</v>
      </c>
      <c r="T297" s="9">
        <v>9.5619999999999994</v>
      </c>
      <c r="U297" s="12">
        <v>15.25</v>
      </c>
      <c r="V297" s="12">
        <v>1.1200000000000001</v>
      </c>
      <c r="W297" s="12">
        <v>16</v>
      </c>
      <c r="X297" s="9">
        <v>11.25</v>
      </c>
      <c r="Y297" s="9" t="s">
        <v>704</v>
      </c>
      <c r="Z297" s="9" t="s">
        <v>694</v>
      </c>
      <c r="AA297" s="9" t="s">
        <v>695</v>
      </c>
      <c r="AB297" s="9" t="s">
        <v>698</v>
      </c>
      <c r="AC297" s="9">
        <v>9.1333333333333308E-2</v>
      </c>
      <c r="AD297" s="9">
        <v>1.8266666666666662</v>
      </c>
      <c r="AE297" s="9">
        <v>0.53150000000000119</v>
      </c>
      <c r="AF297" s="9">
        <v>22.5</v>
      </c>
      <c r="AG297" s="25" t="s">
        <v>2264</v>
      </c>
      <c r="BB297" s="104" t="s">
        <v>4821</v>
      </c>
      <c r="BC297" s="105">
        <f t="shared" si="60"/>
        <v>0</v>
      </c>
      <c r="BD297" s="1"/>
      <c r="BE297">
        <v>1.5</v>
      </c>
      <c r="BF297" s="5">
        <v>6</v>
      </c>
      <c r="BG297">
        <v>5.75</v>
      </c>
      <c r="BH297" s="106">
        <f t="shared" si="59"/>
        <v>5.75</v>
      </c>
      <c r="BI297" s="107">
        <f t="shared" si="61"/>
        <v>0.5</v>
      </c>
      <c r="BJ297" s="108" t="str">
        <f t="shared" si="62"/>
        <v>SA-193-B7</v>
      </c>
      <c r="BK297" s="109" t="str">
        <f t="shared" si="63"/>
        <v>STUD BOLT, 1 1/2-6</v>
      </c>
      <c r="BL297" s="6">
        <f t="shared" si="57"/>
        <v>1.3016000000000001</v>
      </c>
      <c r="BM297" s="6" t="str">
        <f t="shared" si="64"/>
        <v>1 1/2-6 MACHINE THREAD</v>
      </c>
      <c r="BN297" s="110" t="s">
        <v>4476</v>
      </c>
    </row>
    <row r="298" spans="2:66" x14ac:dyDescent="0.25">
      <c r="B298" s="48" t="str">
        <f t="shared" si="58"/>
        <v>WNeck Flange 300-NPS10 SCH-STD</v>
      </c>
      <c r="C298" s="9" t="s">
        <v>23</v>
      </c>
      <c r="D298" s="9" t="s">
        <v>724</v>
      </c>
      <c r="E298" s="9">
        <v>65280</v>
      </c>
      <c r="F298" s="22" t="s">
        <v>689</v>
      </c>
      <c r="G298" s="9" t="s">
        <v>1</v>
      </c>
      <c r="H298" s="9" t="s">
        <v>1148</v>
      </c>
      <c r="I298" s="13" t="s">
        <v>1135</v>
      </c>
      <c r="J298" s="10">
        <v>10</v>
      </c>
      <c r="K298" s="11" t="s">
        <v>882</v>
      </c>
      <c r="L298" s="11" t="s">
        <v>995</v>
      </c>
      <c r="M298" s="15">
        <v>300</v>
      </c>
      <c r="N298" s="12">
        <v>17.5</v>
      </c>
      <c r="O298" s="11">
        <v>6.25E-2</v>
      </c>
      <c r="P298" s="12">
        <v>1.82</v>
      </c>
      <c r="Q298" s="12">
        <v>12.619999999999997</v>
      </c>
      <c r="R298" s="12">
        <v>10.750000000000002</v>
      </c>
      <c r="S298" s="12">
        <v>4.5599999999999996</v>
      </c>
      <c r="T298" s="9">
        <v>10.02</v>
      </c>
      <c r="U298" s="12">
        <v>15.25</v>
      </c>
      <c r="V298" s="12">
        <v>1.1200000000000001</v>
      </c>
      <c r="W298" s="12">
        <v>16</v>
      </c>
      <c r="X298" s="9">
        <v>11.25</v>
      </c>
      <c r="Y298" s="9" t="s">
        <v>706</v>
      </c>
      <c r="Z298" s="9" t="s">
        <v>694</v>
      </c>
      <c r="AA298" s="9" t="s">
        <v>695</v>
      </c>
      <c r="AB298" s="9" t="s">
        <v>698</v>
      </c>
      <c r="AC298" s="9">
        <v>9.1333333333333308E-2</v>
      </c>
      <c r="AD298" s="9">
        <v>1.8266666666666662</v>
      </c>
      <c r="AE298" s="9">
        <v>0.3025000000000011</v>
      </c>
      <c r="AF298" s="9">
        <v>22.5</v>
      </c>
      <c r="AG298" s="25" t="s">
        <v>2264</v>
      </c>
      <c r="BB298" s="104" t="s">
        <v>4822</v>
      </c>
      <c r="BC298" s="105">
        <f t="shared" si="60"/>
        <v>0</v>
      </c>
      <c r="BD298" s="1"/>
      <c r="BE298">
        <v>1.5</v>
      </c>
      <c r="BF298" s="5">
        <v>6</v>
      </c>
      <c r="BG298">
        <v>6</v>
      </c>
      <c r="BH298" s="106">
        <f t="shared" si="59"/>
        <v>6</v>
      </c>
      <c r="BI298" s="107">
        <f t="shared" si="61"/>
        <v>0.5</v>
      </c>
      <c r="BJ298" s="108" t="str">
        <f t="shared" si="62"/>
        <v>SA-193-B7</v>
      </c>
      <c r="BK298" s="109" t="str">
        <f t="shared" si="63"/>
        <v>STUD BOLT, 1 1/2-6</v>
      </c>
      <c r="BL298" s="6">
        <f t="shared" si="57"/>
        <v>1.3016000000000001</v>
      </c>
      <c r="BM298" s="6" t="str">
        <f t="shared" si="64"/>
        <v>1 1/2-6 MACHINE THREAD</v>
      </c>
      <c r="BN298" s="110" t="s">
        <v>4476</v>
      </c>
    </row>
    <row r="299" spans="2:66" x14ac:dyDescent="0.25">
      <c r="B299" s="48" t="str">
        <f t="shared" si="58"/>
        <v>WNeck Flange 300-NPS10 SCH-XH</v>
      </c>
      <c r="C299" s="9" t="s">
        <v>23</v>
      </c>
      <c r="D299" s="9" t="s">
        <v>724</v>
      </c>
      <c r="E299" s="9">
        <v>65280</v>
      </c>
      <c r="F299" s="9" t="s">
        <v>1149</v>
      </c>
      <c r="G299" s="9" t="s">
        <v>183</v>
      </c>
      <c r="H299" s="9" t="s">
        <v>1150</v>
      </c>
      <c r="I299" s="13" t="s">
        <v>1135</v>
      </c>
      <c r="J299" s="10">
        <v>10</v>
      </c>
      <c r="K299" s="11" t="s">
        <v>882</v>
      </c>
      <c r="L299" s="11" t="s">
        <v>995</v>
      </c>
      <c r="M299" s="15">
        <v>300</v>
      </c>
      <c r="N299" s="12">
        <v>17.5</v>
      </c>
      <c r="O299" s="11">
        <v>6.25E-2</v>
      </c>
      <c r="P299" s="12">
        <v>1.82</v>
      </c>
      <c r="Q299" s="12">
        <v>12.619999999999997</v>
      </c>
      <c r="R299" s="12">
        <v>10.750000000000002</v>
      </c>
      <c r="S299" s="12">
        <v>4.5599999999999996</v>
      </c>
      <c r="T299" s="9">
        <v>9.75</v>
      </c>
      <c r="U299" s="12">
        <v>15.25</v>
      </c>
      <c r="V299" s="12">
        <v>1.1200000000000001</v>
      </c>
      <c r="W299" s="12">
        <v>16</v>
      </c>
      <c r="X299" s="9">
        <v>11.25</v>
      </c>
      <c r="Y299" s="9" t="s">
        <v>708</v>
      </c>
      <c r="Z299" s="9" t="s">
        <v>694</v>
      </c>
      <c r="AA299" s="9" t="s">
        <v>695</v>
      </c>
      <c r="AB299" s="9" t="s">
        <v>698</v>
      </c>
      <c r="AC299" s="9">
        <v>9.1333333333333308E-2</v>
      </c>
      <c r="AD299" s="9">
        <v>1.8266666666666662</v>
      </c>
      <c r="AE299" s="9">
        <v>0.43750000000000089</v>
      </c>
      <c r="AF299" s="9">
        <v>22.5</v>
      </c>
      <c r="AG299" s="25" t="s">
        <v>2264</v>
      </c>
      <c r="BB299" s="104" t="s">
        <v>4823</v>
      </c>
      <c r="BC299" s="105">
        <f t="shared" si="60"/>
        <v>0</v>
      </c>
      <c r="BD299" s="1"/>
      <c r="BE299">
        <v>1.5</v>
      </c>
      <c r="BF299" s="5">
        <v>6</v>
      </c>
      <c r="BG299">
        <v>6.25</v>
      </c>
      <c r="BH299" s="106">
        <f t="shared" si="59"/>
        <v>6.25</v>
      </c>
      <c r="BI299" s="107">
        <f t="shared" si="61"/>
        <v>0.5</v>
      </c>
      <c r="BJ299" s="108" t="str">
        <f t="shared" si="62"/>
        <v>SA-193-B7</v>
      </c>
      <c r="BK299" s="109" t="str">
        <f t="shared" si="63"/>
        <v>STUD BOLT, 1 1/2-6</v>
      </c>
      <c r="BL299" s="6">
        <f t="shared" si="57"/>
        <v>1.3016000000000001</v>
      </c>
      <c r="BM299" s="6" t="str">
        <f t="shared" si="64"/>
        <v>1 1/2-6 MACHINE THREAD</v>
      </c>
      <c r="BN299" s="110" t="s">
        <v>4476</v>
      </c>
    </row>
    <row r="300" spans="2:66" x14ac:dyDescent="0.25">
      <c r="B300" s="48" t="str">
        <f t="shared" si="58"/>
        <v>WNeck Flange 300-NPS10 SCH-XXH</v>
      </c>
      <c r="C300" s="9" t="s">
        <v>23</v>
      </c>
      <c r="D300" s="9" t="s">
        <v>724</v>
      </c>
      <c r="E300" s="9">
        <v>65280</v>
      </c>
      <c r="F300" s="22" t="s">
        <v>689</v>
      </c>
      <c r="G300" s="9" t="s">
        <v>184</v>
      </c>
      <c r="H300" s="9" t="s">
        <v>1151</v>
      </c>
      <c r="I300" s="13" t="s">
        <v>1135</v>
      </c>
      <c r="J300" s="10">
        <v>10</v>
      </c>
      <c r="K300" s="11" t="s">
        <v>882</v>
      </c>
      <c r="L300" s="11" t="s">
        <v>995</v>
      </c>
      <c r="M300" s="15">
        <v>300</v>
      </c>
      <c r="N300" s="12">
        <v>17.5</v>
      </c>
      <c r="O300" s="11">
        <v>6.25E-2</v>
      </c>
      <c r="P300" s="12">
        <v>1.82</v>
      </c>
      <c r="Q300" s="12">
        <v>12.619999999999997</v>
      </c>
      <c r="R300" s="12">
        <v>10.750000000000002</v>
      </c>
      <c r="S300" s="12">
        <v>4.5599999999999996</v>
      </c>
      <c r="T300" s="9">
        <v>8.75</v>
      </c>
      <c r="U300" s="12">
        <v>15.25</v>
      </c>
      <c r="V300" s="12">
        <v>1.1200000000000001</v>
      </c>
      <c r="W300" s="12">
        <v>16</v>
      </c>
      <c r="X300" s="9">
        <v>11.25</v>
      </c>
      <c r="Y300" s="9" t="s">
        <v>710</v>
      </c>
      <c r="Z300" s="9" t="s">
        <v>694</v>
      </c>
      <c r="AA300" s="9" t="s">
        <v>695</v>
      </c>
      <c r="AB300" s="9" t="s">
        <v>698</v>
      </c>
      <c r="AC300" s="9">
        <v>9.1333333333333308E-2</v>
      </c>
      <c r="AD300" s="9">
        <v>1.8266666666666662</v>
      </c>
      <c r="AE300" s="9">
        <v>0.93750000000000089</v>
      </c>
      <c r="AF300" s="9">
        <v>22.5</v>
      </c>
      <c r="AG300" s="25" t="s">
        <v>2264</v>
      </c>
      <c r="BB300" s="104" t="s">
        <v>4824</v>
      </c>
      <c r="BC300" s="105">
        <f t="shared" si="60"/>
        <v>0</v>
      </c>
      <c r="BD300" s="1"/>
      <c r="BE300">
        <v>1.5</v>
      </c>
      <c r="BF300" s="5">
        <v>6</v>
      </c>
      <c r="BG300">
        <v>6.5</v>
      </c>
      <c r="BH300" s="106">
        <f t="shared" si="59"/>
        <v>6.5</v>
      </c>
      <c r="BI300" s="107">
        <f t="shared" si="61"/>
        <v>0.5</v>
      </c>
      <c r="BJ300" s="108" t="str">
        <f t="shared" si="62"/>
        <v>SA-193-B7</v>
      </c>
      <c r="BK300" s="109" t="str">
        <f t="shared" si="63"/>
        <v>STUD BOLT, 1 1/2-6</v>
      </c>
      <c r="BL300" s="6">
        <f t="shared" si="57"/>
        <v>1.3016000000000001</v>
      </c>
      <c r="BM300" s="6" t="str">
        <f t="shared" si="64"/>
        <v>1 1/2-6 MACHINE THREAD</v>
      </c>
      <c r="BN300" s="110" t="s">
        <v>4476</v>
      </c>
    </row>
    <row r="301" spans="2:66" x14ac:dyDescent="0.25">
      <c r="B301" s="48" t="str">
        <f t="shared" si="58"/>
        <v>WNeck Flange 300-NPS12 SCH-10</v>
      </c>
      <c r="C301" s="9" t="s">
        <v>23</v>
      </c>
      <c r="D301" s="9" t="s">
        <v>737</v>
      </c>
      <c r="E301" s="9">
        <v>12800</v>
      </c>
      <c r="F301" s="22" t="s">
        <v>689</v>
      </c>
      <c r="G301" s="9" t="s">
        <v>1</v>
      </c>
      <c r="H301" s="9" t="s">
        <v>1152</v>
      </c>
      <c r="I301" s="13" t="s">
        <v>1153</v>
      </c>
      <c r="J301" s="10">
        <v>12.000000000000002</v>
      </c>
      <c r="K301" s="11" t="s">
        <v>902</v>
      </c>
      <c r="L301" s="11" t="s">
        <v>995</v>
      </c>
      <c r="M301" s="15">
        <v>300</v>
      </c>
      <c r="N301" s="12">
        <v>20.5</v>
      </c>
      <c r="O301" s="11">
        <v>6.25E-2</v>
      </c>
      <c r="P301" s="12">
        <v>1.9400000000000002</v>
      </c>
      <c r="Q301" s="12">
        <v>14.75</v>
      </c>
      <c r="R301" s="12">
        <v>12.75</v>
      </c>
      <c r="S301" s="12">
        <v>5.0600000000000005</v>
      </c>
      <c r="T301" s="9">
        <v>10.42</v>
      </c>
      <c r="U301" s="12">
        <v>17.75</v>
      </c>
      <c r="V301" s="12">
        <v>1.25</v>
      </c>
      <c r="W301" s="12">
        <v>16</v>
      </c>
      <c r="X301" s="9">
        <v>11.25</v>
      </c>
      <c r="Y301" s="9" t="s">
        <v>693</v>
      </c>
      <c r="Z301" s="9" t="s">
        <v>694</v>
      </c>
      <c r="AA301" s="9" t="s">
        <v>695</v>
      </c>
      <c r="AB301" s="9" t="s">
        <v>698</v>
      </c>
      <c r="AC301" s="9">
        <v>0.10400000000000001</v>
      </c>
      <c r="AD301" s="9">
        <v>2.08</v>
      </c>
      <c r="AE301" s="9">
        <v>1.1025</v>
      </c>
      <c r="AF301" s="9">
        <v>22.5</v>
      </c>
      <c r="AG301" s="25" t="s">
        <v>2264</v>
      </c>
      <c r="BB301" s="104" t="s">
        <v>4825</v>
      </c>
      <c r="BC301" s="105">
        <f t="shared" si="60"/>
        <v>0</v>
      </c>
      <c r="BD301" s="1"/>
      <c r="BE301">
        <v>1.5</v>
      </c>
      <c r="BF301" s="5">
        <v>6</v>
      </c>
      <c r="BG301">
        <v>6.75</v>
      </c>
      <c r="BH301" s="106">
        <f t="shared" si="59"/>
        <v>6.75</v>
      </c>
      <c r="BI301" s="107">
        <f t="shared" si="61"/>
        <v>0.5</v>
      </c>
      <c r="BJ301" s="108" t="str">
        <f t="shared" si="62"/>
        <v>SA-193-B7</v>
      </c>
      <c r="BK301" s="109" t="str">
        <f t="shared" si="63"/>
        <v>STUD BOLT, 1 1/2-6</v>
      </c>
      <c r="BL301" s="6">
        <f t="shared" si="57"/>
        <v>1.3016000000000001</v>
      </c>
      <c r="BM301" s="6" t="str">
        <f t="shared" si="64"/>
        <v>1 1/2-6 MACHINE THREAD</v>
      </c>
      <c r="BN301" s="110" t="s">
        <v>4476</v>
      </c>
    </row>
    <row r="302" spans="2:66" x14ac:dyDescent="0.25">
      <c r="B302" s="48" t="str">
        <f t="shared" si="58"/>
        <v>WNeck Flange 300-NPS12 SCH-100</v>
      </c>
      <c r="C302" s="9" t="s">
        <v>23</v>
      </c>
      <c r="D302" s="9" t="s">
        <v>737</v>
      </c>
      <c r="E302" s="9">
        <v>12800</v>
      </c>
      <c r="F302" s="9" t="s">
        <v>1154</v>
      </c>
      <c r="G302" s="9" t="s">
        <v>185</v>
      </c>
      <c r="H302" s="9" t="s">
        <v>1155</v>
      </c>
      <c r="I302" s="13" t="s">
        <v>1153</v>
      </c>
      <c r="J302" s="10">
        <v>12.000000000000002</v>
      </c>
      <c r="K302" s="11" t="s">
        <v>902</v>
      </c>
      <c r="L302" s="11" t="s">
        <v>995</v>
      </c>
      <c r="M302" s="15">
        <v>300</v>
      </c>
      <c r="N302" s="12">
        <v>20.5</v>
      </c>
      <c r="O302" s="11">
        <v>6.25E-2</v>
      </c>
      <c r="P302" s="12">
        <v>1.9400000000000002</v>
      </c>
      <c r="Q302" s="12">
        <v>14.75</v>
      </c>
      <c r="R302" s="12">
        <v>12.75</v>
      </c>
      <c r="S302" s="12">
        <v>5.0600000000000005</v>
      </c>
      <c r="T302" s="9">
        <v>11.061999999999999</v>
      </c>
      <c r="U302" s="12">
        <v>17.75</v>
      </c>
      <c r="V302" s="12">
        <v>1.25</v>
      </c>
      <c r="W302" s="12">
        <v>16</v>
      </c>
      <c r="X302" s="9">
        <v>11.25</v>
      </c>
      <c r="Y302" s="9" t="s">
        <v>859</v>
      </c>
      <c r="Z302" s="9" t="s">
        <v>694</v>
      </c>
      <c r="AA302" s="9" t="s">
        <v>695</v>
      </c>
      <c r="AB302" s="9" t="s">
        <v>698</v>
      </c>
      <c r="AC302" s="9">
        <v>0.10400000000000001</v>
      </c>
      <c r="AD302" s="9">
        <v>2.08</v>
      </c>
      <c r="AE302" s="9">
        <v>0.78150000000000031</v>
      </c>
      <c r="AF302" s="9">
        <v>22.5</v>
      </c>
      <c r="AG302" s="25" t="s">
        <v>2264</v>
      </c>
      <c r="BB302" s="104" t="s">
        <v>4826</v>
      </c>
      <c r="BC302" s="105">
        <f t="shared" si="60"/>
        <v>0</v>
      </c>
      <c r="BD302" s="1"/>
      <c r="BE302">
        <v>1.5</v>
      </c>
      <c r="BF302" s="5">
        <v>6</v>
      </c>
      <c r="BG302">
        <v>7</v>
      </c>
      <c r="BH302" s="106">
        <f t="shared" si="59"/>
        <v>7</v>
      </c>
      <c r="BI302" s="107">
        <f t="shared" si="61"/>
        <v>0.5</v>
      </c>
      <c r="BJ302" s="108" t="str">
        <f t="shared" si="62"/>
        <v>SA-193-B7</v>
      </c>
      <c r="BK302" s="109" t="str">
        <f t="shared" si="63"/>
        <v>STUD BOLT, 1 1/2-6</v>
      </c>
      <c r="BL302" s="6">
        <f t="shared" si="57"/>
        <v>1.3016000000000001</v>
      </c>
      <c r="BM302" s="6" t="str">
        <f t="shared" si="64"/>
        <v>1 1/2-6 MACHINE THREAD</v>
      </c>
      <c r="BN302" s="110" t="s">
        <v>4476</v>
      </c>
    </row>
    <row r="303" spans="2:66" x14ac:dyDescent="0.25">
      <c r="B303" s="48" t="str">
        <f t="shared" si="58"/>
        <v>WNeck Flange 300-NPS12 SCH-120</v>
      </c>
      <c r="C303" s="9" t="s">
        <v>23</v>
      </c>
      <c r="D303" s="9" t="s">
        <v>737</v>
      </c>
      <c r="E303" s="9">
        <v>12800</v>
      </c>
      <c r="F303" s="22" t="s">
        <v>689</v>
      </c>
      <c r="G303" s="9" t="s">
        <v>186</v>
      </c>
      <c r="H303" s="9" t="s">
        <v>1156</v>
      </c>
      <c r="I303" s="13" t="s">
        <v>1153</v>
      </c>
      <c r="J303" s="10">
        <v>12.000000000000002</v>
      </c>
      <c r="K303" s="11" t="s">
        <v>902</v>
      </c>
      <c r="L303" s="11" t="s">
        <v>995</v>
      </c>
      <c r="M303" s="15">
        <v>300</v>
      </c>
      <c r="N303" s="12">
        <v>20.5</v>
      </c>
      <c r="O303" s="11">
        <v>6.25E-2</v>
      </c>
      <c r="P303" s="12">
        <v>1.9400000000000002</v>
      </c>
      <c r="Q303" s="12">
        <v>14.75</v>
      </c>
      <c r="R303" s="12">
        <v>12.75</v>
      </c>
      <c r="S303" s="12">
        <v>5.0600000000000005</v>
      </c>
      <c r="T303" s="9">
        <v>10.75</v>
      </c>
      <c r="U303" s="12">
        <v>17.75</v>
      </c>
      <c r="V303" s="12">
        <v>1.25</v>
      </c>
      <c r="W303" s="12">
        <v>16</v>
      </c>
      <c r="X303" s="9">
        <v>11.25</v>
      </c>
      <c r="Y303" s="9" t="s">
        <v>816</v>
      </c>
      <c r="Z303" s="9" t="s">
        <v>694</v>
      </c>
      <c r="AA303" s="9" t="s">
        <v>695</v>
      </c>
      <c r="AB303" s="9" t="s">
        <v>698</v>
      </c>
      <c r="AC303" s="9">
        <v>0.10400000000000001</v>
      </c>
      <c r="AD303" s="9">
        <v>2.08</v>
      </c>
      <c r="AE303" s="9">
        <v>0.9375</v>
      </c>
      <c r="AF303" s="9">
        <v>22.5</v>
      </c>
      <c r="AG303" s="25" t="s">
        <v>2264</v>
      </c>
      <c r="BB303" s="104" t="s">
        <v>4827</v>
      </c>
      <c r="BC303" s="105">
        <f t="shared" si="60"/>
        <v>0</v>
      </c>
      <c r="BD303" s="1"/>
      <c r="BE303">
        <v>1.5</v>
      </c>
      <c r="BF303" s="5">
        <v>6</v>
      </c>
      <c r="BG303">
        <v>7.25</v>
      </c>
      <c r="BH303" s="106">
        <f t="shared" si="59"/>
        <v>7.25</v>
      </c>
      <c r="BI303" s="107">
        <f t="shared" si="61"/>
        <v>0.5</v>
      </c>
      <c r="BJ303" s="108" t="str">
        <f t="shared" si="62"/>
        <v>SA-193-B7</v>
      </c>
      <c r="BK303" s="109" t="str">
        <f t="shared" si="63"/>
        <v>STUD BOLT, 1 1/2-6</v>
      </c>
      <c r="BL303" s="6">
        <f t="shared" si="57"/>
        <v>1.3016000000000001</v>
      </c>
      <c r="BM303" s="6" t="str">
        <f t="shared" si="64"/>
        <v>1 1/2-6 MACHINE THREAD</v>
      </c>
      <c r="BN303" s="110" t="s">
        <v>4476</v>
      </c>
    </row>
    <row r="304" spans="2:66" x14ac:dyDescent="0.25">
      <c r="B304" s="48" t="str">
        <f t="shared" si="58"/>
        <v>WNeck Flange 300-NPS12 SCH-140</v>
      </c>
      <c r="C304" s="9" t="s">
        <v>23</v>
      </c>
      <c r="D304" s="9" t="s">
        <v>737</v>
      </c>
      <c r="E304" s="9">
        <v>12800</v>
      </c>
      <c r="F304" s="22" t="s">
        <v>689</v>
      </c>
      <c r="G304" s="9" t="s">
        <v>1</v>
      </c>
      <c r="H304" s="9" t="s">
        <v>1157</v>
      </c>
      <c r="I304" s="13" t="s">
        <v>1153</v>
      </c>
      <c r="J304" s="10">
        <v>12.000000000000002</v>
      </c>
      <c r="K304" s="11" t="s">
        <v>902</v>
      </c>
      <c r="L304" s="11" t="s">
        <v>995</v>
      </c>
      <c r="M304" s="15">
        <v>300</v>
      </c>
      <c r="N304" s="12">
        <v>20.5</v>
      </c>
      <c r="O304" s="11">
        <v>6.25E-2</v>
      </c>
      <c r="P304" s="12">
        <v>1.9400000000000002</v>
      </c>
      <c r="Q304" s="12">
        <v>14.75</v>
      </c>
      <c r="R304" s="12">
        <v>12.75</v>
      </c>
      <c r="S304" s="12">
        <v>5.0600000000000005</v>
      </c>
      <c r="T304" s="9">
        <v>10.5</v>
      </c>
      <c r="U304" s="12">
        <v>17.75</v>
      </c>
      <c r="V304" s="12">
        <v>1.25</v>
      </c>
      <c r="W304" s="12">
        <v>16</v>
      </c>
      <c r="X304" s="9">
        <v>11.25</v>
      </c>
      <c r="Y304" s="9" t="s">
        <v>862</v>
      </c>
      <c r="Z304" s="9" t="s">
        <v>694</v>
      </c>
      <c r="AA304" s="9" t="s">
        <v>695</v>
      </c>
      <c r="AB304" s="9" t="s">
        <v>698</v>
      </c>
      <c r="AC304" s="9">
        <v>0.10400000000000001</v>
      </c>
      <c r="AD304" s="9">
        <v>2.08</v>
      </c>
      <c r="AE304" s="9">
        <v>1.0625</v>
      </c>
      <c r="AF304" s="9">
        <v>22.5</v>
      </c>
      <c r="AG304" s="25" t="s">
        <v>2264</v>
      </c>
      <c r="BB304" s="104" t="s">
        <v>4828</v>
      </c>
      <c r="BC304" s="105">
        <f t="shared" si="60"/>
        <v>0</v>
      </c>
      <c r="BD304" s="1"/>
      <c r="BE304">
        <v>1.5</v>
      </c>
      <c r="BF304" s="5">
        <v>6</v>
      </c>
      <c r="BG304">
        <v>7.5</v>
      </c>
      <c r="BH304" s="106">
        <f t="shared" si="59"/>
        <v>7.5</v>
      </c>
      <c r="BI304" s="107">
        <f t="shared" si="61"/>
        <v>0.5</v>
      </c>
      <c r="BJ304" s="108" t="str">
        <f t="shared" si="62"/>
        <v>SA-193-B7</v>
      </c>
      <c r="BK304" s="109" t="str">
        <f t="shared" si="63"/>
        <v>STUD BOLT, 1 1/2-6</v>
      </c>
      <c r="BL304" s="6">
        <f t="shared" si="57"/>
        <v>1.3016000000000001</v>
      </c>
      <c r="BM304" s="6" t="str">
        <f t="shared" si="64"/>
        <v>1 1/2-6 MACHINE THREAD</v>
      </c>
      <c r="BN304" s="110" t="s">
        <v>4476</v>
      </c>
    </row>
    <row r="305" spans="2:66" x14ac:dyDescent="0.25">
      <c r="B305" s="48" t="str">
        <f t="shared" si="58"/>
        <v>WNeck Flange 300-NPS12 SCH-160</v>
      </c>
      <c r="C305" s="9" t="s">
        <v>23</v>
      </c>
      <c r="D305" s="9" t="s">
        <v>737</v>
      </c>
      <c r="E305" s="9">
        <v>12800</v>
      </c>
      <c r="F305" s="22" t="s">
        <v>689</v>
      </c>
      <c r="G305" s="9" t="s">
        <v>187</v>
      </c>
      <c r="H305" s="9" t="s">
        <v>1158</v>
      </c>
      <c r="I305" s="13" t="s">
        <v>1153</v>
      </c>
      <c r="J305" s="10">
        <v>12.000000000000002</v>
      </c>
      <c r="K305" s="11" t="s">
        <v>902</v>
      </c>
      <c r="L305" s="11" t="s">
        <v>995</v>
      </c>
      <c r="M305" s="15">
        <v>300</v>
      </c>
      <c r="N305" s="12">
        <v>20.5</v>
      </c>
      <c r="O305" s="11">
        <v>6.25E-2</v>
      </c>
      <c r="P305" s="12">
        <v>1.9400000000000002</v>
      </c>
      <c r="Q305" s="12">
        <v>14.75</v>
      </c>
      <c r="R305" s="12">
        <v>12.75</v>
      </c>
      <c r="S305" s="12">
        <v>5.0600000000000005</v>
      </c>
      <c r="T305" s="9">
        <v>10.125999999999999</v>
      </c>
      <c r="U305" s="12">
        <v>17.75</v>
      </c>
      <c r="V305" s="12">
        <v>1.25</v>
      </c>
      <c r="W305" s="12">
        <v>16</v>
      </c>
      <c r="X305" s="9">
        <v>11.25</v>
      </c>
      <c r="Y305" s="9" t="s">
        <v>700</v>
      </c>
      <c r="Z305" s="9" t="s">
        <v>694</v>
      </c>
      <c r="AA305" s="9" t="s">
        <v>695</v>
      </c>
      <c r="AB305" s="9" t="s">
        <v>698</v>
      </c>
      <c r="AC305" s="9">
        <v>0.10400000000000001</v>
      </c>
      <c r="AD305" s="9">
        <v>2.08</v>
      </c>
      <c r="AE305" s="9">
        <v>1.2495000000000003</v>
      </c>
      <c r="AF305" s="9">
        <v>22.5</v>
      </c>
      <c r="AG305" s="25" t="s">
        <v>2264</v>
      </c>
      <c r="BB305" s="104" t="s">
        <v>4829</v>
      </c>
      <c r="BC305" s="105">
        <f t="shared" si="60"/>
        <v>0</v>
      </c>
      <c r="BD305" s="1"/>
      <c r="BE305">
        <v>1.5</v>
      </c>
      <c r="BF305" s="5">
        <v>6</v>
      </c>
      <c r="BG305">
        <v>7.75</v>
      </c>
      <c r="BH305" s="106">
        <f t="shared" si="59"/>
        <v>7.75</v>
      </c>
      <c r="BI305" s="107">
        <f t="shared" si="61"/>
        <v>0.5</v>
      </c>
      <c r="BJ305" s="108" t="str">
        <f t="shared" si="62"/>
        <v>SA-193-B7</v>
      </c>
      <c r="BK305" s="109" t="str">
        <f t="shared" si="63"/>
        <v>STUD BOLT, 1 1/2-6</v>
      </c>
      <c r="BL305" s="6">
        <f t="shared" si="57"/>
        <v>1.3016000000000001</v>
      </c>
      <c r="BM305" s="6" t="str">
        <f t="shared" si="64"/>
        <v>1 1/2-6 MACHINE THREAD</v>
      </c>
      <c r="BN305" s="110" t="s">
        <v>4476</v>
      </c>
    </row>
    <row r="306" spans="2:66" x14ac:dyDescent="0.25">
      <c r="B306" s="48" t="str">
        <f t="shared" si="58"/>
        <v>WNeck Flange 300-NPS12 SCH-20</v>
      </c>
      <c r="C306" s="9" t="s">
        <v>23</v>
      </c>
      <c r="D306" s="9" t="s">
        <v>737</v>
      </c>
      <c r="E306" s="9">
        <v>12800</v>
      </c>
      <c r="F306" s="22" t="s">
        <v>689</v>
      </c>
      <c r="G306" s="9" t="s">
        <v>1</v>
      </c>
      <c r="H306" s="9" t="s">
        <v>1159</v>
      </c>
      <c r="I306" s="13" t="s">
        <v>1153</v>
      </c>
      <c r="J306" s="10">
        <v>12.000000000000002</v>
      </c>
      <c r="K306" s="11" t="s">
        <v>902</v>
      </c>
      <c r="L306" s="11" t="s">
        <v>995</v>
      </c>
      <c r="M306" s="15">
        <v>300</v>
      </c>
      <c r="N306" s="12">
        <v>20.5</v>
      </c>
      <c r="O306" s="11">
        <v>6.25E-2</v>
      </c>
      <c r="P306" s="12">
        <v>1.9400000000000002</v>
      </c>
      <c r="Q306" s="12">
        <v>14.75</v>
      </c>
      <c r="R306" s="12">
        <v>12.75</v>
      </c>
      <c r="S306" s="12">
        <v>5.0600000000000005</v>
      </c>
      <c r="T306" s="9">
        <v>10.25</v>
      </c>
      <c r="U306" s="12">
        <v>17.75</v>
      </c>
      <c r="V306" s="12">
        <v>1.25</v>
      </c>
      <c r="W306" s="12">
        <v>16</v>
      </c>
      <c r="X306" s="9">
        <v>11.25</v>
      </c>
      <c r="Y306" s="9" t="s">
        <v>866</v>
      </c>
      <c r="Z306" s="9" t="s">
        <v>694</v>
      </c>
      <c r="AA306" s="9" t="s">
        <v>695</v>
      </c>
      <c r="AB306" s="9" t="s">
        <v>698</v>
      </c>
      <c r="AC306" s="9">
        <v>0.10400000000000001</v>
      </c>
      <c r="AD306" s="9">
        <v>2.08</v>
      </c>
      <c r="AE306" s="9">
        <v>1.1875</v>
      </c>
      <c r="AF306" s="9">
        <v>22.5</v>
      </c>
      <c r="AG306" s="25" t="s">
        <v>2264</v>
      </c>
      <c r="BB306" s="104" t="s">
        <v>4830</v>
      </c>
      <c r="BC306" s="105">
        <f t="shared" si="60"/>
        <v>0</v>
      </c>
      <c r="BD306" s="1"/>
      <c r="BE306">
        <v>1.5</v>
      </c>
      <c r="BF306" s="5">
        <v>6</v>
      </c>
      <c r="BG306">
        <v>8</v>
      </c>
      <c r="BH306" s="106">
        <f t="shared" si="59"/>
        <v>8</v>
      </c>
      <c r="BI306" s="107">
        <f t="shared" si="61"/>
        <v>0.5</v>
      </c>
      <c r="BJ306" s="108" t="str">
        <f t="shared" si="62"/>
        <v>SA-193-B7</v>
      </c>
      <c r="BK306" s="109" t="str">
        <f t="shared" si="63"/>
        <v>STUD BOLT, 1 1/2-6</v>
      </c>
      <c r="BL306" s="6">
        <f t="shared" si="57"/>
        <v>1.3016000000000001</v>
      </c>
      <c r="BM306" s="6" t="str">
        <f t="shared" si="64"/>
        <v>1 1/2-6 MACHINE THREAD</v>
      </c>
      <c r="BN306" s="110" t="s">
        <v>4476</v>
      </c>
    </row>
    <row r="307" spans="2:66" x14ac:dyDescent="0.25">
      <c r="B307" s="48" t="str">
        <f t="shared" si="58"/>
        <v>WNeck Flange 300-NPS12 SCH-30</v>
      </c>
      <c r="C307" s="9" t="s">
        <v>23</v>
      </c>
      <c r="D307" s="9" t="s">
        <v>737</v>
      </c>
      <c r="E307" s="9">
        <v>12800</v>
      </c>
      <c r="F307" s="22" t="s">
        <v>689</v>
      </c>
      <c r="G307" s="9" t="s">
        <v>1</v>
      </c>
      <c r="H307" s="9" t="s">
        <v>1160</v>
      </c>
      <c r="I307" s="13" t="s">
        <v>1153</v>
      </c>
      <c r="J307" s="10">
        <v>12.000000000000002</v>
      </c>
      <c r="K307" s="11" t="s">
        <v>902</v>
      </c>
      <c r="L307" s="11" t="s">
        <v>995</v>
      </c>
      <c r="M307" s="15">
        <v>300</v>
      </c>
      <c r="N307" s="12">
        <v>20.5</v>
      </c>
      <c r="O307" s="11">
        <v>6.25E-2</v>
      </c>
      <c r="P307" s="12">
        <v>1.9400000000000002</v>
      </c>
      <c r="Q307" s="12">
        <v>14.75</v>
      </c>
      <c r="R307" s="12">
        <v>12.75</v>
      </c>
      <c r="S307" s="12">
        <v>5.0600000000000005</v>
      </c>
      <c r="T307" s="9">
        <v>12.09</v>
      </c>
      <c r="U307" s="12">
        <v>17.75</v>
      </c>
      <c r="V307" s="12">
        <v>1.25</v>
      </c>
      <c r="W307" s="12">
        <v>16</v>
      </c>
      <c r="X307" s="9">
        <v>11.25</v>
      </c>
      <c r="Y307" s="9" t="s">
        <v>868</v>
      </c>
      <c r="Z307" s="9" t="s">
        <v>694</v>
      </c>
      <c r="AA307" s="9" t="s">
        <v>695</v>
      </c>
      <c r="AB307" s="9" t="s">
        <v>698</v>
      </c>
      <c r="AC307" s="9">
        <v>0.10400000000000001</v>
      </c>
      <c r="AD307" s="9">
        <v>2.08</v>
      </c>
      <c r="AE307" s="9">
        <v>0.26750000000000007</v>
      </c>
      <c r="AF307" s="9">
        <v>22.5</v>
      </c>
      <c r="AG307" s="25" t="s">
        <v>2264</v>
      </c>
      <c r="BB307" s="104" t="s">
        <v>4831</v>
      </c>
      <c r="BC307" s="105">
        <f t="shared" si="60"/>
        <v>0</v>
      </c>
      <c r="BD307" s="1"/>
      <c r="BE307">
        <v>1.5</v>
      </c>
      <c r="BF307" s="5">
        <v>6</v>
      </c>
      <c r="BG307">
        <v>8.5</v>
      </c>
      <c r="BH307" s="106">
        <f t="shared" si="59"/>
        <v>8.5</v>
      </c>
      <c r="BI307" s="107">
        <f t="shared" si="61"/>
        <v>0.5</v>
      </c>
      <c r="BJ307" s="108" t="str">
        <f t="shared" si="62"/>
        <v>SA-193-B7</v>
      </c>
      <c r="BK307" s="109" t="str">
        <f t="shared" si="63"/>
        <v>STUD BOLT, 1 1/2-6</v>
      </c>
      <c r="BL307" s="6">
        <f t="shared" si="57"/>
        <v>1.3016000000000001</v>
      </c>
      <c r="BM307" s="6" t="str">
        <f t="shared" si="64"/>
        <v>1 1/2-6 MACHINE THREAD</v>
      </c>
      <c r="BN307" s="110" t="s">
        <v>4476</v>
      </c>
    </row>
    <row r="308" spans="2:66" x14ac:dyDescent="0.25">
      <c r="B308" s="48" t="str">
        <f t="shared" si="58"/>
        <v>WNeck Flange 300-NPS12 SCH-40</v>
      </c>
      <c r="C308" s="9" t="s">
        <v>23</v>
      </c>
      <c r="D308" s="9" t="s">
        <v>737</v>
      </c>
      <c r="E308" s="9">
        <v>12800</v>
      </c>
      <c r="F308" s="22" t="s">
        <v>689</v>
      </c>
      <c r="G308" s="9" t="s">
        <v>188</v>
      </c>
      <c r="H308" s="9" t="s">
        <v>1161</v>
      </c>
      <c r="I308" s="13" t="s">
        <v>1153</v>
      </c>
      <c r="J308" s="10">
        <v>12.000000000000002</v>
      </c>
      <c r="K308" s="11" t="s">
        <v>902</v>
      </c>
      <c r="L308" s="11" t="s">
        <v>995</v>
      </c>
      <c r="M308" s="15">
        <v>300</v>
      </c>
      <c r="N308" s="12">
        <v>20.5</v>
      </c>
      <c r="O308" s="11">
        <v>6.25E-2</v>
      </c>
      <c r="P308" s="12">
        <v>1.9400000000000002</v>
      </c>
      <c r="Q308" s="12">
        <v>14.75</v>
      </c>
      <c r="R308" s="12">
        <v>12.75</v>
      </c>
      <c r="S308" s="12">
        <v>5.0600000000000005</v>
      </c>
      <c r="T308" s="9">
        <v>11.938000000000001</v>
      </c>
      <c r="U308" s="12">
        <v>17.75</v>
      </c>
      <c r="V308" s="12">
        <v>1.25</v>
      </c>
      <c r="W308" s="12">
        <v>16</v>
      </c>
      <c r="X308" s="9">
        <v>11.25</v>
      </c>
      <c r="Y308" s="9" t="s">
        <v>702</v>
      </c>
      <c r="Z308" s="9" t="s">
        <v>694</v>
      </c>
      <c r="AA308" s="9" t="s">
        <v>695</v>
      </c>
      <c r="AB308" s="9" t="s">
        <v>698</v>
      </c>
      <c r="AC308" s="9">
        <v>0.10400000000000001</v>
      </c>
      <c r="AD308" s="9">
        <v>2.08</v>
      </c>
      <c r="AE308" s="9">
        <v>0.34349999999999969</v>
      </c>
      <c r="AF308" s="9">
        <v>22.5</v>
      </c>
      <c r="AG308" s="25" t="s">
        <v>2264</v>
      </c>
      <c r="BB308" s="104" t="s">
        <v>4832</v>
      </c>
      <c r="BC308" s="105">
        <f t="shared" si="60"/>
        <v>0</v>
      </c>
      <c r="BD308" s="1"/>
      <c r="BE308">
        <v>1.5</v>
      </c>
      <c r="BF308" s="5">
        <v>6</v>
      </c>
      <c r="BG308">
        <v>9</v>
      </c>
      <c r="BH308" s="106">
        <f t="shared" si="59"/>
        <v>9</v>
      </c>
      <c r="BI308" s="107">
        <f t="shared" si="61"/>
        <v>0.5</v>
      </c>
      <c r="BJ308" s="108" t="str">
        <f t="shared" si="62"/>
        <v>SA-193-B7</v>
      </c>
      <c r="BK308" s="109" t="str">
        <f t="shared" si="63"/>
        <v>STUD BOLT, 1 1/2-6</v>
      </c>
      <c r="BL308" s="6">
        <f t="shared" si="57"/>
        <v>1.3016000000000001</v>
      </c>
      <c r="BM308" s="6" t="str">
        <f t="shared" si="64"/>
        <v>1 1/2-6 MACHINE THREAD</v>
      </c>
      <c r="BN308" s="110" t="s">
        <v>4476</v>
      </c>
    </row>
    <row r="309" spans="2:66" x14ac:dyDescent="0.25">
      <c r="B309" s="48" t="str">
        <f t="shared" si="58"/>
        <v>WNeck Flange 300-NPS12 SCH-60</v>
      </c>
      <c r="C309" s="9" t="s">
        <v>23</v>
      </c>
      <c r="D309" s="9" t="s">
        <v>737</v>
      </c>
      <c r="E309" s="9">
        <v>12800</v>
      </c>
      <c r="F309" s="22" t="s">
        <v>689</v>
      </c>
      <c r="G309" s="9" t="s">
        <v>1</v>
      </c>
      <c r="H309" s="9" t="s">
        <v>1162</v>
      </c>
      <c r="I309" s="13" t="s">
        <v>1153</v>
      </c>
      <c r="J309" s="10">
        <v>12.000000000000002</v>
      </c>
      <c r="K309" s="11" t="s">
        <v>902</v>
      </c>
      <c r="L309" s="11" t="s">
        <v>995</v>
      </c>
      <c r="M309" s="15">
        <v>300</v>
      </c>
      <c r="N309" s="12">
        <v>20.5</v>
      </c>
      <c r="O309" s="11">
        <v>6.25E-2</v>
      </c>
      <c r="P309" s="12">
        <v>1.9400000000000002</v>
      </c>
      <c r="Q309" s="12">
        <v>14.75</v>
      </c>
      <c r="R309" s="12">
        <v>12.75</v>
      </c>
      <c r="S309" s="12">
        <v>5.0600000000000005</v>
      </c>
      <c r="T309" s="9">
        <v>11.625999999999999</v>
      </c>
      <c r="U309" s="12">
        <v>17.75</v>
      </c>
      <c r="V309" s="12">
        <v>1.25</v>
      </c>
      <c r="W309" s="12">
        <v>16</v>
      </c>
      <c r="X309" s="9">
        <v>11.25</v>
      </c>
      <c r="Y309" s="9" t="s">
        <v>872</v>
      </c>
      <c r="Z309" s="9" t="s">
        <v>694</v>
      </c>
      <c r="AA309" s="9" t="s">
        <v>695</v>
      </c>
      <c r="AB309" s="9" t="s">
        <v>698</v>
      </c>
      <c r="AC309" s="9">
        <v>0.10400000000000001</v>
      </c>
      <c r="AD309" s="9">
        <v>2.08</v>
      </c>
      <c r="AE309" s="9">
        <v>0.49950000000000028</v>
      </c>
      <c r="AF309" s="9">
        <v>22.5</v>
      </c>
      <c r="AG309" s="25" t="s">
        <v>2264</v>
      </c>
      <c r="BB309" s="104" t="s">
        <v>4833</v>
      </c>
      <c r="BC309" s="105">
        <f t="shared" si="60"/>
        <v>0</v>
      </c>
      <c r="BD309" s="1"/>
      <c r="BE309">
        <v>1.5</v>
      </c>
      <c r="BF309" s="5">
        <v>6</v>
      </c>
      <c r="BG309">
        <v>9.5</v>
      </c>
      <c r="BH309" s="106">
        <f t="shared" si="59"/>
        <v>9.5</v>
      </c>
      <c r="BI309" s="107">
        <f t="shared" si="61"/>
        <v>0.5</v>
      </c>
      <c r="BJ309" s="108" t="str">
        <f t="shared" si="62"/>
        <v>SA-193-B7</v>
      </c>
      <c r="BK309" s="109" t="str">
        <f t="shared" si="63"/>
        <v>STUD BOLT, 1 1/2-6</v>
      </c>
      <c r="BL309" s="6">
        <f t="shared" si="57"/>
        <v>1.3016000000000001</v>
      </c>
      <c r="BM309" s="6" t="str">
        <f t="shared" si="64"/>
        <v>1 1/2-6 MACHINE THREAD</v>
      </c>
      <c r="BN309" s="110" t="s">
        <v>4476</v>
      </c>
    </row>
    <row r="310" spans="2:66" x14ac:dyDescent="0.25">
      <c r="B310" s="48" t="str">
        <f t="shared" si="58"/>
        <v>WNeck Flange 300-NPS12 SCH-80</v>
      </c>
      <c r="C310" s="9" t="s">
        <v>23</v>
      </c>
      <c r="D310" s="9" t="s">
        <v>737</v>
      </c>
      <c r="E310" s="9">
        <v>12800</v>
      </c>
      <c r="F310" s="9" t="s">
        <v>1163</v>
      </c>
      <c r="G310" s="9" t="s">
        <v>189</v>
      </c>
      <c r="H310" s="9" t="s">
        <v>1164</v>
      </c>
      <c r="I310" s="13" t="s">
        <v>1153</v>
      </c>
      <c r="J310" s="10">
        <v>12.000000000000002</v>
      </c>
      <c r="K310" s="11" t="s">
        <v>902</v>
      </c>
      <c r="L310" s="11" t="s">
        <v>995</v>
      </c>
      <c r="M310" s="15">
        <v>300</v>
      </c>
      <c r="N310" s="12">
        <v>20.5</v>
      </c>
      <c r="O310" s="11">
        <v>6.25E-2</v>
      </c>
      <c r="P310" s="12">
        <v>1.9400000000000002</v>
      </c>
      <c r="Q310" s="12">
        <v>14.75</v>
      </c>
      <c r="R310" s="12">
        <v>12.75</v>
      </c>
      <c r="S310" s="12">
        <v>5.0600000000000005</v>
      </c>
      <c r="T310" s="9">
        <v>11.374000000000001</v>
      </c>
      <c r="U310" s="12">
        <v>17.75</v>
      </c>
      <c r="V310" s="12">
        <v>1.25</v>
      </c>
      <c r="W310" s="12">
        <v>16</v>
      </c>
      <c r="X310" s="9">
        <v>11.25</v>
      </c>
      <c r="Y310" s="9" t="s">
        <v>704</v>
      </c>
      <c r="Z310" s="9" t="s">
        <v>694</v>
      </c>
      <c r="AA310" s="9" t="s">
        <v>695</v>
      </c>
      <c r="AB310" s="9" t="s">
        <v>698</v>
      </c>
      <c r="AC310" s="9">
        <v>0.10400000000000001</v>
      </c>
      <c r="AD310" s="9">
        <v>2.08</v>
      </c>
      <c r="AE310" s="9">
        <v>0.62549999999999972</v>
      </c>
      <c r="AF310" s="9">
        <v>22.5</v>
      </c>
      <c r="AG310" s="25" t="s">
        <v>2264</v>
      </c>
      <c r="BB310" s="104" t="s">
        <v>4834</v>
      </c>
      <c r="BC310" s="105">
        <f t="shared" si="60"/>
        <v>0</v>
      </c>
      <c r="BD310" s="1"/>
      <c r="BE310">
        <v>1.5</v>
      </c>
      <c r="BF310" s="5">
        <v>6</v>
      </c>
      <c r="BG310">
        <v>10</v>
      </c>
      <c r="BH310" s="106">
        <f t="shared" si="59"/>
        <v>10</v>
      </c>
      <c r="BI310" s="107">
        <f t="shared" si="61"/>
        <v>0.5</v>
      </c>
      <c r="BJ310" s="108" t="str">
        <f t="shared" si="62"/>
        <v>SA-193-B7</v>
      </c>
      <c r="BK310" s="109" t="str">
        <f t="shared" si="63"/>
        <v>STUD BOLT, 1 1/2-6</v>
      </c>
      <c r="BL310" s="6">
        <f t="shared" si="57"/>
        <v>1.3016000000000001</v>
      </c>
      <c r="BM310" s="6" t="str">
        <f t="shared" si="64"/>
        <v>1 1/2-6 MACHINE THREAD</v>
      </c>
      <c r="BN310" s="110" t="s">
        <v>4476</v>
      </c>
    </row>
    <row r="311" spans="2:66" x14ac:dyDescent="0.25">
      <c r="B311" s="48" t="str">
        <f t="shared" si="58"/>
        <v>WNeck Flange 300-NPS12 SCH-STD</v>
      </c>
      <c r="C311" s="9" t="s">
        <v>23</v>
      </c>
      <c r="D311" s="9" t="s">
        <v>737</v>
      </c>
      <c r="E311" s="9">
        <v>12800</v>
      </c>
      <c r="F311" s="22" t="s">
        <v>689</v>
      </c>
      <c r="G311" s="9" t="s">
        <v>190</v>
      </c>
      <c r="H311" s="9" t="s">
        <v>1165</v>
      </c>
      <c r="I311" s="13" t="s">
        <v>1153</v>
      </c>
      <c r="J311" s="10">
        <v>12.000000000000002</v>
      </c>
      <c r="K311" s="11" t="s">
        <v>902</v>
      </c>
      <c r="L311" s="11" t="s">
        <v>995</v>
      </c>
      <c r="M311" s="15">
        <v>300</v>
      </c>
      <c r="N311" s="12">
        <v>20.5</v>
      </c>
      <c r="O311" s="11">
        <v>6.25E-2</v>
      </c>
      <c r="P311" s="12">
        <v>1.9400000000000002</v>
      </c>
      <c r="Q311" s="12">
        <v>14.75</v>
      </c>
      <c r="R311" s="12">
        <v>12.75</v>
      </c>
      <c r="S311" s="12">
        <v>5.0600000000000005</v>
      </c>
      <c r="T311" s="9">
        <v>12</v>
      </c>
      <c r="U311" s="12">
        <v>17.75</v>
      </c>
      <c r="V311" s="12">
        <v>1.25</v>
      </c>
      <c r="W311" s="12">
        <v>16</v>
      </c>
      <c r="X311" s="9">
        <v>11.25</v>
      </c>
      <c r="Y311" s="9" t="s">
        <v>706</v>
      </c>
      <c r="Z311" s="9" t="s">
        <v>694</v>
      </c>
      <c r="AA311" s="9" t="s">
        <v>695</v>
      </c>
      <c r="AB311" s="9" t="s">
        <v>698</v>
      </c>
      <c r="AC311" s="9">
        <v>0.10400000000000001</v>
      </c>
      <c r="AD311" s="9">
        <v>2.08</v>
      </c>
      <c r="AE311" s="9">
        <v>0.3125</v>
      </c>
      <c r="AF311" s="9">
        <v>22.5</v>
      </c>
      <c r="AG311" s="25" t="s">
        <v>2264</v>
      </c>
      <c r="BB311" s="104" t="s">
        <v>4835</v>
      </c>
      <c r="BC311" s="105">
        <f t="shared" si="60"/>
        <v>0</v>
      </c>
      <c r="BD311" s="1"/>
      <c r="BE311">
        <v>1.5</v>
      </c>
      <c r="BF311" s="5">
        <v>6</v>
      </c>
      <c r="BG311">
        <v>11</v>
      </c>
      <c r="BH311" s="106">
        <f t="shared" si="59"/>
        <v>11</v>
      </c>
      <c r="BI311" s="107">
        <f t="shared" si="61"/>
        <v>0.5</v>
      </c>
      <c r="BJ311" s="108" t="str">
        <f t="shared" si="62"/>
        <v>SA-193-B7</v>
      </c>
      <c r="BK311" s="109" t="str">
        <f t="shared" si="63"/>
        <v>STUD BOLT, 1 1/2-6</v>
      </c>
      <c r="BL311" s="6">
        <f t="shared" si="57"/>
        <v>1.3016000000000001</v>
      </c>
      <c r="BM311" s="6" t="str">
        <f t="shared" si="64"/>
        <v>1 1/2-6 MACHINE THREAD</v>
      </c>
      <c r="BN311" s="110" t="s">
        <v>4476</v>
      </c>
    </row>
    <row r="312" spans="2:66" x14ac:dyDescent="0.25">
      <c r="B312" s="48" t="str">
        <f t="shared" si="58"/>
        <v>WNeck Flange 300-NPS12 SCH-XH</v>
      </c>
      <c r="C312" s="9" t="s">
        <v>23</v>
      </c>
      <c r="D312" s="9" t="s">
        <v>737</v>
      </c>
      <c r="E312" s="9">
        <v>12800</v>
      </c>
      <c r="F312" s="9" t="s">
        <v>1166</v>
      </c>
      <c r="G312" s="9" t="s">
        <v>191</v>
      </c>
      <c r="H312" s="9" t="s">
        <v>1167</v>
      </c>
      <c r="I312" s="13" t="s">
        <v>1153</v>
      </c>
      <c r="J312" s="10">
        <v>12.000000000000002</v>
      </c>
      <c r="K312" s="11" t="s">
        <v>902</v>
      </c>
      <c r="L312" s="11" t="s">
        <v>995</v>
      </c>
      <c r="M312" s="15">
        <v>300</v>
      </c>
      <c r="N312" s="12">
        <v>20.5</v>
      </c>
      <c r="O312" s="11">
        <v>6.25E-2</v>
      </c>
      <c r="P312" s="12">
        <v>1.9400000000000002</v>
      </c>
      <c r="Q312" s="12">
        <v>14.75</v>
      </c>
      <c r="R312" s="12">
        <v>12.75</v>
      </c>
      <c r="S312" s="12">
        <v>5.0600000000000005</v>
      </c>
      <c r="T312" s="9">
        <v>11.75</v>
      </c>
      <c r="U312" s="12">
        <v>17.75</v>
      </c>
      <c r="V312" s="12">
        <v>1.25</v>
      </c>
      <c r="W312" s="12">
        <v>16</v>
      </c>
      <c r="X312" s="9">
        <v>11.25</v>
      </c>
      <c r="Y312" s="9" t="s">
        <v>708</v>
      </c>
      <c r="Z312" s="9" t="s">
        <v>694</v>
      </c>
      <c r="AA312" s="9" t="s">
        <v>695</v>
      </c>
      <c r="AB312" s="9" t="s">
        <v>698</v>
      </c>
      <c r="AC312" s="9">
        <v>0.10400000000000001</v>
      </c>
      <c r="AD312" s="9">
        <v>2.08</v>
      </c>
      <c r="AE312" s="9">
        <v>0.4375</v>
      </c>
      <c r="AF312" s="9">
        <v>22.5</v>
      </c>
      <c r="AG312" s="25" t="s">
        <v>2264</v>
      </c>
      <c r="BB312" s="104" t="s">
        <v>4836</v>
      </c>
      <c r="BC312" s="105">
        <f t="shared" si="60"/>
        <v>0</v>
      </c>
      <c r="BD312" s="1"/>
      <c r="BE312">
        <v>1.5</v>
      </c>
      <c r="BF312" s="5">
        <v>6</v>
      </c>
      <c r="BG312">
        <v>12</v>
      </c>
      <c r="BH312" s="106">
        <f t="shared" si="59"/>
        <v>12</v>
      </c>
      <c r="BI312" s="107">
        <f t="shared" si="61"/>
        <v>0.5</v>
      </c>
      <c r="BJ312" s="108" t="str">
        <f t="shared" si="62"/>
        <v>SA-193-B7</v>
      </c>
      <c r="BK312" s="109" t="str">
        <f t="shared" si="63"/>
        <v>STUD BOLT, 1 1/2-6</v>
      </c>
      <c r="BL312" s="6">
        <f t="shared" si="57"/>
        <v>1.3016000000000001</v>
      </c>
      <c r="BM312" s="6" t="str">
        <f t="shared" si="64"/>
        <v>1 1/2-6 MACHINE THREAD</v>
      </c>
      <c r="BN312" s="110" t="s">
        <v>4476</v>
      </c>
    </row>
    <row r="313" spans="2:66" x14ac:dyDescent="0.25">
      <c r="B313" s="48" t="str">
        <f t="shared" si="58"/>
        <v>WNeck Flange 300-NPS12 SCH-XXH</v>
      </c>
      <c r="C313" s="9" t="s">
        <v>23</v>
      </c>
      <c r="D313" s="9" t="s">
        <v>737</v>
      </c>
      <c r="E313" s="9">
        <v>12800</v>
      </c>
      <c r="F313" s="22" t="s">
        <v>689</v>
      </c>
      <c r="G313" s="9" t="s">
        <v>192</v>
      </c>
      <c r="H313" s="9" t="s">
        <v>1168</v>
      </c>
      <c r="I313" s="13" t="s">
        <v>1153</v>
      </c>
      <c r="J313" s="10">
        <v>12.000000000000002</v>
      </c>
      <c r="K313" s="11" t="s">
        <v>902</v>
      </c>
      <c r="L313" s="11" t="s">
        <v>995</v>
      </c>
      <c r="M313" s="15">
        <v>300</v>
      </c>
      <c r="N313" s="12">
        <v>20.5</v>
      </c>
      <c r="O313" s="11">
        <v>6.25E-2</v>
      </c>
      <c r="P313" s="12">
        <v>1.9400000000000002</v>
      </c>
      <c r="Q313" s="12">
        <v>14.75</v>
      </c>
      <c r="R313" s="12">
        <v>12.75</v>
      </c>
      <c r="S313" s="12">
        <v>5.0600000000000005</v>
      </c>
      <c r="T313" s="9">
        <v>10.75</v>
      </c>
      <c r="U313" s="12">
        <v>17.75</v>
      </c>
      <c r="V313" s="12">
        <v>1.25</v>
      </c>
      <c r="W313" s="12">
        <v>16</v>
      </c>
      <c r="X313" s="9">
        <v>11.25</v>
      </c>
      <c r="Y313" s="9" t="s">
        <v>710</v>
      </c>
      <c r="Z313" s="9" t="s">
        <v>694</v>
      </c>
      <c r="AA313" s="9" t="s">
        <v>695</v>
      </c>
      <c r="AB313" s="9" t="s">
        <v>698</v>
      </c>
      <c r="AC313" s="9">
        <v>0.10400000000000001</v>
      </c>
      <c r="AD313" s="9">
        <v>2.08</v>
      </c>
      <c r="AE313" s="9">
        <v>0.9375</v>
      </c>
      <c r="AF313" s="9">
        <v>22.5</v>
      </c>
      <c r="AG313" s="25" t="s">
        <v>2264</v>
      </c>
      <c r="BB313" s="104" t="s">
        <v>4837</v>
      </c>
      <c r="BC313" s="105">
        <f t="shared" si="60"/>
        <v>0</v>
      </c>
      <c r="BD313" s="1"/>
      <c r="BE313">
        <v>1.5</v>
      </c>
      <c r="BF313" s="5">
        <v>6</v>
      </c>
      <c r="BG313">
        <v>13</v>
      </c>
      <c r="BH313" s="106">
        <f t="shared" si="59"/>
        <v>13</v>
      </c>
      <c r="BI313" s="107">
        <f t="shared" si="61"/>
        <v>0.5</v>
      </c>
      <c r="BJ313" s="108" t="str">
        <f t="shared" si="62"/>
        <v>SA-193-B7</v>
      </c>
      <c r="BK313" s="109" t="str">
        <f t="shared" si="63"/>
        <v>STUD BOLT, 1 1/2-6</v>
      </c>
      <c r="BL313" s="6">
        <f t="shared" si="57"/>
        <v>1.3016000000000001</v>
      </c>
      <c r="BM313" s="6" t="str">
        <f t="shared" si="64"/>
        <v>1 1/2-6 MACHINE THREAD</v>
      </c>
      <c r="BN313" s="110" t="s">
        <v>4476</v>
      </c>
    </row>
    <row r="314" spans="2:66" x14ac:dyDescent="0.25">
      <c r="B314" s="48" t="str">
        <f t="shared" si="58"/>
        <v>WNeck Flange 300-NPS14 SCH-10</v>
      </c>
      <c r="C314" s="9" t="s">
        <v>23</v>
      </c>
      <c r="D314" s="9" t="s">
        <v>918</v>
      </c>
      <c r="E314" s="9">
        <v>16711680</v>
      </c>
      <c r="F314" s="22" t="s">
        <v>689</v>
      </c>
      <c r="G314" s="9" t="s">
        <v>1</v>
      </c>
      <c r="H314" s="9" t="s">
        <v>1169</v>
      </c>
      <c r="I314" s="13" t="s">
        <v>1170</v>
      </c>
      <c r="J314" s="10">
        <v>14</v>
      </c>
      <c r="K314" s="11" t="s">
        <v>921</v>
      </c>
      <c r="L314" s="11" t="s">
        <v>995</v>
      </c>
      <c r="M314" s="15">
        <v>300</v>
      </c>
      <c r="N314" s="12">
        <v>23</v>
      </c>
      <c r="O314" s="11">
        <v>6.25E-2</v>
      </c>
      <c r="P314" s="12">
        <v>2.06</v>
      </c>
      <c r="Q314" s="12">
        <v>16.75</v>
      </c>
      <c r="R314" s="12">
        <v>14</v>
      </c>
      <c r="S314" s="12">
        <v>5.56</v>
      </c>
      <c r="T314" s="9">
        <v>13.5</v>
      </c>
      <c r="U314" s="12">
        <v>20.25</v>
      </c>
      <c r="V314" s="12">
        <v>1.25</v>
      </c>
      <c r="W314" s="12">
        <v>20</v>
      </c>
      <c r="X314" s="9">
        <v>9</v>
      </c>
      <c r="Y314" s="9" t="s">
        <v>693</v>
      </c>
      <c r="Z314" s="9" t="s">
        <v>694</v>
      </c>
      <c r="AA314" s="9" t="s">
        <v>695</v>
      </c>
      <c r="AB314" s="9" t="s">
        <v>698</v>
      </c>
      <c r="AC314" s="9">
        <v>0.11666666666666665</v>
      </c>
      <c r="AD314" s="9">
        <v>2.333333333333333</v>
      </c>
      <c r="AE314" s="9">
        <v>0.1875</v>
      </c>
      <c r="AF314" s="9">
        <v>18</v>
      </c>
      <c r="AG314" s="25" t="s">
        <v>2264</v>
      </c>
      <c r="BB314" s="104" t="s">
        <v>4838</v>
      </c>
      <c r="BC314" s="105">
        <f t="shared" si="60"/>
        <v>0</v>
      </c>
      <c r="BD314" s="1"/>
      <c r="BE314">
        <v>1.5</v>
      </c>
      <c r="BF314" s="5">
        <v>6</v>
      </c>
      <c r="BG314">
        <v>14</v>
      </c>
      <c r="BH314" s="106">
        <f t="shared" si="59"/>
        <v>14</v>
      </c>
      <c r="BI314" s="107">
        <f t="shared" si="61"/>
        <v>0.5</v>
      </c>
      <c r="BJ314" s="108" t="str">
        <f t="shared" si="62"/>
        <v>SA-193-B7</v>
      </c>
      <c r="BK314" s="109" t="str">
        <f t="shared" si="63"/>
        <v>STUD BOLT, 1 1/2-6</v>
      </c>
      <c r="BL314" s="6">
        <f t="shared" si="57"/>
        <v>1.3016000000000001</v>
      </c>
      <c r="BM314" s="6" t="str">
        <f t="shared" si="64"/>
        <v>1 1/2-6 MACHINE THREAD</v>
      </c>
      <c r="BN314" s="110" t="s">
        <v>4476</v>
      </c>
    </row>
    <row r="315" spans="2:66" x14ac:dyDescent="0.25">
      <c r="B315" s="48" t="str">
        <f t="shared" si="58"/>
        <v>WNeck Flange 300-NPS14 SCH-100</v>
      </c>
      <c r="C315" s="9" t="s">
        <v>23</v>
      </c>
      <c r="D315" s="9" t="s">
        <v>918</v>
      </c>
      <c r="E315" s="9">
        <v>16711680</v>
      </c>
      <c r="F315" s="22" t="s">
        <v>689</v>
      </c>
      <c r="G315" s="9" t="s">
        <v>193</v>
      </c>
      <c r="H315" s="9" t="s">
        <v>1171</v>
      </c>
      <c r="I315" s="13" t="s">
        <v>1170</v>
      </c>
      <c r="J315" s="10">
        <v>14</v>
      </c>
      <c r="K315" s="11" t="s">
        <v>921</v>
      </c>
      <c r="L315" s="11" t="s">
        <v>995</v>
      </c>
      <c r="M315" s="15">
        <v>300</v>
      </c>
      <c r="N315" s="12">
        <v>23</v>
      </c>
      <c r="O315" s="11">
        <v>6.25E-2</v>
      </c>
      <c r="P315" s="12">
        <v>2.06</v>
      </c>
      <c r="Q315" s="12">
        <v>16.75</v>
      </c>
      <c r="R315" s="12">
        <v>14</v>
      </c>
      <c r="S315" s="12">
        <v>5.56</v>
      </c>
      <c r="T315" s="9">
        <v>12.124000000000001</v>
      </c>
      <c r="U315" s="12">
        <v>20.25</v>
      </c>
      <c r="V315" s="12">
        <v>1.25</v>
      </c>
      <c r="W315" s="12">
        <v>20</v>
      </c>
      <c r="X315" s="9">
        <v>9</v>
      </c>
      <c r="Y315" s="9" t="s">
        <v>859</v>
      </c>
      <c r="Z315" s="9" t="s">
        <v>694</v>
      </c>
      <c r="AA315" s="9" t="s">
        <v>695</v>
      </c>
      <c r="AB315" s="9" t="s">
        <v>698</v>
      </c>
      <c r="AC315" s="9">
        <v>0.11666666666666665</v>
      </c>
      <c r="AD315" s="9">
        <v>2.333333333333333</v>
      </c>
      <c r="AE315" s="9">
        <v>0.87549999999999972</v>
      </c>
      <c r="AF315" s="9">
        <v>18</v>
      </c>
      <c r="AG315" s="25" t="s">
        <v>2264</v>
      </c>
      <c r="BB315" s="104" t="s">
        <v>4839</v>
      </c>
      <c r="BC315" s="105">
        <f t="shared" si="60"/>
        <v>0</v>
      </c>
      <c r="BD315" s="1"/>
      <c r="BE315">
        <v>1.5</v>
      </c>
      <c r="BF315" s="5">
        <v>6</v>
      </c>
      <c r="BG315">
        <v>15</v>
      </c>
      <c r="BH315" s="106">
        <f t="shared" si="59"/>
        <v>15</v>
      </c>
      <c r="BI315" s="107">
        <f t="shared" si="61"/>
        <v>0.5</v>
      </c>
      <c r="BJ315" s="108" t="str">
        <f t="shared" si="62"/>
        <v>SA-193-B7</v>
      </c>
      <c r="BK315" s="109" t="str">
        <f t="shared" si="63"/>
        <v>STUD BOLT, 1 1/2-6</v>
      </c>
      <c r="BL315" s="6">
        <f t="shared" si="57"/>
        <v>1.3016000000000001</v>
      </c>
      <c r="BM315" s="6" t="str">
        <f t="shared" si="64"/>
        <v>1 1/2-6 MACHINE THREAD</v>
      </c>
      <c r="BN315" s="110" t="s">
        <v>4476</v>
      </c>
    </row>
    <row r="316" spans="2:66" x14ac:dyDescent="0.25">
      <c r="B316" s="48" t="str">
        <f t="shared" si="58"/>
        <v>WNeck Flange 300-NPS14 SCH-120</v>
      </c>
      <c r="C316" s="9" t="s">
        <v>23</v>
      </c>
      <c r="D316" s="9" t="s">
        <v>918</v>
      </c>
      <c r="E316" s="9">
        <v>16711680</v>
      </c>
      <c r="F316" s="22" t="s">
        <v>689</v>
      </c>
      <c r="G316" s="9" t="s">
        <v>194</v>
      </c>
      <c r="H316" s="9" t="s">
        <v>1172</v>
      </c>
      <c r="I316" s="13" t="s">
        <v>1170</v>
      </c>
      <c r="J316" s="10">
        <v>14</v>
      </c>
      <c r="K316" s="11" t="s">
        <v>921</v>
      </c>
      <c r="L316" s="11" t="s">
        <v>995</v>
      </c>
      <c r="M316" s="15">
        <v>300</v>
      </c>
      <c r="N316" s="12">
        <v>23</v>
      </c>
      <c r="O316" s="11">
        <v>6.25E-2</v>
      </c>
      <c r="P316" s="12">
        <v>2.06</v>
      </c>
      <c r="Q316" s="12">
        <v>16.75</v>
      </c>
      <c r="R316" s="12">
        <v>14</v>
      </c>
      <c r="S316" s="12">
        <v>5.56</v>
      </c>
      <c r="T316" s="9">
        <v>11.814</v>
      </c>
      <c r="U316" s="12">
        <v>20.25</v>
      </c>
      <c r="V316" s="12">
        <v>1.25</v>
      </c>
      <c r="W316" s="12">
        <v>20</v>
      </c>
      <c r="X316" s="9">
        <v>9</v>
      </c>
      <c r="Y316" s="9" t="s">
        <v>816</v>
      </c>
      <c r="Z316" s="9" t="s">
        <v>694</v>
      </c>
      <c r="AA316" s="9" t="s">
        <v>695</v>
      </c>
      <c r="AB316" s="9" t="s">
        <v>698</v>
      </c>
      <c r="AC316" s="9">
        <v>0.11666666666666665</v>
      </c>
      <c r="AD316" s="9">
        <v>2.333333333333333</v>
      </c>
      <c r="AE316" s="9">
        <v>1.0305</v>
      </c>
      <c r="AF316" s="9">
        <v>18</v>
      </c>
      <c r="AG316" s="25" t="s">
        <v>2264</v>
      </c>
      <c r="BB316" s="104" t="s">
        <v>4840</v>
      </c>
      <c r="BC316" s="105">
        <f t="shared" si="60"/>
        <v>0</v>
      </c>
      <c r="BD316" s="1"/>
      <c r="BE316">
        <v>1.75</v>
      </c>
      <c r="BF316" s="5">
        <v>5</v>
      </c>
      <c r="BG316">
        <v>1.75</v>
      </c>
      <c r="BH316" s="106">
        <f t="shared" si="59"/>
        <v>1.75</v>
      </c>
      <c r="BI316" s="107">
        <f t="shared" si="61"/>
        <v>0.5</v>
      </c>
      <c r="BJ316" s="108" t="str">
        <f t="shared" si="62"/>
        <v>SA-193-B7</v>
      </c>
      <c r="BK316" s="109" t="str">
        <f t="shared" si="63"/>
        <v>STUD BOLT, 1 3/4-5</v>
      </c>
      <c r="BL316" s="6">
        <f t="shared" si="57"/>
        <v>1.5119</v>
      </c>
      <c r="BM316" s="6" t="str">
        <f t="shared" si="64"/>
        <v>1 3/4-5 MACHINE THREAD</v>
      </c>
      <c r="BN316" s="110" t="s">
        <v>4476</v>
      </c>
    </row>
    <row r="317" spans="2:66" x14ac:dyDescent="0.25">
      <c r="B317" s="48" t="str">
        <f t="shared" si="58"/>
        <v>WNeck Flange 300-NPS14 SCH-140</v>
      </c>
      <c r="C317" s="9" t="s">
        <v>23</v>
      </c>
      <c r="D317" s="9" t="s">
        <v>918</v>
      </c>
      <c r="E317" s="9">
        <v>16711680</v>
      </c>
      <c r="F317" s="22" t="s">
        <v>689</v>
      </c>
      <c r="G317" s="9" t="s">
        <v>1</v>
      </c>
      <c r="H317" s="9" t="s">
        <v>1173</v>
      </c>
      <c r="I317" s="13" t="s">
        <v>1170</v>
      </c>
      <c r="J317" s="10">
        <v>14</v>
      </c>
      <c r="K317" s="11" t="s">
        <v>921</v>
      </c>
      <c r="L317" s="11" t="s">
        <v>995</v>
      </c>
      <c r="M317" s="15">
        <v>300</v>
      </c>
      <c r="N317" s="12">
        <v>23</v>
      </c>
      <c r="O317" s="11">
        <v>6.25E-2</v>
      </c>
      <c r="P317" s="12">
        <v>2.06</v>
      </c>
      <c r="Q317" s="12">
        <v>16.75</v>
      </c>
      <c r="R317" s="12">
        <v>14</v>
      </c>
      <c r="S317" s="12">
        <v>5.56</v>
      </c>
      <c r="T317" s="9">
        <v>11.5</v>
      </c>
      <c r="U317" s="12">
        <v>20.25</v>
      </c>
      <c r="V317" s="12">
        <v>1.25</v>
      </c>
      <c r="W317" s="12">
        <v>20</v>
      </c>
      <c r="X317" s="9">
        <v>9</v>
      </c>
      <c r="Y317" s="9" t="s">
        <v>862</v>
      </c>
      <c r="Z317" s="9" t="s">
        <v>694</v>
      </c>
      <c r="AA317" s="9" t="s">
        <v>695</v>
      </c>
      <c r="AB317" s="9" t="s">
        <v>698</v>
      </c>
      <c r="AC317" s="9">
        <v>0.11666666666666665</v>
      </c>
      <c r="AD317" s="9">
        <v>2.333333333333333</v>
      </c>
      <c r="AE317" s="9">
        <v>1.1875</v>
      </c>
      <c r="AF317" s="9">
        <v>18</v>
      </c>
      <c r="AG317" s="25" t="s">
        <v>2264</v>
      </c>
      <c r="BB317" s="104" t="s">
        <v>4841</v>
      </c>
      <c r="BC317" s="105">
        <f t="shared" si="60"/>
        <v>0</v>
      </c>
      <c r="BD317" s="1"/>
      <c r="BE317">
        <v>1.75</v>
      </c>
      <c r="BF317" s="5">
        <v>5</v>
      </c>
      <c r="BG317">
        <v>1.875</v>
      </c>
      <c r="BH317" s="106">
        <f t="shared" si="59"/>
        <v>1.875</v>
      </c>
      <c r="BI317" s="107">
        <f t="shared" si="61"/>
        <v>0.5</v>
      </c>
      <c r="BJ317" s="108" t="str">
        <f t="shared" si="62"/>
        <v>SA-193-B7</v>
      </c>
      <c r="BK317" s="109" t="str">
        <f t="shared" si="63"/>
        <v>STUD BOLT, 1 3/4-5</v>
      </c>
      <c r="BL317" s="6">
        <f t="shared" si="57"/>
        <v>1.5119</v>
      </c>
      <c r="BM317" s="6" t="str">
        <f t="shared" si="64"/>
        <v>1 3/4-5 MACHINE THREAD</v>
      </c>
      <c r="BN317" s="110" t="s">
        <v>4476</v>
      </c>
    </row>
    <row r="318" spans="2:66" x14ac:dyDescent="0.25">
      <c r="B318" s="48" t="str">
        <f t="shared" si="58"/>
        <v>WNeck Flange 300-NPS14 SCH-160</v>
      </c>
      <c r="C318" s="9" t="s">
        <v>23</v>
      </c>
      <c r="D318" s="9" t="s">
        <v>918</v>
      </c>
      <c r="E318" s="9">
        <v>16711680</v>
      </c>
      <c r="F318" s="22" t="s">
        <v>689</v>
      </c>
      <c r="G318" s="9" t="s">
        <v>195</v>
      </c>
      <c r="H318" s="9" t="s">
        <v>1174</v>
      </c>
      <c r="I318" s="13" t="s">
        <v>1170</v>
      </c>
      <c r="J318" s="10">
        <v>14</v>
      </c>
      <c r="K318" s="11" t="s">
        <v>921</v>
      </c>
      <c r="L318" s="11" t="s">
        <v>995</v>
      </c>
      <c r="M318" s="15">
        <v>300</v>
      </c>
      <c r="N318" s="12">
        <v>23</v>
      </c>
      <c r="O318" s="11">
        <v>6.25E-2</v>
      </c>
      <c r="P318" s="12">
        <v>2.06</v>
      </c>
      <c r="Q318" s="12">
        <v>16.75</v>
      </c>
      <c r="R318" s="12">
        <v>14</v>
      </c>
      <c r="S318" s="12">
        <v>5.56</v>
      </c>
      <c r="T318" s="9">
        <v>11.188000000000001</v>
      </c>
      <c r="U318" s="12">
        <v>20.25</v>
      </c>
      <c r="V318" s="12">
        <v>1.25</v>
      </c>
      <c r="W318" s="12">
        <v>20</v>
      </c>
      <c r="X318" s="9">
        <v>9</v>
      </c>
      <c r="Y318" s="9" t="s">
        <v>700</v>
      </c>
      <c r="Z318" s="9" t="s">
        <v>694</v>
      </c>
      <c r="AA318" s="9" t="s">
        <v>695</v>
      </c>
      <c r="AB318" s="9" t="s">
        <v>698</v>
      </c>
      <c r="AC318" s="9">
        <v>0.11666666666666665</v>
      </c>
      <c r="AD318" s="9">
        <v>2.333333333333333</v>
      </c>
      <c r="AE318" s="9">
        <v>1.3434999999999997</v>
      </c>
      <c r="AF318" s="9">
        <v>18</v>
      </c>
      <c r="AG318" s="25" t="s">
        <v>2264</v>
      </c>
      <c r="BB318" s="104" t="s">
        <v>4842</v>
      </c>
      <c r="BC318" s="105">
        <f t="shared" si="60"/>
        <v>0</v>
      </c>
      <c r="BD318" s="1"/>
      <c r="BE318">
        <v>1.75</v>
      </c>
      <c r="BF318" s="5">
        <v>5</v>
      </c>
      <c r="BG318">
        <v>2</v>
      </c>
      <c r="BH318" s="106">
        <f t="shared" si="59"/>
        <v>2</v>
      </c>
      <c r="BI318" s="107">
        <f t="shared" si="61"/>
        <v>0.5</v>
      </c>
      <c r="BJ318" s="108" t="str">
        <f t="shared" si="62"/>
        <v>SA-193-B7</v>
      </c>
      <c r="BK318" s="109" t="str">
        <f t="shared" si="63"/>
        <v>STUD BOLT, 1 3/4-5</v>
      </c>
      <c r="BL318" s="6">
        <f t="shared" si="57"/>
        <v>1.5119</v>
      </c>
      <c r="BM318" s="6" t="str">
        <f t="shared" si="64"/>
        <v>1 3/4-5 MACHINE THREAD</v>
      </c>
      <c r="BN318" s="110" t="s">
        <v>4476</v>
      </c>
    </row>
    <row r="319" spans="2:66" x14ac:dyDescent="0.25">
      <c r="B319" s="48" t="str">
        <f t="shared" si="58"/>
        <v>WNeck Flange 300-NPS14 SCH-20</v>
      </c>
      <c r="C319" s="9" t="s">
        <v>23</v>
      </c>
      <c r="D319" s="9" t="s">
        <v>918</v>
      </c>
      <c r="E319" s="9">
        <v>16711680</v>
      </c>
      <c r="F319" s="22" t="s">
        <v>689</v>
      </c>
      <c r="G319" s="9" t="s">
        <v>1</v>
      </c>
      <c r="H319" s="9" t="s">
        <v>1175</v>
      </c>
      <c r="I319" s="13" t="s">
        <v>1170</v>
      </c>
      <c r="J319" s="10">
        <v>14</v>
      </c>
      <c r="K319" s="11" t="s">
        <v>921</v>
      </c>
      <c r="L319" s="11" t="s">
        <v>995</v>
      </c>
      <c r="M319" s="15">
        <v>300</v>
      </c>
      <c r="N319" s="12">
        <v>23</v>
      </c>
      <c r="O319" s="11">
        <v>6.25E-2</v>
      </c>
      <c r="P319" s="12">
        <v>2.06</v>
      </c>
      <c r="Q319" s="12">
        <v>16.75</v>
      </c>
      <c r="R319" s="12">
        <v>14</v>
      </c>
      <c r="S319" s="12">
        <v>5.56</v>
      </c>
      <c r="T319" s="9">
        <v>13.375999999999999</v>
      </c>
      <c r="U319" s="12">
        <v>20.25</v>
      </c>
      <c r="V319" s="12">
        <v>1.25</v>
      </c>
      <c r="W319" s="12">
        <v>20</v>
      </c>
      <c r="X319" s="9">
        <v>9</v>
      </c>
      <c r="Y319" s="9" t="s">
        <v>866</v>
      </c>
      <c r="Z319" s="9" t="s">
        <v>694</v>
      </c>
      <c r="AA319" s="9" t="s">
        <v>695</v>
      </c>
      <c r="AB319" s="9" t="s">
        <v>698</v>
      </c>
      <c r="AC319" s="9">
        <v>0.11666666666666665</v>
      </c>
      <c r="AD319" s="9">
        <v>2.333333333333333</v>
      </c>
      <c r="AE319" s="9">
        <v>0.24950000000000028</v>
      </c>
      <c r="AF319" s="9">
        <v>18</v>
      </c>
      <c r="AG319" s="25" t="s">
        <v>2264</v>
      </c>
      <c r="BB319" s="104" t="s">
        <v>4843</v>
      </c>
      <c r="BC319" s="105">
        <f t="shared" si="60"/>
        <v>0</v>
      </c>
      <c r="BD319" s="1"/>
      <c r="BE319">
        <v>1.75</v>
      </c>
      <c r="BF319" s="5">
        <v>5</v>
      </c>
      <c r="BG319">
        <v>2.25</v>
      </c>
      <c r="BH319" s="106">
        <f t="shared" si="59"/>
        <v>2.25</v>
      </c>
      <c r="BI319" s="107">
        <f t="shared" si="61"/>
        <v>0.5</v>
      </c>
      <c r="BJ319" s="108" t="str">
        <f t="shared" si="62"/>
        <v>SA-193-B7</v>
      </c>
      <c r="BK319" s="109" t="str">
        <f t="shared" si="63"/>
        <v>STUD BOLT, 1 3/4-5</v>
      </c>
      <c r="BL319" s="6">
        <f t="shared" si="57"/>
        <v>1.5119</v>
      </c>
      <c r="BM319" s="6" t="str">
        <f t="shared" si="64"/>
        <v>1 3/4-5 MACHINE THREAD</v>
      </c>
      <c r="BN319" s="110" t="s">
        <v>4476</v>
      </c>
    </row>
    <row r="320" spans="2:66" x14ac:dyDescent="0.25">
      <c r="B320" s="48" t="str">
        <f t="shared" si="58"/>
        <v>WNeck Flange 300-NPS14 SCH-30</v>
      </c>
      <c r="C320" s="9" t="s">
        <v>23</v>
      </c>
      <c r="D320" s="9" t="s">
        <v>918</v>
      </c>
      <c r="E320" s="9">
        <v>16711680</v>
      </c>
      <c r="F320" s="22" t="s">
        <v>689</v>
      </c>
      <c r="G320" s="9" t="s">
        <v>1</v>
      </c>
      <c r="H320" s="9" t="s">
        <v>1176</v>
      </c>
      <c r="I320" s="13" t="s">
        <v>1170</v>
      </c>
      <c r="J320" s="10">
        <v>14</v>
      </c>
      <c r="K320" s="11" t="s">
        <v>921</v>
      </c>
      <c r="L320" s="11" t="s">
        <v>995</v>
      </c>
      <c r="M320" s="15">
        <v>300</v>
      </c>
      <c r="N320" s="12">
        <v>23</v>
      </c>
      <c r="O320" s="11">
        <v>6.25E-2</v>
      </c>
      <c r="P320" s="12">
        <v>2.06</v>
      </c>
      <c r="Q320" s="12">
        <v>16.75</v>
      </c>
      <c r="R320" s="12">
        <v>14</v>
      </c>
      <c r="S320" s="12">
        <v>5.56</v>
      </c>
      <c r="T320" s="9">
        <v>13.25</v>
      </c>
      <c r="U320" s="12">
        <v>20.25</v>
      </c>
      <c r="V320" s="12">
        <v>1.25</v>
      </c>
      <c r="W320" s="12">
        <v>20</v>
      </c>
      <c r="X320" s="9">
        <v>9</v>
      </c>
      <c r="Y320" s="9" t="s">
        <v>868</v>
      </c>
      <c r="Z320" s="9" t="s">
        <v>694</v>
      </c>
      <c r="AA320" s="9" t="s">
        <v>695</v>
      </c>
      <c r="AB320" s="9" t="s">
        <v>698</v>
      </c>
      <c r="AC320" s="9">
        <v>0.11666666666666665</v>
      </c>
      <c r="AD320" s="9">
        <v>2.333333333333333</v>
      </c>
      <c r="AE320" s="9">
        <v>0.3125</v>
      </c>
      <c r="AF320" s="9">
        <v>18</v>
      </c>
      <c r="AG320" s="25" t="s">
        <v>2264</v>
      </c>
      <c r="BB320" s="104" t="s">
        <v>4844</v>
      </c>
      <c r="BC320" s="105">
        <f t="shared" si="60"/>
        <v>0</v>
      </c>
      <c r="BD320" s="1"/>
      <c r="BE320">
        <v>1.75</v>
      </c>
      <c r="BF320" s="5">
        <v>5</v>
      </c>
      <c r="BG320">
        <v>2.5</v>
      </c>
      <c r="BH320" s="106">
        <f t="shared" si="59"/>
        <v>2.5</v>
      </c>
      <c r="BI320" s="107">
        <f t="shared" si="61"/>
        <v>0.5</v>
      </c>
      <c r="BJ320" s="108" t="str">
        <f t="shared" si="62"/>
        <v>SA-193-B7</v>
      </c>
      <c r="BK320" s="109" t="str">
        <f t="shared" si="63"/>
        <v>STUD BOLT, 1 3/4-5</v>
      </c>
      <c r="BL320" s="6">
        <f t="shared" si="57"/>
        <v>1.5119</v>
      </c>
      <c r="BM320" s="6" t="str">
        <f t="shared" si="64"/>
        <v>1 3/4-5 MACHINE THREAD</v>
      </c>
      <c r="BN320" s="110" t="s">
        <v>4476</v>
      </c>
    </row>
    <row r="321" spans="2:66" x14ac:dyDescent="0.25">
      <c r="B321" s="48" t="str">
        <f t="shared" si="58"/>
        <v>WNeck Flange 300-NPS14 SCH-40</v>
      </c>
      <c r="C321" s="9" t="s">
        <v>23</v>
      </c>
      <c r="D321" s="9" t="s">
        <v>918</v>
      </c>
      <c r="E321" s="9">
        <v>16711680</v>
      </c>
      <c r="F321" s="22" t="s">
        <v>689</v>
      </c>
      <c r="G321" s="9" t="s">
        <v>196</v>
      </c>
      <c r="H321" s="9" t="s">
        <v>1177</v>
      </c>
      <c r="I321" s="13" t="s">
        <v>1170</v>
      </c>
      <c r="J321" s="10">
        <v>14</v>
      </c>
      <c r="K321" s="11" t="s">
        <v>921</v>
      </c>
      <c r="L321" s="11" t="s">
        <v>995</v>
      </c>
      <c r="M321" s="15">
        <v>300</v>
      </c>
      <c r="N321" s="12">
        <v>23</v>
      </c>
      <c r="O321" s="11">
        <v>6.25E-2</v>
      </c>
      <c r="P321" s="12">
        <v>2.06</v>
      </c>
      <c r="Q321" s="12">
        <v>16.75</v>
      </c>
      <c r="R321" s="12">
        <v>14</v>
      </c>
      <c r="S321" s="12">
        <v>5.56</v>
      </c>
      <c r="T321" s="9">
        <v>13.124000000000001</v>
      </c>
      <c r="U321" s="12">
        <v>20.25</v>
      </c>
      <c r="V321" s="12">
        <v>1.25</v>
      </c>
      <c r="W321" s="12">
        <v>20</v>
      </c>
      <c r="X321" s="9">
        <v>9</v>
      </c>
      <c r="Y321" s="9" t="s">
        <v>702</v>
      </c>
      <c r="Z321" s="9" t="s">
        <v>694</v>
      </c>
      <c r="AA321" s="9" t="s">
        <v>695</v>
      </c>
      <c r="AB321" s="9" t="s">
        <v>698</v>
      </c>
      <c r="AC321" s="9">
        <v>0.11666666666666665</v>
      </c>
      <c r="AD321" s="9">
        <v>2.333333333333333</v>
      </c>
      <c r="AE321" s="9">
        <v>0.37549999999999972</v>
      </c>
      <c r="AF321" s="9">
        <v>18</v>
      </c>
      <c r="AG321" s="25" t="s">
        <v>2264</v>
      </c>
      <c r="BB321" s="104" t="s">
        <v>4845</v>
      </c>
      <c r="BC321" s="105">
        <f t="shared" si="60"/>
        <v>0</v>
      </c>
      <c r="BD321" s="1"/>
      <c r="BE321">
        <v>1.75</v>
      </c>
      <c r="BF321" s="5">
        <v>5</v>
      </c>
      <c r="BG321">
        <v>2.75</v>
      </c>
      <c r="BH321" s="106">
        <f t="shared" si="59"/>
        <v>2.75</v>
      </c>
      <c r="BI321" s="107">
        <f t="shared" si="61"/>
        <v>0.5</v>
      </c>
      <c r="BJ321" s="108" t="str">
        <f t="shared" si="62"/>
        <v>SA-193-B7</v>
      </c>
      <c r="BK321" s="109" t="str">
        <f t="shared" si="63"/>
        <v>STUD BOLT, 1 3/4-5</v>
      </c>
      <c r="BL321" s="6">
        <f t="shared" si="57"/>
        <v>1.5119</v>
      </c>
      <c r="BM321" s="6" t="str">
        <f t="shared" si="64"/>
        <v>1 3/4-5 MACHINE THREAD</v>
      </c>
      <c r="BN321" s="110" t="s">
        <v>4476</v>
      </c>
    </row>
    <row r="322" spans="2:66" x14ac:dyDescent="0.25">
      <c r="B322" s="48" t="str">
        <f t="shared" si="58"/>
        <v>WNeck Flange 300-NPS14 SCH-60</v>
      </c>
      <c r="C322" s="9" t="s">
        <v>23</v>
      </c>
      <c r="D322" s="9" t="s">
        <v>918</v>
      </c>
      <c r="E322" s="9">
        <v>16711680</v>
      </c>
      <c r="F322" s="22" t="s">
        <v>689</v>
      </c>
      <c r="G322" s="9" t="s">
        <v>1</v>
      </c>
      <c r="H322" s="9" t="s">
        <v>1178</v>
      </c>
      <c r="I322" s="13" t="s">
        <v>1170</v>
      </c>
      <c r="J322" s="10">
        <v>14</v>
      </c>
      <c r="K322" s="11" t="s">
        <v>921</v>
      </c>
      <c r="L322" s="11" t="s">
        <v>995</v>
      </c>
      <c r="M322" s="15">
        <v>300</v>
      </c>
      <c r="N322" s="12">
        <v>23</v>
      </c>
      <c r="O322" s="11">
        <v>6.25E-2</v>
      </c>
      <c r="P322" s="12">
        <v>2.06</v>
      </c>
      <c r="Q322" s="12">
        <v>16.75</v>
      </c>
      <c r="R322" s="12">
        <v>14</v>
      </c>
      <c r="S322" s="12">
        <v>5.56</v>
      </c>
      <c r="T322" s="9">
        <v>12.811999999999999</v>
      </c>
      <c r="U322" s="12">
        <v>20.25</v>
      </c>
      <c r="V322" s="12">
        <v>1.25</v>
      </c>
      <c r="W322" s="12">
        <v>20</v>
      </c>
      <c r="X322" s="9">
        <v>9</v>
      </c>
      <c r="Y322" s="9" t="s">
        <v>872</v>
      </c>
      <c r="Z322" s="9" t="s">
        <v>694</v>
      </c>
      <c r="AA322" s="9" t="s">
        <v>695</v>
      </c>
      <c r="AB322" s="9" t="s">
        <v>698</v>
      </c>
      <c r="AC322" s="9">
        <v>0.11666666666666665</v>
      </c>
      <c r="AD322" s="9">
        <v>2.333333333333333</v>
      </c>
      <c r="AE322" s="9">
        <v>0.53150000000000031</v>
      </c>
      <c r="AF322" s="9">
        <v>18</v>
      </c>
      <c r="AG322" s="25" t="s">
        <v>2264</v>
      </c>
      <c r="BB322" s="104" t="s">
        <v>4846</v>
      </c>
      <c r="BC322" s="105">
        <f t="shared" si="60"/>
        <v>0</v>
      </c>
      <c r="BD322" s="1"/>
      <c r="BE322">
        <v>1.75</v>
      </c>
      <c r="BF322" s="5">
        <v>5</v>
      </c>
      <c r="BG322">
        <v>3</v>
      </c>
      <c r="BH322" s="106">
        <f t="shared" si="59"/>
        <v>3</v>
      </c>
      <c r="BI322" s="107">
        <f t="shared" si="61"/>
        <v>0.5</v>
      </c>
      <c r="BJ322" s="108" t="str">
        <f t="shared" si="62"/>
        <v>SA-193-B7</v>
      </c>
      <c r="BK322" s="109" t="str">
        <f t="shared" si="63"/>
        <v>STUD BOLT, 1 3/4-5</v>
      </c>
      <c r="BL322" s="6">
        <f t="shared" si="57"/>
        <v>1.5119</v>
      </c>
      <c r="BM322" s="6" t="str">
        <f t="shared" si="64"/>
        <v>1 3/4-5 MACHINE THREAD</v>
      </c>
      <c r="BN322" s="110" t="s">
        <v>4476</v>
      </c>
    </row>
    <row r="323" spans="2:66" x14ac:dyDescent="0.25">
      <c r="B323" s="48" t="str">
        <f t="shared" si="58"/>
        <v>WNeck Flange 300-NPS14 SCH-80</v>
      </c>
      <c r="C323" s="9" t="s">
        <v>23</v>
      </c>
      <c r="D323" s="9" t="s">
        <v>918</v>
      </c>
      <c r="E323" s="9">
        <v>16711680</v>
      </c>
      <c r="F323" s="9" t="s">
        <v>1179</v>
      </c>
      <c r="G323" s="9" t="s">
        <v>197</v>
      </c>
      <c r="H323" s="9" t="s">
        <v>1180</v>
      </c>
      <c r="I323" s="13" t="s">
        <v>1170</v>
      </c>
      <c r="J323" s="10">
        <v>14</v>
      </c>
      <c r="K323" s="11" t="s">
        <v>921</v>
      </c>
      <c r="L323" s="11" t="s">
        <v>995</v>
      </c>
      <c r="M323" s="15">
        <v>300</v>
      </c>
      <c r="N323" s="12">
        <v>23</v>
      </c>
      <c r="O323" s="11">
        <v>6.25E-2</v>
      </c>
      <c r="P323" s="12">
        <v>2.06</v>
      </c>
      <c r="Q323" s="12">
        <v>16.75</v>
      </c>
      <c r="R323" s="12">
        <v>14</v>
      </c>
      <c r="S323" s="12">
        <v>5.56</v>
      </c>
      <c r="T323" s="9">
        <v>12.5</v>
      </c>
      <c r="U323" s="12">
        <v>20.25</v>
      </c>
      <c r="V323" s="12">
        <v>1.25</v>
      </c>
      <c r="W323" s="12">
        <v>20</v>
      </c>
      <c r="X323" s="9">
        <v>9</v>
      </c>
      <c r="Y323" s="9" t="s">
        <v>704</v>
      </c>
      <c r="Z323" s="9" t="s">
        <v>694</v>
      </c>
      <c r="AA323" s="9" t="s">
        <v>695</v>
      </c>
      <c r="AB323" s="9" t="s">
        <v>698</v>
      </c>
      <c r="AC323" s="9">
        <v>0.11666666666666665</v>
      </c>
      <c r="AD323" s="9">
        <v>2.333333333333333</v>
      </c>
      <c r="AE323" s="9">
        <v>0.6875</v>
      </c>
      <c r="AF323" s="9">
        <v>18</v>
      </c>
      <c r="AG323" s="25" t="s">
        <v>2264</v>
      </c>
      <c r="BB323" s="104" t="s">
        <v>4847</v>
      </c>
      <c r="BC323" s="105">
        <f t="shared" si="60"/>
        <v>0</v>
      </c>
      <c r="BD323" s="1"/>
      <c r="BE323">
        <v>1.75</v>
      </c>
      <c r="BF323" s="5">
        <v>5</v>
      </c>
      <c r="BG323">
        <v>3.25</v>
      </c>
      <c r="BH323" s="106">
        <f t="shared" si="59"/>
        <v>3.25</v>
      </c>
      <c r="BI323" s="107">
        <f t="shared" si="61"/>
        <v>0.5</v>
      </c>
      <c r="BJ323" s="108" t="str">
        <f t="shared" si="62"/>
        <v>SA-193-B7</v>
      </c>
      <c r="BK323" s="109" t="str">
        <f t="shared" si="63"/>
        <v>STUD BOLT, 1 3/4-5</v>
      </c>
      <c r="BL323" s="6">
        <f t="shared" si="57"/>
        <v>1.5119</v>
      </c>
      <c r="BM323" s="6" t="str">
        <f t="shared" si="64"/>
        <v>1 3/4-5 MACHINE THREAD</v>
      </c>
      <c r="BN323" s="110" t="s">
        <v>4476</v>
      </c>
    </row>
    <row r="324" spans="2:66" x14ac:dyDescent="0.25">
      <c r="B324" s="48" t="str">
        <f t="shared" si="58"/>
        <v>WNeck Flange 300-NPS14 SCH-STD</v>
      </c>
      <c r="C324" s="9" t="s">
        <v>23</v>
      </c>
      <c r="D324" s="9" t="s">
        <v>918</v>
      </c>
      <c r="E324" s="9">
        <v>16711680</v>
      </c>
      <c r="F324" s="22" t="s">
        <v>689</v>
      </c>
      <c r="G324" s="9" t="s">
        <v>198</v>
      </c>
      <c r="H324" s="9" t="s">
        <v>1181</v>
      </c>
      <c r="I324" s="13" t="s">
        <v>1170</v>
      </c>
      <c r="J324" s="10">
        <v>14</v>
      </c>
      <c r="K324" s="11" t="s">
        <v>921</v>
      </c>
      <c r="L324" s="11" t="s">
        <v>995</v>
      </c>
      <c r="M324" s="15">
        <v>300</v>
      </c>
      <c r="N324" s="12">
        <v>23</v>
      </c>
      <c r="O324" s="11">
        <v>6.25E-2</v>
      </c>
      <c r="P324" s="12">
        <v>2.06</v>
      </c>
      <c r="Q324" s="12">
        <v>16.75</v>
      </c>
      <c r="R324" s="12">
        <v>14</v>
      </c>
      <c r="S324" s="12">
        <v>5.56</v>
      </c>
      <c r="T324" s="9">
        <v>13.25</v>
      </c>
      <c r="U324" s="12">
        <v>20.25</v>
      </c>
      <c r="V324" s="12">
        <v>1.25</v>
      </c>
      <c r="W324" s="12">
        <v>20</v>
      </c>
      <c r="X324" s="9">
        <v>9</v>
      </c>
      <c r="Y324" s="9" t="s">
        <v>706</v>
      </c>
      <c r="Z324" s="9" t="s">
        <v>694</v>
      </c>
      <c r="AA324" s="9" t="s">
        <v>695</v>
      </c>
      <c r="AB324" s="9" t="s">
        <v>698</v>
      </c>
      <c r="AC324" s="9">
        <v>0.11666666666666665</v>
      </c>
      <c r="AD324" s="9">
        <v>2.333333333333333</v>
      </c>
      <c r="AE324" s="9">
        <v>0.3125</v>
      </c>
      <c r="AF324" s="9">
        <v>18</v>
      </c>
      <c r="AG324" s="25" t="s">
        <v>2264</v>
      </c>
      <c r="BB324" s="104" t="s">
        <v>4848</v>
      </c>
      <c r="BC324" s="105">
        <f t="shared" si="60"/>
        <v>0</v>
      </c>
      <c r="BD324" s="1"/>
      <c r="BE324">
        <v>1.75</v>
      </c>
      <c r="BF324" s="5">
        <v>5</v>
      </c>
      <c r="BG324">
        <v>3.5</v>
      </c>
      <c r="BH324" s="106">
        <f t="shared" si="59"/>
        <v>3.5</v>
      </c>
      <c r="BI324" s="107">
        <f t="shared" si="61"/>
        <v>0.5</v>
      </c>
      <c r="BJ324" s="108" t="str">
        <f t="shared" si="62"/>
        <v>SA-193-B7</v>
      </c>
      <c r="BK324" s="109" t="str">
        <f t="shared" si="63"/>
        <v>STUD BOLT, 1 3/4-5</v>
      </c>
      <c r="BL324" s="6">
        <f t="shared" ref="BL324:BL387" si="65">VLOOKUP(BE324,Thread_Data,2,FALSE)</f>
        <v>1.5119</v>
      </c>
      <c r="BM324" s="6" t="str">
        <f t="shared" si="64"/>
        <v>1 3/4-5 MACHINE THREAD</v>
      </c>
      <c r="BN324" s="110" t="s">
        <v>4476</v>
      </c>
    </row>
    <row r="325" spans="2:66" x14ac:dyDescent="0.25">
      <c r="B325" s="48" t="str">
        <f t="shared" ref="B325:B388" si="66">CONCATENATE("WNeck Flange ",M325,"-NPS",J325," ",Y325)</f>
        <v>WNeck Flange 300-NPS14 SCH-XH</v>
      </c>
      <c r="C325" s="9" t="s">
        <v>23</v>
      </c>
      <c r="D325" s="9" t="s">
        <v>918</v>
      </c>
      <c r="E325" s="9">
        <v>16711680</v>
      </c>
      <c r="F325" s="22" t="s">
        <v>689</v>
      </c>
      <c r="G325" s="9" t="s">
        <v>199</v>
      </c>
      <c r="H325" s="9" t="s">
        <v>1182</v>
      </c>
      <c r="I325" s="13" t="s">
        <v>1170</v>
      </c>
      <c r="J325" s="10">
        <v>14</v>
      </c>
      <c r="K325" s="11" t="s">
        <v>921</v>
      </c>
      <c r="L325" s="11" t="s">
        <v>995</v>
      </c>
      <c r="M325" s="15">
        <v>300</v>
      </c>
      <c r="N325" s="12">
        <v>23</v>
      </c>
      <c r="O325" s="11">
        <v>6.25E-2</v>
      </c>
      <c r="P325" s="12">
        <v>2.06</v>
      </c>
      <c r="Q325" s="12">
        <v>16.75</v>
      </c>
      <c r="R325" s="12">
        <v>14</v>
      </c>
      <c r="S325" s="12">
        <v>5.56</v>
      </c>
      <c r="T325" s="9">
        <v>13</v>
      </c>
      <c r="U325" s="12">
        <v>20.25</v>
      </c>
      <c r="V325" s="12">
        <v>1.25</v>
      </c>
      <c r="W325" s="12">
        <v>20</v>
      </c>
      <c r="X325" s="9">
        <v>9</v>
      </c>
      <c r="Y325" s="9" t="s">
        <v>708</v>
      </c>
      <c r="Z325" s="9" t="s">
        <v>694</v>
      </c>
      <c r="AA325" s="9" t="s">
        <v>695</v>
      </c>
      <c r="AB325" s="9" t="s">
        <v>698</v>
      </c>
      <c r="AC325" s="9">
        <v>0.11666666666666665</v>
      </c>
      <c r="AD325" s="9">
        <v>2.333333333333333</v>
      </c>
      <c r="AE325" s="9">
        <v>0.4375</v>
      </c>
      <c r="AF325" s="9">
        <v>18</v>
      </c>
      <c r="AG325" s="25" t="s">
        <v>2264</v>
      </c>
      <c r="BB325" s="104" t="s">
        <v>4849</v>
      </c>
      <c r="BC325" s="105">
        <f t="shared" si="60"/>
        <v>0</v>
      </c>
      <c r="BD325" s="1"/>
      <c r="BE325">
        <v>1.75</v>
      </c>
      <c r="BF325" s="5">
        <v>5</v>
      </c>
      <c r="BG325">
        <v>3.75</v>
      </c>
      <c r="BH325" s="106">
        <f t="shared" ref="BH325:BH388" si="67">BG325</f>
        <v>3.75</v>
      </c>
      <c r="BI325" s="107">
        <f t="shared" si="61"/>
        <v>0.5</v>
      </c>
      <c r="BJ325" s="108" t="str">
        <f t="shared" si="62"/>
        <v>SA-193-B7</v>
      </c>
      <c r="BK325" s="109" t="str">
        <f t="shared" si="63"/>
        <v>STUD BOLT, 1 3/4-5</v>
      </c>
      <c r="BL325" s="6">
        <f t="shared" si="65"/>
        <v>1.5119</v>
      </c>
      <c r="BM325" s="6" t="str">
        <f t="shared" si="64"/>
        <v>1 3/4-5 MACHINE THREAD</v>
      </c>
      <c r="BN325" s="110" t="s">
        <v>4476</v>
      </c>
    </row>
    <row r="326" spans="2:66" x14ac:dyDescent="0.25">
      <c r="B326" s="48" t="str">
        <f t="shared" si="66"/>
        <v>WNeck Flange 300-NPS16 SCH-10</v>
      </c>
      <c r="C326" s="9" t="s">
        <v>23</v>
      </c>
      <c r="D326" s="9" t="s">
        <v>934</v>
      </c>
      <c r="E326" s="9">
        <v>16776960</v>
      </c>
      <c r="F326" s="22" t="s">
        <v>689</v>
      </c>
      <c r="G326" s="9" t="s">
        <v>1</v>
      </c>
      <c r="H326" s="9" t="s">
        <v>1183</v>
      </c>
      <c r="I326" s="13" t="s">
        <v>1184</v>
      </c>
      <c r="J326" s="10">
        <v>16</v>
      </c>
      <c r="K326" s="11" t="s">
        <v>937</v>
      </c>
      <c r="L326" s="11" t="s">
        <v>995</v>
      </c>
      <c r="M326" s="15">
        <v>300</v>
      </c>
      <c r="N326" s="12">
        <v>25.5</v>
      </c>
      <c r="O326" s="11">
        <v>6.25E-2</v>
      </c>
      <c r="P326" s="12">
        <v>2.19</v>
      </c>
      <c r="Q326" s="12">
        <v>19</v>
      </c>
      <c r="R326" s="12">
        <v>16</v>
      </c>
      <c r="S326" s="12">
        <v>5.69</v>
      </c>
      <c r="T326" s="9">
        <v>15.5</v>
      </c>
      <c r="U326" s="12">
        <v>22.5</v>
      </c>
      <c r="V326" s="12">
        <v>1.3799999999999997</v>
      </c>
      <c r="W326" s="12">
        <v>20</v>
      </c>
      <c r="X326" s="9">
        <v>9</v>
      </c>
      <c r="Y326" s="9" t="s">
        <v>693</v>
      </c>
      <c r="Z326" s="9" t="s">
        <v>694</v>
      </c>
      <c r="AA326" s="9" t="s">
        <v>695</v>
      </c>
      <c r="AB326" s="9" t="s">
        <v>698</v>
      </c>
      <c r="AC326" s="9">
        <v>0.11666666666666668</v>
      </c>
      <c r="AD326" s="9">
        <v>2.3333333333333335</v>
      </c>
      <c r="AE326" s="9">
        <v>0.1875</v>
      </c>
      <c r="AF326" s="9">
        <v>18</v>
      </c>
      <c r="AG326" s="25" t="s">
        <v>2264</v>
      </c>
      <c r="BB326" s="104" t="s">
        <v>4850</v>
      </c>
      <c r="BC326" s="105">
        <f t="shared" ref="BC326:BC389" si="68">$BA$4</f>
        <v>0</v>
      </c>
      <c r="BD326" s="1"/>
      <c r="BE326">
        <v>1.75</v>
      </c>
      <c r="BF326" s="5">
        <v>5</v>
      </c>
      <c r="BG326">
        <v>4</v>
      </c>
      <c r="BH326" s="106">
        <f t="shared" si="67"/>
        <v>4</v>
      </c>
      <c r="BI326" s="107">
        <f t="shared" ref="BI326:BI389" si="69">$BH$4</f>
        <v>0.5</v>
      </c>
      <c r="BJ326" s="108" t="str">
        <f t="shared" ref="BJ326:BJ389" si="70">$BI$4</f>
        <v>SA-193-B7</v>
      </c>
      <c r="BK326" s="109" t="str">
        <f t="shared" ref="BK326:BK389" si="71">CONCATENATE("STUD BOLT, ",TEXT(BE326,"# #/##"),"-",BF326)</f>
        <v>STUD BOLT, 1 3/4-5</v>
      </c>
      <c r="BL326" s="6">
        <f t="shared" si="65"/>
        <v>1.5119</v>
      </c>
      <c r="BM326" s="6" t="str">
        <f t="shared" ref="BM326:BM389" si="72">CONCATENATE(TEXT(BE326,"# #/##"),"-",BF326," MACHINE THREAD")</f>
        <v>1 3/4-5 MACHINE THREAD</v>
      </c>
      <c r="BN326" s="110" t="s">
        <v>4476</v>
      </c>
    </row>
    <row r="327" spans="2:66" x14ac:dyDescent="0.25">
      <c r="B327" s="48" t="str">
        <f t="shared" si="66"/>
        <v>WNeck Flange 300-NPS16 SCH-100</v>
      </c>
      <c r="C327" s="9" t="s">
        <v>23</v>
      </c>
      <c r="D327" s="9" t="s">
        <v>934</v>
      </c>
      <c r="E327" s="9">
        <v>16776960</v>
      </c>
      <c r="F327" s="22" t="s">
        <v>689</v>
      </c>
      <c r="G327" s="9" t="s">
        <v>200</v>
      </c>
      <c r="H327" s="9" t="s">
        <v>1185</v>
      </c>
      <c r="I327" s="13" t="s">
        <v>1184</v>
      </c>
      <c r="J327" s="10">
        <v>16</v>
      </c>
      <c r="K327" s="11" t="s">
        <v>937</v>
      </c>
      <c r="L327" s="11" t="s">
        <v>995</v>
      </c>
      <c r="M327" s="15">
        <v>300</v>
      </c>
      <c r="N327" s="12">
        <v>25.5</v>
      </c>
      <c r="O327" s="11">
        <v>6.25E-2</v>
      </c>
      <c r="P327" s="12">
        <v>2.19</v>
      </c>
      <c r="Q327" s="12">
        <v>19</v>
      </c>
      <c r="R327" s="12">
        <v>16</v>
      </c>
      <c r="S327" s="12">
        <v>5.69</v>
      </c>
      <c r="T327" s="9">
        <v>13.938000000000001</v>
      </c>
      <c r="U327" s="12">
        <v>22.5</v>
      </c>
      <c r="V327" s="12">
        <v>1.3799999999999997</v>
      </c>
      <c r="W327" s="12">
        <v>20</v>
      </c>
      <c r="X327" s="9">
        <v>9</v>
      </c>
      <c r="Y327" s="9" t="s">
        <v>859</v>
      </c>
      <c r="Z327" s="9" t="s">
        <v>694</v>
      </c>
      <c r="AA327" s="9" t="s">
        <v>695</v>
      </c>
      <c r="AB327" s="9" t="s">
        <v>698</v>
      </c>
      <c r="AC327" s="9">
        <v>0.11666666666666668</v>
      </c>
      <c r="AD327" s="9">
        <v>2.3333333333333335</v>
      </c>
      <c r="AE327" s="9">
        <v>0.96849999999999969</v>
      </c>
      <c r="AF327" s="9">
        <v>18</v>
      </c>
      <c r="AG327" s="25" t="s">
        <v>2264</v>
      </c>
      <c r="BB327" s="104" t="s">
        <v>4851</v>
      </c>
      <c r="BC327" s="105">
        <f t="shared" si="68"/>
        <v>0</v>
      </c>
      <c r="BD327" s="1"/>
      <c r="BE327">
        <v>1.75</v>
      </c>
      <c r="BF327" s="5">
        <v>5</v>
      </c>
      <c r="BG327">
        <v>4.25</v>
      </c>
      <c r="BH327" s="106">
        <f t="shared" si="67"/>
        <v>4.25</v>
      </c>
      <c r="BI327" s="107">
        <f t="shared" si="69"/>
        <v>0.5</v>
      </c>
      <c r="BJ327" s="108" t="str">
        <f t="shared" si="70"/>
        <v>SA-193-B7</v>
      </c>
      <c r="BK327" s="109" t="str">
        <f t="shared" si="71"/>
        <v>STUD BOLT, 1 3/4-5</v>
      </c>
      <c r="BL327" s="6">
        <f t="shared" si="65"/>
        <v>1.5119</v>
      </c>
      <c r="BM327" s="6" t="str">
        <f t="shared" si="72"/>
        <v>1 3/4-5 MACHINE THREAD</v>
      </c>
      <c r="BN327" s="110" t="s">
        <v>4476</v>
      </c>
    </row>
    <row r="328" spans="2:66" x14ac:dyDescent="0.25">
      <c r="B328" s="48" t="str">
        <f t="shared" si="66"/>
        <v>WNeck Flange 300-NPS16 SCH-120</v>
      </c>
      <c r="C328" s="9" t="s">
        <v>23</v>
      </c>
      <c r="D328" s="9" t="s">
        <v>934</v>
      </c>
      <c r="E328" s="9">
        <v>16776960</v>
      </c>
      <c r="F328" s="22" t="s">
        <v>689</v>
      </c>
      <c r="G328" s="9" t="s">
        <v>201</v>
      </c>
      <c r="H328" s="9" t="s">
        <v>1186</v>
      </c>
      <c r="I328" s="13" t="s">
        <v>1184</v>
      </c>
      <c r="J328" s="10">
        <v>16</v>
      </c>
      <c r="K328" s="11" t="s">
        <v>937</v>
      </c>
      <c r="L328" s="11" t="s">
        <v>995</v>
      </c>
      <c r="M328" s="15">
        <v>300</v>
      </c>
      <c r="N328" s="12">
        <v>25.5</v>
      </c>
      <c r="O328" s="11">
        <v>6.25E-2</v>
      </c>
      <c r="P328" s="12">
        <v>2.19</v>
      </c>
      <c r="Q328" s="12">
        <v>19</v>
      </c>
      <c r="R328" s="12">
        <v>16</v>
      </c>
      <c r="S328" s="12">
        <v>5.69</v>
      </c>
      <c r="T328" s="9">
        <v>13.564</v>
      </c>
      <c r="U328" s="12">
        <v>22.5</v>
      </c>
      <c r="V328" s="12">
        <v>1.3799999999999997</v>
      </c>
      <c r="W328" s="12">
        <v>20</v>
      </c>
      <c r="X328" s="9">
        <v>9</v>
      </c>
      <c r="Y328" s="9" t="s">
        <v>816</v>
      </c>
      <c r="Z328" s="9" t="s">
        <v>694</v>
      </c>
      <c r="AA328" s="9" t="s">
        <v>695</v>
      </c>
      <c r="AB328" s="9" t="s">
        <v>698</v>
      </c>
      <c r="AC328" s="9">
        <v>0.11666666666666668</v>
      </c>
      <c r="AD328" s="9">
        <v>2.3333333333333335</v>
      </c>
      <c r="AE328" s="9">
        <v>1.1555</v>
      </c>
      <c r="AF328" s="9">
        <v>18</v>
      </c>
      <c r="AG328" s="25" t="s">
        <v>2264</v>
      </c>
      <c r="BB328" s="104" t="s">
        <v>4852</v>
      </c>
      <c r="BC328" s="105">
        <f t="shared" si="68"/>
        <v>0</v>
      </c>
      <c r="BD328" s="1"/>
      <c r="BE328">
        <v>1.75</v>
      </c>
      <c r="BF328" s="5">
        <v>5</v>
      </c>
      <c r="BG328">
        <v>4.5</v>
      </c>
      <c r="BH328" s="106">
        <f t="shared" si="67"/>
        <v>4.5</v>
      </c>
      <c r="BI328" s="107">
        <f t="shared" si="69"/>
        <v>0.5</v>
      </c>
      <c r="BJ328" s="108" t="str">
        <f t="shared" si="70"/>
        <v>SA-193-B7</v>
      </c>
      <c r="BK328" s="109" t="str">
        <f t="shared" si="71"/>
        <v>STUD BOLT, 1 3/4-5</v>
      </c>
      <c r="BL328" s="6">
        <f t="shared" si="65"/>
        <v>1.5119</v>
      </c>
      <c r="BM328" s="6" t="str">
        <f t="shared" si="72"/>
        <v>1 3/4-5 MACHINE THREAD</v>
      </c>
      <c r="BN328" s="110" t="s">
        <v>4476</v>
      </c>
    </row>
    <row r="329" spans="2:66" x14ac:dyDescent="0.25">
      <c r="B329" s="48" t="str">
        <f t="shared" si="66"/>
        <v>WNeck Flange 300-NPS16 SCH-140</v>
      </c>
      <c r="C329" s="9" t="s">
        <v>23</v>
      </c>
      <c r="D329" s="9" t="s">
        <v>934</v>
      </c>
      <c r="E329" s="9">
        <v>16776960</v>
      </c>
      <c r="F329" s="22" t="s">
        <v>689</v>
      </c>
      <c r="G329" s="9" t="s">
        <v>1</v>
      </c>
      <c r="H329" s="9" t="s">
        <v>1187</v>
      </c>
      <c r="I329" s="13" t="s">
        <v>1184</v>
      </c>
      <c r="J329" s="10">
        <v>16</v>
      </c>
      <c r="K329" s="11" t="s">
        <v>937</v>
      </c>
      <c r="L329" s="11" t="s">
        <v>995</v>
      </c>
      <c r="M329" s="15">
        <v>300</v>
      </c>
      <c r="N329" s="12">
        <v>25.5</v>
      </c>
      <c r="O329" s="11">
        <v>6.25E-2</v>
      </c>
      <c r="P329" s="12">
        <v>2.19</v>
      </c>
      <c r="Q329" s="12">
        <v>19</v>
      </c>
      <c r="R329" s="12">
        <v>16</v>
      </c>
      <c r="S329" s="12">
        <v>5.69</v>
      </c>
      <c r="T329" s="9">
        <v>13.124000000000001</v>
      </c>
      <c r="U329" s="12">
        <v>22.5</v>
      </c>
      <c r="V329" s="12">
        <v>1.3799999999999997</v>
      </c>
      <c r="W329" s="12">
        <v>20</v>
      </c>
      <c r="X329" s="9">
        <v>9</v>
      </c>
      <c r="Y329" s="9" t="s">
        <v>862</v>
      </c>
      <c r="Z329" s="9" t="s">
        <v>694</v>
      </c>
      <c r="AA329" s="9" t="s">
        <v>695</v>
      </c>
      <c r="AB329" s="9" t="s">
        <v>698</v>
      </c>
      <c r="AC329" s="9">
        <v>0.11666666666666668</v>
      </c>
      <c r="AD329" s="9">
        <v>2.3333333333333335</v>
      </c>
      <c r="AE329" s="9">
        <v>1.3754999999999997</v>
      </c>
      <c r="AF329" s="9">
        <v>18</v>
      </c>
      <c r="AG329" s="25" t="s">
        <v>2264</v>
      </c>
      <c r="BB329" s="104" t="s">
        <v>4853</v>
      </c>
      <c r="BC329" s="105">
        <f t="shared" si="68"/>
        <v>0</v>
      </c>
      <c r="BD329" s="1"/>
      <c r="BE329">
        <v>1.75</v>
      </c>
      <c r="BF329" s="5">
        <v>5</v>
      </c>
      <c r="BG329">
        <v>4.75</v>
      </c>
      <c r="BH329" s="106">
        <f t="shared" si="67"/>
        <v>4.75</v>
      </c>
      <c r="BI329" s="107">
        <f t="shared" si="69"/>
        <v>0.5</v>
      </c>
      <c r="BJ329" s="108" t="str">
        <f t="shared" si="70"/>
        <v>SA-193-B7</v>
      </c>
      <c r="BK329" s="109" t="str">
        <f t="shared" si="71"/>
        <v>STUD BOLT, 1 3/4-5</v>
      </c>
      <c r="BL329" s="6">
        <f t="shared" si="65"/>
        <v>1.5119</v>
      </c>
      <c r="BM329" s="6" t="str">
        <f t="shared" si="72"/>
        <v>1 3/4-5 MACHINE THREAD</v>
      </c>
      <c r="BN329" s="110" t="s">
        <v>4476</v>
      </c>
    </row>
    <row r="330" spans="2:66" x14ac:dyDescent="0.25">
      <c r="B330" s="48" t="str">
        <f t="shared" si="66"/>
        <v>WNeck Flange 300-NPS16 SCH-160</v>
      </c>
      <c r="C330" s="9" t="s">
        <v>23</v>
      </c>
      <c r="D330" s="9" t="s">
        <v>934</v>
      </c>
      <c r="E330" s="9">
        <v>16776960</v>
      </c>
      <c r="F330" s="22" t="s">
        <v>689</v>
      </c>
      <c r="G330" s="9" t="s">
        <v>202</v>
      </c>
      <c r="H330" s="9" t="s">
        <v>1188</v>
      </c>
      <c r="I330" s="13" t="s">
        <v>1184</v>
      </c>
      <c r="J330" s="10">
        <v>16</v>
      </c>
      <c r="K330" s="11" t="s">
        <v>937</v>
      </c>
      <c r="L330" s="11" t="s">
        <v>995</v>
      </c>
      <c r="M330" s="15">
        <v>300</v>
      </c>
      <c r="N330" s="12">
        <v>25.5</v>
      </c>
      <c r="O330" s="11">
        <v>6.25E-2</v>
      </c>
      <c r="P330" s="12">
        <v>2.19</v>
      </c>
      <c r="Q330" s="12">
        <v>19</v>
      </c>
      <c r="R330" s="12">
        <v>16</v>
      </c>
      <c r="S330" s="12">
        <v>5.69</v>
      </c>
      <c r="T330" s="9">
        <v>12.811999999999999</v>
      </c>
      <c r="U330" s="12">
        <v>22.5</v>
      </c>
      <c r="V330" s="12">
        <v>1.3799999999999997</v>
      </c>
      <c r="W330" s="12">
        <v>20</v>
      </c>
      <c r="X330" s="9">
        <v>9</v>
      </c>
      <c r="Y330" s="9" t="s">
        <v>700</v>
      </c>
      <c r="Z330" s="9" t="s">
        <v>694</v>
      </c>
      <c r="AA330" s="9" t="s">
        <v>695</v>
      </c>
      <c r="AB330" s="9" t="s">
        <v>698</v>
      </c>
      <c r="AC330" s="9">
        <v>0.11666666666666668</v>
      </c>
      <c r="AD330" s="9">
        <v>2.3333333333333335</v>
      </c>
      <c r="AE330" s="9">
        <v>1.5315000000000003</v>
      </c>
      <c r="AF330" s="9">
        <v>18</v>
      </c>
      <c r="AG330" s="25" t="s">
        <v>2264</v>
      </c>
      <c r="BB330" s="104" t="s">
        <v>4854</v>
      </c>
      <c r="BC330" s="105">
        <f t="shared" si="68"/>
        <v>0</v>
      </c>
      <c r="BD330" s="1"/>
      <c r="BE330">
        <v>1.75</v>
      </c>
      <c r="BF330" s="5">
        <v>5</v>
      </c>
      <c r="BG330">
        <v>5</v>
      </c>
      <c r="BH330" s="106">
        <f t="shared" si="67"/>
        <v>5</v>
      </c>
      <c r="BI330" s="107">
        <f t="shared" si="69"/>
        <v>0.5</v>
      </c>
      <c r="BJ330" s="108" t="str">
        <f t="shared" si="70"/>
        <v>SA-193-B7</v>
      </c>
      <c r="BK330" s="109" t="str">
        <f t="shared" si="71"/>
        <v>STUD BOLT, 1 3/4-5</v>
      </c>
      <c r="BL330" s="6">
        <f t="shared" si="65"/>
        <v>1.5119</v>
      </c>
      <c r="BM330" s="6" t="str">
        <f t="shared" si="72"/>
        <v>1 3/4-5 MACHINE THREAD</v>
      </c>
      <c r="BN330" s="110" t="s">
        <v>4476</v>
      </c>
    </row>
    <row r="331" spans="2:66" x14ac:dyDescent="0.25">
      <c r="B331" s="48" t="str">
        <f t="shared" si="66"/>
        <v>WNeck Flange 300-NPS16 SCH-20</v>
      </c>
      <c r="C331" s="9" t="s">
        <v>23</v>
      </c>
      <c r="D331" s="9" t="s">
        <v>934</v>
      </c>
      <c r="E331" s="9">
        <v>16776960</v>
      </c>
      <c r="F331" s="22" t="s">
        <v>689</v>
      </c>
      <c r="G331" s="9" t="s">
        <v>1</v>
      </c>
      <c r="H331" s="9" t="s">
        <v>1189</v>
      </c>
      <c r="I331" s="13" t="s">
        <v>1184</v>
      </c>
      <c r="J331" s="10">
        <v>16</v>
      </c>
      <c r="K331" s="11" t="s">
        <v>937</v>
      </c>
      <c r="L331" s="11" t="s">
        <v>995</v>
      </c>
      <c r="M331" s="15">
        <v>300</v>
      </c>
      <c r="N331" s="12">
        <v>25.5</v>
      </c>
      <c r="O331" s="11">
        <v>6.25E-2</v>
      </c>
      <c r="P331" s="12">
        <v>2.19</v>
      </c>
      <c r="Q331" s="12">
        <v>19</v>
      </c>
      <c r="R331" s="12">
        <v>16</v>
      </c>
      <c r="S331" s="12">
        <v>5.69</v>
      </c>
      <c r="T331" s="9">
        <v>15.375999999999999</v>
      </c>
      <c r="U331" s="12">
        <v>22.5</v>
      </c>
      <c r="V331" s="12">
        <v>1.3799999999999997</v>
      </c>
      <c r="W331" s="12">
        <v>20</v>
      </c>
      <c r="X331" s="9">
        <v>9</v>
      </c>
      <c r="Y331" s="9" t="s">
        <v>866</v>
      </c>
      <c r="Z331" s="9" t="s">
        <v>694</v>
      </c>
      <c r="AA331" s="9" t="s">
        <v>695</v>
      </c>
      <c r="AB331" s="9" t="s">
        <v>698</v>
      </c>
      <c r="AC331" s="9">
        <v>0.11666666666666668</v>
      </c>
      <c r="AD331" s="9">
        <v>2.3333333333333335</v>
      </c>
      <c r="AE331" s="9">
        <v>0.24950000000000028</v>
      </c>
      <c r="AF331" s="9">
        <v>18</v>
      </c>
      <c r="AG331" s="25" t="s">
        <v>2264</v>
      </c>
      <c r="BB331" s="104" t="s">
        <v>4855</v>
      </c>
      <c r="BC331" s="105">
        <f t="shared" si="68"/>
        <v>0</v>
      </c>
      <c r="BD331" s="1"/>
      <c r="BE331">
        <v>1.75</v>
      </c>
      <c r="BF331" s="5">
        <v>5</v>
      </c>
      <c r="BG331">
        <v>5.25</v>
      </c>
      <c r="BH331" s="106">
        <f t="shared" si="67"/>
        <v>5.25</v>
      </c>
      <c r="BI331" s="107">
        <f t="shared" si="69"/>
        <v>0.5</v>
      </c>
      <c r="BJ331" s="108" t="str">
        <f t="shared" si="70"/>
        <v>SA-193-B7</v>
      </c>
      <c r="BK331" s="109" t="str">
        <f t="shared" si="71"/>
        <v>STUD BOLT, 1 3/4-5</v>
      </c>
      <c r="BL331" s="6">
        <f t="shared" si="65"/>
        <v>1.5119</v>
      </c>
      <c r="BM331" s="6" t="str">
        <f t="shared" si="72"/>
        <v>1 3/4-5 MACHINE THREAD</v>
      </c>
      <c r="BN331" s="110" t="s">
        <v>4476</v>
      </c>
    </row>
    <row r="332" spans="2:66" x14ac:dyDescent="0.25">
      <c r="B332" s="48" t="str">
        <f t="shared" si="66"/>
        <v>WNeck Flange 300-NPS16 SCH-30</v>
      </c>
      <c r="C332" s="9" t="s">
        <v>23</v>
      </c>
      <c r="D332" s="9" t="s">
        <v>934</v>
      </c>
      <c r="E332" s="9">
        <v>16776960</v>
      </c>
      <c r="F332" s="22" t="s">
        <v>689</v>
      </c>
      <c r="G332" s="9" t="s">
        <v>1</v>
      </c>
      <c r="H332" s="9" t="s">
        <v>1190</v>
      </c>
      <c r="I332" s="13" t="s">
        <v>1184</v>
      </c>
      <c r="J332" s="10">
        <v>16</v>
      </c>
      <c r="K332" s="11" t="s">
        <v>937</v>
      </c>
      <c r="L332" s="11" t="s">
        <v>995</v>
      </c>
      <c r="M332" s="15">
        <v>300</v>
      </c>
      <c r="N332" s="12">
        <v>25.5</v>
      </c>
      <c r="O332" s="11">
        <v>6.25E-2</v>
      </c>
      <c r="P332" s="12">
        <v>2.19</v>
      </c>
      <c r="Q332" s="12">
        <v>19</v>
      </c>
      <c r="R332" s="12">
        <v>16</v>
      </c>
      <c r="S332" s="12">
        <v>5.69</v>
      </c>
      <c r="T332" s="9">
        <v>15.25</v>
      </c>
      <c r="U332" s="12">
        <v>22.5</v>
      </c>
      <c r="V332" s="12">
        <v>1.3799999999999997</v>
      </c>
      <c r="W332" s="12">
        <v>20</v>
      </c>
      <c r="X332" s="9">
        <v>9</v>
      </c>
      <c r="Y332" s="9" t="s">
        <v>868</v>
      </c>
      <c r="Z332" s="9" t="s">
        <v>694</v>
      </c>
      <c r="AA332" s="9" t="s">
        <v>695</v>
      </c>
      <c r="AB332" s="9" t="s">
        <v>698</v>
      </c>
      <c r="AC332" s="9">
        <v>0.11666666666666668</v>
      </c>
      <c r="AD332" s="9">
        <v>2.3333333333333335</v>
      </c>
      <c r="AE332" s="9">
        <v>0.3125</v>
      </c>
      <c r="AF332" s="9">
        <v>18</v>
      </c>
      <c r="AG332" s="25" t="s">
        <v>2264</v>
      </c>
      <c r="BB332" s="104" t="s">
        <v>4856</v>
      </c>
      <c r="BC332" s="105">
        <f t="shared" si="68"/>
        <v>0</v>
      </c>
      <c r="BD332" s="1"/>
      <c r="BE332">
        <v>1.75</v>
      </c>
      <c r="BF332" s="5">
        <v>5</v>
      </c>
      <c r="BG332">
        <v>5.5</v>
      </c>
      <c r="BH332" s="106">
        <f t="shared" si="67"/>
        <v>5.5</v>
      </c>
      <c r="BI332" s="107">
        <f t="shared" si="69"/>
        <v>0.5</v>
      </c>
      <c r="BJ332" s="108" t="str">
        <f t="shared" si="70"/>
        <v>SA-193-B7</v>
      </c>
      <c r="BK332" s="109" t="str">
        <f t="shared" si="71"/>
        <v>STUD BOLT, 1 3/4-5</v>
      </c>
      <c r="BL332" s="6">
        <f t="shared" si="65"/>
        <v>1.5119</v>
      </c>
      <c r="BM332" s="6" t="str">
        <f t="shared" si="72"/>
        <v>1 3/4-5 MACHINE THREAD</v>
      </c>
      <c r="BN332" s="110" t="s">
        <v>4476</v>
      </c>
    </row>
    <row r="333" spans="2:66" x14ac:dyDescent="0.25">
      <c r="B333" s="48" t="str">
        <f t="shared" si="66"/>
        <v>WNeck Flange 300-NPS16 SCH-40</v>
      </c>
      <c r="C333" s="9" t="s">
        <v>23</v>
      </c>
      <c r="D333" s="9" t="s">
        <v>934</v>
      </c>
      <c r="E333" s="9">
        <v>16776960</v>
      </c>
      <c r="F333" s="22" t="s">
        <v>689</v>
      </c>
      <c r="G333" s="9" t="s">
        <v>203</v>
      </c>
      <c r="H333" s="9" t="s">
        <v>1191</v>
      </c>
      <c r="I333" s="13" t="s">
        <v>1184</v>
      </c>
      <c r="J333" s="10">
        <v>16</v>
      </c>
      <c r="K333" s="11" t="s">
        <v>937</v>
      </c>
      <c r="L333" s="11" t="s">
        <v>995</v>
      </c>
      <c r="M333" s="15">
        <v>300</v>
      </c>
      <c r="N333" s="12">
        <v>25.5</v>
      </c>
      <c r="O333" s="11">
        <v>6.25E-2</v>
      </c>
      <c r="P333" s="12">
        <v>2.19</v>
      </c>
      <c r="Q333" s="12">
        <v>19</v>
      </c>
      <c r="R333" s="12">
        <v>16</v>
      </c>
      <c r="S333" s="12">
        <v>5.69</v>
      </c>
      <c r="T333" s="9">
        <v>15</v>
      </c>
      <c r="U333" s="12">
        <v>22.5</v>
      </c>
      <c r="V333" s="12">
        <v>1.3799999999999997</v>
      </c>
      <c r="W333" s="12">
        <v>20</v>
      </c>
      <c r="X333" s="9">
        <v>9</v>
      </c>
      <c r="Y333" s="9" t="s">
        <v>702</v>
      </c>
      <c r="Z333" s="9" t="s">
        <v>694</v>
      </c>
      <c r="AA333" s="9" t="s">
        <v>695</v>
      </c>
      <c r="AB333" s="9" t="s">
        <v>698</v>
      </c>
      <c r="AC333" s="9">
        <v>0.11666666666666668</v>
      </c>
      <c r="AD333" s="9">
        <v>2.3333333333333335</v>
      </c>
      <c r="AE333" s="9">
        <v>0.4375</v>
      </c>
      <c r="AF333" s="9">
        <v>18</v>
      </c>
      <c r="AG333" s="25" t="s">
        <v>2264</v>
      </c>
      <c r="BB333" s="104" t="s">
        <v>4857</v>
      </c>
      <c r="BC333" s="105">
        <f t="shared" si="68"/>
        <v>0</v>
      </c>
      <c r="BD333" s="1"/>
      <c r="BE333">
        <v>1.75</v>
      </c>
      <c r="BF333" s="5">
        <v>5</v>
      </c>
      <c r="BG333">
        <v>5.75</v>
      </c>
      <c r="BH333" s="106">
        <f t="shared" si="67"/>
        <v>5.75</v>
      </c>
      <c r="BI333" s="107">
        <f t="shared" si="69"/>
        <v>0.5</v>
      </c>
      <c r="BJ333" s="108" t="str">
        <f t="shared" si="70"/>
        <v>SA-193-B7</v>
      </c>
      <c r="BK333" s="109" t="str">
        <f t="shared" si="71"/>
        <v>STUD BOLT, 1 3/4-5</v>
      </c>
      <c r="BL333" s="6">
        <f t="shared" si="65"/>
        <v>1.5119</v>
      </c>
      <c r="BM333" s="6" t="str">
        <f t="shared" si="72"/>
        <v>1 3/4-5 MACHINE THREAD</v>
      </c>
      <c r="BN333" s="110" t="s">
        <v>4476</v>
      </c>
    </row>
    <row r="334" spans="2:66" x14ac:dyDescent="0.25">
      <c r="B334" s="48" t="str">
        <f t="shared" si="66"/>
        <v>WNeck Flange 300-NPS16 SCH-60</v>
      </c>
      <c r="C334" s="9" t="s">
        <v>23</v>
      </c>
      <c r="D334" s="9" t="s">
        <v>934</v>
      </c>
      <c r="E334" s="9">
        <v>16776960</v>
      </c>
      <c r="F334" s="22" t="s">
        <v>689</v>
      </c>
      <c r="G334" s="9" t="s">
        <v>1</v>
      </c>
      <c r="H334" s="9" t="s">
        <v>1192</v>
      </c>
      <c r="I334" s="13" t="s">
        <v>1184</v>
      </c>
      <c r="J334" s="10">
        <v>16</v>
      </c>
      <c r="K334" s="11" t="s">
        <v>937</v>
      </c>
      <c r="L334" s="11" t="s">
        <v>995</v>
      </c>
      <c r="M334" s="15">
        <v>300</v>
      </c>
      <c r="N334" s="12">
        <v>25.5</v>
      </c>
      <c r="O334" s="11">
        <v>6.25E-2</v>
      </c>
      <c r="P334" s="12">
        <v>2.19</v>
      </c>
      <c r="Q334" s="12">
        <v>19</v>
      </c>
      <c r="R334" s="12">
        <v>16</v>
      </c>
      <c r="S334" s="12">
        <v>5.69</v>
      </c>
      <c r="T334" s="9">
        <v>14.688000000000001</v>
      </c>
      <c r="U334" s="12">
        <v>22.5</v>
      </c>
      <c r="V334" s="12">
        <v>1.3799999999999997</v>
      </c>
      <c r="W334" s="12">
        <v>20</v>
      </c>
      <c r="X334" s="9">
        <v>9</v>
      </c>
      <c r="Y334" s="9" t="s">
        <v>872</v>
      </c>
      <c r="Z334" s="9" t="s">
        <v>694</v>
      </c>
      <c r="AA334" s="9" t="s">
        <v>695</v>
      </c>
      <c r="AB334" s="9" t="s">
        <v>698</v>
      </c>
      <c r="AC334" s="9">
        <v>0.11666666666666668</v>
      </c>
      <c r="AD334" s="9">
        <v>2.3333333333333335</v>
      </c>
      <c r="AE334" s="9">
        <v>0.59349999999999969</v>
      </c>
      <c r="AF334" s="9">
        <v>18</v>
      </c>
      <c r="AG334" s="25" t="s">
        <v>2264</v>
      </c>
      <c r="BB334" s="104" t="s">
        <v>4858</v>
      </c>
      <c r="BC334" s="105">
        <f t="shared" si="68"/>
        <v>0</v>
      </c>
      <c r="BD334" s="1"/>
      <c r="BE334">
        <v>1.75</v>
      </c>
      <c r="BF334" s="5">
        <v>5</v>
      </c>
      <c r="BG334">
        <v>6</v>
      </c>
      <c r="BH334" s="106">
        <f t="shared" si="67"/>
        <v>6</v>
      </c>
      <c r="BI334" s="107">
        <f t="shared" si="69"/>
        <v>0.5</v>
      </c>
      <c r="BJ334" s="108" t="str">
        <f t="shared" si="70"/>
        <v>SA-193-B7</v>
      </c>
      <c r="BK334" s="109" t="str">
        <f t="shared" si="71"/>
        <v>STUD BOLT, 1 3/4-5</v>
      </c>
      <c r="BL334" s="6">
        <f t="shared" si="65"/>
        <v>1.5119</v>
      </c>
      <c r="BM334" s="6" t="str">
        <f t="shared" si="72"/>
        <v>1 3/4-5 MACHINE THREAD</v>
      </c>
      <c r="BN334" s="110" t="s">
        <v>4476</v>
      </c>
    </row>
    <row r="335" spans="2:66" x14ac:dyDescent="0.25">
      <c r="B335" s="48" t="str">
        <f t="shared" si="66"/>
        <v>WNeck Flange 300-NPS16 SCH-80</v>
      </c>
      <c r="C335" s="9" t="s">
        <v>23</v>
      </c>
      <c r="D335" s="9" t="s">
        <v>934</v>
      </c>
      <c r="E335" s="9">
        <v>16776960</v>
      </c>
      <c r="F335" s="22" t="s">
        <v>689</v>
      </c>
      <c r="G335" s="9" t="s">
        <v>204</v>
      </c>
      <c r="H335" s="9" t="s">
        <v>1193</v>
      </c>
      <c r="I335" s="13" t="s">
        <v>1184</v>
      </c>
      <c r="J335" s="10">
        <v>16</v>
      </c>
      <c r="K335" s="11" t="s">
        <v>937</v>
      </c>
      <c r="L335" s="11" t="s">
        <v>995</v>
      </c>
      <c r="M335" s="15">
        <v>300</v>
      </c>
      <c r="N335" s="12">
        <v>25.5</v>
      </c>
      <c r="O335" s="11">
        <v>6.25E-2</v>
      </c>
      <c r="P335" s="12">
        <v>2.19</v>
      </c>
      <c r="Q335" s="12">
        <v>19</v>
      </c>
      <c r="R335" s="12">
        <v>16</v>
      </c>
      <c r="S335" s="12">
        <v>5.69</v>
      </c>
      <c r="T335" s="9">
        <v>14.311999999999999</v>
      </c>
      <c r="U335" s="12">
        <v>22.5</v>
      </c>
      <c r="V335" s="12">
        <v>1.3799999999999997</v>
      </c>
      <c r="W335" s="12">
        <v>20</v>
      </c>
      <c r="X335" s="9">
        <v>9</v>
      </c>
      <c r="Y335" s="9" t="s">
        <v>704</v>
      </c>
      <c r="Z335" s="9" t="s">
        <v>694</v>
      </c>
      <c r="AA335" s="9" t="s">
        <v>695</v>
      </c>
      <c r="AB335" s="9" t="s">
        <v>698</v>
      </c>
      <c r="AC335" s="9">
        <v>0.11666666666666668</v>
      </c>
      <c r="AD335" s="9">
        <v>2.3333333333333335</v>
      </c>
      <c r="AE335" s="9">
        <v>0.78150000000000031</v>
      </c>
      <c r="AF335" s="9">
        <v>18</v>
      </c>
      <c r="AG335" s="25" t="s">
        <v>2264</v>
      </c>
      <c r="BB335" s="104" t="s">
        <v>4859</v>
      </c>
      <c r="BC335" s="105">
        <f t="shared" si="68"/>
        <v>0</v>
      </c>
      <c r="BD335" s="1"/>
      <c r="BE335">
        <v>1.75</v>
      </c>
      <c r="BF335" s="5">
        <v>5</v>
      </c>
      <c r="BG335">
        <v>6.25</v>
      </c>
      <c r="BH335" s="106">
        <f t="shared" si="67"/>
        <v>6.25</v>
      </c>
      <c r="BI335" s="107">
        <f t="shared" si="69"/>
        <v>0.5</v>
      </c>
      <c r="BJ335" s="108" t="str">
        <f t="shared" si="70"/>
        <v>SA-193-B7</v>
      </c>
      <c r="BK335" s="109" t="str">
        <f t="shared" si="71"/>
        <v>STUD BOLT, 1 3/4-5</v>
      </c>
      <c r="BL335" s="6">
        <f t="shared" si="65"/>
        <v>1.5119</v>
      </c>
      <c r="BM335" s="6" t="str">
        <f t="shared" si="72"/>
        <v>1 3/4-5 MACHINE THREAD</v>
      </c>
      <c r="BN335" s="110" t="s">
        <v>4476</v>
      </c>
    </row>
    <row r="336" spans="2:66" x14ac:dyDescent="0.25">
      <c r="B336" s="48" t="str">
        <f t="shared" si="66"/>
        <v>WNeck Flange 300-NPS16 SCH-STD</v>
      </c>
      <c r="C336" s="9" t="s">
        <v>23</v>
      </c>
      <c r="D336" s="9" t="s">
        <v>934</v>
      </c>
      <c r="E336" s="9">
        <v>16776960</v>
      </c>
      <c r="F336" s="22" t="s">
        <v>689</v>
      </c>
      <c r="G336" s="9" t="s">
        <v>205</v>
      </c>
      <c r="H336" s="9" t="s">
        <v>1194</v>
      </c>
      <c r="I336" s="13" t="s">
        <v>1184</v>
      </c>
      <c r="J336" s="10">
        <v>16</v>
      </c>
      <c r="K336" s="11" t="s">
        <v>937</v>
      </c>
      <c r="L336" s="11" t="s">
        <v>995</v>
      </c>
      <c r="M336" s="15">
        <v>300</v>
      </c>
      <c r="N336" s="12">
        <v>25.5</v>
      </c>
      <c r="O336" s="11">
        <v>6.25E-2</v>
      </c>
      <c r="P336" s="12">
        <v>2.19</v>
      </c>
      <c r="Q336" s="12">
        <v>19</v>
      </c>
      <c r="R336" s="12">
        <v>16</v>
      </c>
      <c r="S336" s="12">
        <v>5.69</v>
      </c>
      <c r="T336" s="9">
        <v>15.25</v>
      </c>
      <c r="U336" s="12">
        <v>22.5</v>
      </c>
      <c r="V336" s="12">
        <v>1.3799999999999997</v>
      </c>
      <c r="W336" s="12">
        <v>20</v>
      </c>
      <c r="X336" s="9">
        <v>9</v>
      </c>
      <c r="Y336" s="9" t="s">
        <v>706</v>
      </c>
      <c r="Z336" s="9" t="s">
        <v>694</v>
      </c>
      <c r="AA336" s="9" t="s">
        <v>695</v>
      </c>
      <c r="AB336" s="9" t="s">
        <v>698</v>
      </c>
      <c r="AC336" s="9">
        <v>0.11666666666666668</v>
      </c>
      <c r="AD336" s="9">
        <v>2.3333333333333335</v>
      </c>
      <c r="AE336" s="9">
        <v>0.3125</v>
      </c>
      <c r="AF336" s="9">
        <v>18</v>
      </c>
      <c r="AG336" s="25" t="s">
        <v>2264</v>
      </c>
      <c r="BB336" s="104" t="s">
        <v>4860</v>
      </c>
      <c r="BC336" s="105">
        <f t="shared" si="68"/>
        <v>0</v>
      </c>
      <c r="BD336" s="1"/>
      <c r="BE336">
        <v>1.75</v>
      </c>
      <c r="BF336" s="5">
        <v>5</v>
      </c>
      <c r="BG336">
        <v>6.5</v>
      </c>
      <c r="BH336" s="106">
        <f t="shared" si="67"/>
        <v>6.5</v>
      </c>
      <c r="BI336" s="107">
        <f t="shared" si="69"/>
        <v>0.5</v>
      </c>
      <c r="BJ336" s="108" t="str">
        <f t="shared" si="70"/>
        <v>SA-193-B7</v>
      </c>
      <c r="BK336" s="109" t="str">
        <f t="shared" si="71"/>
        <v>STUD BOLT, 1 3/4-5</v>
      </c>
      <c r="BL336" s="6">
        <f t="shared" si="65"/>
        <v>1.5119</v>
      </c>
      <c r="BM336" s="6" t="str">
        <f t="shared" si="72"/>
        <v>1 3/4-5 MACHINE THREAD</v>
      </c>
      <c r="BN336" s="110" t="s">
        <v>4476</v>
      </c>
    </row>
    <row r="337" spans="2:66" x14ac:dyDescent="0.25">
      <c r="B337" s="48" t="str">
        <f t="shared" si="66"/>
        <v>WNeck Flange 300-NPS16 SCH-XH</v>
      </c>
      <c r="C337" s="9" t="s">
        <v>23</v>
      </c>
      <c r="D337" s="9" t="s">
        <v>934</v>
      </c>
      <c r="E337" s="9">
        <v>16776960</v>
      </c>
      <c r="F337" s="22" t="s">
        <v>689</v>
      </c>
      <c r="G337" s="9" t="s">
        <v>206</v>
      </c>
      <c r="H337" s="9" t="s">
        <v>1195</v>
      </c>
      <c r="I337" s="13" t="s">
        <v>1184</v>
      </c>
      <c r="J337" s="10">
        <v>16</v>
      </c>
      <c r="K337" s="11" t="s">
        <v>937</v>
      </c>
      <c r="L337" s="11" t="s">
        <v>995</v>
      </c>
      <c r="M337" s="15">
        <v>300</v>
      </c>
      <c r="N337" s="12">
        <v>25.5</v>
      </c>
      <c r="O337" s="11">
        <v>6.25E-2</v>
      </c>
      <c r="P337" s="12">
        <v>2.19</v>
      </c>
      <c r="Q337" s="12">
        <v>19</v>
      </c>
      <c r="R337" s="12">
        <v>16</v>
      </c>
      <c r="S337" s="12">
        <v>5.69</v>
      </c>
      <c r="T337" s="9">
        <v>15</v>
      </c>
      <c r="U337" s="12">
        <v>22.5</v>
      </c>
      <c r="V337" s="12">
        <v>1.3799999999999997</v>
      </c>
      <c r="W337" s="12">
        <v>20</v>
      </c>
      <c r="X337" s="9">
        <v>9</v>
      </c>
      <c r="Y337" s="9" t="s">
        <v>708</v>
      </c>
      <c r="Z337" s="9" t="s">
        <v>694</v>
      </c>
      <c r="AA337" s="9" t="s">
        <v>695</v>
      </c>
      <c r="AB337" s="9" t="s">
        <v>698</v>
      </c>
      <c r="AC337" s="9">
        <v>0.11666666666666668</v>
      </c>
      <c r="AD337" s="9">
        <v>2.3333333333333335</v>
      </c>
      <c r="AE337" s="9">
        <v>0.4375</v>
      </c>
      <c r="AF337" s="9">
        <v>18</v>
      </c>
      <c r="AG337" s="25" t="s">
        <v>2264</v>
      </c>
      <c r="BB337" s="104" t="s">
        <v>4861</v>
      </c>
      <c r="BC337" s="105">
        <f t="shared" si="68"/>
        <v>0</v>
      </c>
      <c r="BD337" s="1"/>
      <c r="BE337">
        <v>1.75</v>
      </c>
      <c r="BF337" s="5">
        <v>5</v>
      </c>
      <c r="BG337">
        <v>6.75</v>
      </c>
      <c r="BH337" s="106">
        <f t="shared" si="67"/>
        <v>6.75</v>
      </c>
      <c r="BI337" s="107">
        <f t="shared" si="69"/>
        <v>0.5</v>
      </c>
      <c r="BJ337" s="108" t="str">
        <f t="shared" si="70"/>
        <v>SA-193-B7</v>
      </c>
      <c r="BK337" s="109" t="str">
        <f t="shared" si="71"/>
        <v>STUD BOLT, 1 3/4-5</v>
      </c>
      <c r="BL337" s="6">
        <f t="shared" si="65"/>
        <v>1.5119</v>
      </c>
      <c r="BM337" s="6" t="str">
        <f t="shared" si="72"/>
        <v>1 3/4-5 MACHINE THREAD</v>
      </c>
      <c r="BN337" s="110" t="s">
        <v>4476</v>
      </c>
    </row>
    <row r="338" spans="2:66" x14ac:dyDescent="0.25">
      <c r="B338" s="48" t="str">
        <f t="shared" si="66"/>
        <v>WNeck Flange 300-NPS18 SCH-10</v>
      </c>
      <c r="C338" s="9" t="s">
        <v>23</v>
      </c>
      <c r="D338" s="9" t="s">
        <v>949</v>
      </c>
      <c r="E338" s="9">
        <v>16711935</v>
      </c>
      <c r="F338" s="22" t="s">
        <v>689</v>
      </c>
      <c r="G338" s="9" t="s">
        <v>1</v>
      </c>
      <c r="H338" s="9" t="s">
        <v>1196</v>
      </c>
      <c r="I338" s="13" t="s">
        <v>1197</v>
      </c>
      <c r="J338" s="10">
        <v>18</v>
      </c>
      <c r="K338" s="11" t="s">
        <v>952</v>
      </c>
      <c r="L338" s="11" t="s">
        <v>995</v>
      </c>
      <c r="M338" s="15">
        <v>300</v>
      </c>
      <c r="N338" s="12">
        <v>28</v>
      </c>
      <c r="O338" s="11">
        <v>6.25E-2</v>
      </c>
      <c r="P338" s="12">
        <v>2.3199999999999998</v>
      </c>
      <c r="Q338" s="12">
        <v>21</v>
      </c>
      <c r="R338" s="12">
        <v>18</v>
      </c>
      <c r="S338" s="12">
        <v>6.19</v>
      </c>
      <c r="T338" s="9">
        <v>17.5</v>
      </c>
      <c r="U338" s="12">
        <v>24.749999999999996</v>
      </c>
      <c r="V338" s="12">
        <v>1.3799999999999997</v>
      </c>
      <c r="W338" s="12">
        <v>24</v>
      </c>
      <c r="X338" s="9">
        <v>7.5</v>
      </c>
      <c r="Y338" s="9" t="s">
        <v>693</v>
      </c>
      <c r="Z338" s="9" t="s">
        <v>694</v>
      </c>
      <c r="AA338" s="9" t="s">
        <v>695</v>
      </c>
      <c r="AB338" s="9" t="s">
        <v>698</v>
      </c>
      <c r="AC338" s="9">
        <v>0.12900000000000003</v>
      </c>
      <c r="AD338" s="9">
        <v>2.5800000000000005</v>
      </c>
      <c r="AE338" s="9">
        <v>0.1875</v>
      </c>
      <c r="AF338" s="9">
        <v>15</v>
      </c>
      <c r="AG338" s="25" t="s">
        <v>2264</v>
      </c>
      <c r="BB338" s="104" t="s">
        <v>4862</v>
      </c>
      <c r="BC338" s="105">
        <f t="shared" si="68"/>
        <v>0</v>
      </c>
      <c r="BD338" s="1"/>
      <c r="BE338">
        <v>1.75</v>
      </c>
      <c r="BF338" s="5">
        <v>5</v>
      </c>
      <c r="BG338">
        <v>7</v>
      </c>
      <c r="BH338" s="106">
        <f t="shared" si="67"/>
        <v>7</v>
      </c>
      <c r="BI338" s="107">
        <f t="shared" si="69"/>
        <v>0.5</v>
      </c>
      <c r="BJ338" s="108" t="str">
        <f t="shared" si="70"/>
        <v>SA-193-B7</v>
      </c>
      <c r="BK338" s="109" t="str">
        <f t="shared" si="71"/>
        <v>STUD BOLT, 1 3/4-5</v>
      </c>
      <c r="BL338" s="6">
        <f t="shared" si="65"/>
        <v>1.5119</v>
      </c>
      <c r="BM338" s="6" t="str">
        <f t="shared" si="72"/>
        <v>1 3/4-5 MACHINE THREAD</v>
      </c>
      <c r="BN338" s="110" t="s">
        <v>4476</v>
      </c>
    </row>
    <row r="339" spans="2:66" x14ac:dyDescent="0.25">
      <c r="B339" s="48" t="str">
        <f t="shared" si="66"/>
        <v>WNeck Flange 300-NPS18 SCH-100</v>
      </c>
      <c r="C339" s="9" t="s">
        <v>23</v>
      </c>
      <c r="D339" s="9" t="s">
        <v>949</v>
      </c>
      <c r="E339" s="9">
        <v>16711935</v>
      </c>
      <c r="F339" s="22" t="s">
        <v>689</v>
      </c>
      <c r="G339" s="9" t="s">
        <v>207</v>
      </c>
      <c r="H339" s="9" t="s">
        <v>1198</v>
      </c>
      <c r="I339" s="13" t="s">
        <v>1197</v>
      </c>
      <c r="J339" s="10">
        <v>18</v>
      </c>
      <c r="K339" s="11" t="s">
        <v>952</v>
      </c>
      <c r="L339" s="11" t="s">
        <v>995</v>
      </c>
      <c r="M339" s="15">
        <v>300</v>
      </c>
      <c r="N339" s="12">
        <v>28</v>
      </c>
      <c r="O339" s="11">
        <v>6.25E-2</v>
      </c>
      <c r="P339" s="12">
        <v>2.3199999999999998</v>
      </c>
      <c r="Q339" s="12">
        <v>21</v>
      </c>
      <c r="R339" s="12">
        <v>18</v>
      </c>
      <c r="S339" s="12">
        <v>6.19</v>
      </c>
      <c r="T339" s="9">
        <v>15.688000000000001</v>
      </c>
      <c r="U339" s="12">
        <v>24.749999999999996</v>
      </c>
      <c r="V339" s="12">
        <v>1.3799999999999997</v>
      </c>
      <c r="W339" s="12">
        <v>24</v>
      </c>
      <c r="X339" s="9">
        <v>7.5</v>
      </c>
      <c r="Y339" s="9" t="s">
        <v>859</v>
      </c>
      <c r="Z339" s="9" t="s">
        <v>694</v>
      </c>
      <c r="AA339" s="9" t="s">
        <v>695</v>
      </c>
      <c r="AB339" s="9" t="s">
        <v>698</v>
      </c>
      <c r="AC339" s="9">
        <v>0.12900000000000003</v>
      </c>
      <c r="AD339" s="9">
        <v>2.5800000000000005</v>
      </c>
      <c r="AE339" s="9">
        <v>1.0934999999999997</v>
      </c>
      <c r="AF339" s="9">
        <v>15</v>
      </c>
      <c r="AG339" s="25" t="s">
        <v>2264</v>
      </c>
      <c r="BB339" s="104" t="s">
        <v>4863</v>
      </c>
      <c r="BC339" s="105">
        <f t="shared" si="68"/>
        <v>0</v>
      </c>
      <c r="BD339" s="1"/>
      <c r="BE339">
        <v>1.75</v>
      </c>
      <c r="BF339" s="5">
        <v>5</v>
      </c>
      <c r="BG339">
        <v>7.25</v>
      </c>
      <c r="BH339" s="106">
        <f t="shared" si="67"/>
        <v>7.25</v>
      </c>
      <c r="BI339" s="107">
        <f t="shared" si="69"/>
        <v>0.5</v>
      </c>
      <c r="BJ339" s="108" t="str">
        <f t="shared" si="70"/>
        <v>SA-193-B7</v>
      </c>
      <c r="BK339" s="109" t="str">
        <f t="shared" si="71"/>
        <v>STUD BOLT, 1 3/4-5</v>
      </c>
      <c r="BL339" s="6">
        <f t="shared" si="65"/>
        <v>1.5119</v>
      </c>
      <c r="BM339" s="6" t="str">
        <f t="shared" si="72"/>
        <v>1 3/4-5 MACHINE THREAD</v>
      </c>
      <c r="BN339" s="110" t="s">
        <v>4476</v>
      </c>
    </row>
    <row r="340" spans="2:66" x14ac:dyDescent="0.25">
      <c r="B340" s="48" t="str">
        <f t="shared" si="66"/>
        <v>WNeck Flange 300-NPS18 SCH-120</v>
      </c>
      <c r="C340" s="9" t="s">
        <v>23</v>
      </c>
      <c r="D340" s="9" t="s">
        <v>949</v>
      </c>
      <c r="E340" s="9">
        <v>16711935</v>
      </c>
      <c r="F340" s="22" t="s">
        <v>689</v>
      </c>
      <c r="G340" s="9" t="s">
        <v>208</v>
      </c>
      <c r="H340" s="9" t="s">
        <v>1199</v>
      </c>
      <c r="I340" s="13" t="s">
        <v>1197</v>
      </c>
      <c r="J340" s="10">
        <v>18</v>
      </c>
      <c r="K340" s="11" t="s">
        <v>952</v>
      </c>
      <c r="L340" s="11" t="s">
        <v>995</v>
      </c>
      <c r="M340" s="15">
        <v>300</v>
      </c>
      <c r="N340" s="12">
        <v>28</v>
      </c>
      <c r="O340" s="11">
        <v>6.25E-2</v>
      </c>
      <c r="P340" s="12">
        <v>2.3199999999999998</v>
      </c>
      <c r="Q340" s="12">
        <v>21</v>
      </c>
      <c r="R340" s="12">
        <v>18</v>
      </c>
      <c r="S340" s="12">
        <v>6.19</v>
      </c>
      <c r="T340" s="9">
        <v>15.25</v>
      </c>
      <c r="U340" s="12">
        <v>24.749999999999996</v>
      </c>
      <c r="V340" s="12">
        <v>1.3799999999999997</v>
      </c>
      <c r="W340" s="12">
        <v>24</v>
      </c>
      <c r="X340" s="9">
        <v>7.5</v>
      </c>
      <c r="Y340" s="9" t="s">
        <v>816</v>
      </c>
      <c r="Z340" s="9" t="s">
        <v>694</v>
      </c>
      <c r="AA340" s="9" t="s">
        <v>695</v>
      </c>
      <c r="AB340" s="9" t="s">
        <v>698</v>
      </c>
      <c r="AC340" s="9">
        <v>0.12900000000000003</v>
      </c>
      <c r="AD340" s="9">
        <v>2.5800000000000005</v>
      </c>
      <c r="AE340" s="9">
        <v>1.3125</v>
      </c>
      <c r="AF340" s="9">
        <v>15</v>
      </c>
      <c r="AG340" s="25" t="s">
        <v>2264</v>
      </c>
      <c r="BB340" s="104" t="s">
        <v>4864</v>
      </c>
      <c r="BC340" s="105">
        <f t="shared" si="68"/>
        <v>0</v>
      </c>
      <c r="BD340" s="1"/>
      <c r="BE340">
        <v>1.75</v>
      </c>
      <c r="BF340" s="5">
        <v>5</v>
      </c>
      <c r="BG340">
        <v>7.5</v>
      </c>
      <c r="BH340" s="106">
        <f t="shared" si="67"/>
        <v>7.5</v>
      </c>
      <c r="BI340" s="107">
        <f t="shared" si="69"/>
        <v>0.5</v>
      </c>
      <c r="BJ340" s="108" t="str">
        <f t="shared" si="70"/>
        <v>SA-193-B7</v>
      </c>
      <c r="BK340" s="109" t="str">
        <f t="shared" si="71"/>
        <v>STUD BOLT, 1 3/4-5</v>
      </c>
      <c r="BL340" s="6">
        <f t="shared" si="65"/>
        <v>1.5119</v>
      </c>
      <c r="BM340" s="6" t="str">
        <f t="shared" si="72"/>
        <v>1 3/4-5 MACHINE THREAD</v>
      </c>
      <c r="BN340" s="110" t="s">
        <v>4476</v>
      </c>
    </row>
    <row r="341" spans="2:66" x14ac:dyDescent="0.25">
      <c r="B341" s="48" t="str">
        <f t="shared" si="66"/>
        <v>WNeck Flange 300-NPS18 SCH-140</v>
      </c>
      <c r="C341" s="9" t="s">
        <v>23</v>
      </c>
      <c r="D341" s="9" t="s">
        <v>949</v>
      </c>
      <c r="E341" s="9">
        <v>16711935</v>
      </c>
      <c r="F341" s="22" t="s">
        <v>689</v>
      </c>
      <c r="G341" s="9" t="s">
        <v>1</v>
      </c>
      <c r="H341" s="9" t="s">
        <v>1200</v>
      </c>
      <c r="I341" s="13" t="s">
        <v>1197</v>
      </c>
      <c r="J341" s="10">
        <v>18</v>
      </c>
      <c r="K341" s="11" t="s">
        <v>952</v>
      </c>
      <c r="L341" s="11" t="s">
        <v>995</v>
      </c>
      <c r="M341" s="15">
        <v>300</v>
      </c>
      <c r="N341" s="12">
        <v>28</v>
      </c>
      <c r="O341" s="11">
        <v>6.25E-2</v>
      </c>
      <c r="P341" s="12">
        <v>2.3199999999999998</v>
      </c>
      <c r="Q341" s="12">
        <v>21</v>
      </c>
      <c r="R341" s="12">
        <v>18</v>
      </c>
      <c r="S341" s="12">
        <v>6.19</v>
      </c>
      <c r="T341" s="9">
        <v>14.875999999999999</v>
      </c>
      <c r="U341" s="12">
        <v>24.749999999999996</v>
      </c>
      <c r="V341" s="12">
        <v>1.3799999999999997</v>
      </c>
      <c r="W341" s="12">
        <v>24</v>
      </c>
      <c r="X341" s="9">
        <v>7.5</v>
      </c>
      <c r="Y341" s="9" t="s">
        <v>862</v>
      </c>
      <c r="Z341" s="9" t="s">
        <v>694</v>
      </c>
      <c r="AA341" s="9" t="s">
        <v>695</v>
      </c>
      <c r="AB341" s="9" t="s">
        <v>698</v>
      </c>
      <c r="AC341" s="9">
        <v>0.12900000000000003</v>
      </c>
      <c r="AD341" s="9">
        <v>2.5800000000000005</v>
      </c>
      <c r="AE341" s="9">
        <v>1.4995000000000003</v>
      </c>
      <c r="AF341" s="9">
        <v>15</v>
      </c>
      <c r="AG341" s="25" t="s">
        <v>2264</v>
      </c>
      <c r="BB341" s="104" t="s">
        <v>4865</v>
      </c>
      <c r="BC341" s="105">
        <f t="shared" si="68"/>
        <v>0</v>
      </c>
      <c r="BD341" s="1"/>
      <c r="BE341">
        <v>1.75</v>
      </c>
      <c r="BF341" s="5">
        <v>5</v>
      </c>
      <c r="BG341">
        <v>7.75</v>
      </c>
      <c r="BH341" s="106">
        <f t="shared" si="67"/>
        <v>7.75</v>
      </c>
      <c r="BI341" s="107">
        <f t="shared" si="69"/>
        <v>0.5</v>
      </c>
      <c r="BJ341" s="108" t="str">
        <f t="shared" si="70"/>
        <v>SA-193-B7</v>
      </c>
      <c r="BK341" s="109" t="str">
        <f t="shared" si="71"/>
        <v>STUD BOLT, 1 3/4-5</v>
      </c>
      <c r="BL341" s="6">
        <f t="shared" si="65"/>
        <v>1.5119</v>
      </c>
      <c r="BM341" s="6" t="str">
        <f t="shared" si="72"/>
        <v>1 3/4-5 MACHINE THREAD</v>
      </c>
      <c r="BN341" s="110" t="s">
        <v>4476</v>
      </c>
    </row>
    <row r="342" spans="2:66" x14ac:dyDescent="0.25">
      <c r="B342" s="48" t="str">
        <f t="shared" si="66"/>
        <v>WNeck Flange 300-NPS18 SCH-160</v>
      </c>
      <c r="C342" s="9" t="s">
        <v>23</v>
      </c>
      <c r="D342" s="9" t="s">
        <v>949</v>
      </c>
      <c r="E342" s="9">
        <v>16711935</v>
      </c>
      <c r="F342" s="22" t="s">
        <v>689</v>
      </c>
      <c r="G342" s="9" t="s">
        <v>209</v>
      </c>
      <c r="H342" s="9" t="s">
        <v>1201</v>
      </c>
      <c r="I342" s="13" t="s">
        <v>1197</v>
      </c>
      <c r="J342" s="10">
        <v>18</v>
      </c>
      <c r="K342" s="11" t="s">
        <v>952</v>
      </c>
      <c r="L342" s="11" t="s">
        <v>995</v>
      </c>
      <c r="M342" s="15">
        <v>300</v>
      </c>
      <c r="N342" s="12">
        <v>28</v>
      </c>
      <c r="O342" s="11">
        <v>6.25E-2</v>
      </c>
      <c r="P342" s="12">
        <v>2.3199999999999998</v>
      </c>
      <c r="Q342" s="12">
        <v>21</v>
      </c>
      <c r="R342" s="12">
        <v>18</v>
      </c>
      <c r="S342" s="12">
        <v>6.19</v>
      </c>
      <c r="T342" s="9">
        <v>14.438000000000001</v>
      </c>
      <c r="U342" s="12">
        <v>24.749999999999996</v>
      </c>
      <c r="V342" s="12">
        <v>1.3799999999999997</v>
      </c>
      <c r="W342" s="12">
        <v>24</v>
      </c>
      <c r="X342" s="9">
        <v>7.5</v>
      </c>
      <c r="Y342" s="9" t="s">
        <v>700</v>
      </c>
      <c r="Z342" s="9" t="s">
        <v>694</v>
      </c>
      <c r="AA342" s="9" t="s">
        <v>695</v>
      </c>
      <c r="AB342" s="9" t="s">
        <v>698</v>
      </c>
      <c r="AC342" s="9">
        <v>0.12900000000000003</v>
      </c>
      <c r="AD342" s="9">
        <v>2.5800000000000005</v>
      </c>
      <c r="AE342" s="9">
        <v>1.7184999999999997</v>
      </c>
      <c r="AF342" s="9">
        <v>15</v>
      </c>
      <c r="AG342" s="25" t="s">
        <v>2264</v>
      </c>
      <c r="BB342" s="104" t="s">
        <v>4866</v>
      </c>
      <c r="BC342" s="105">
        <f t="shared" si="68"/>
        <v>0</v>
      </c>
      <c r="BD342" s="1"/>
      <c r="BE342">
        <v>1.75</v>
      </c>
      <c r="BF342" s="5">
        <v>5</v>
      </c>
      <c r="BG342">
        <v>8</v>
      </c>
      <c r="BH342" s="106">
        <f t="shared" si="67"/>
        <v>8</v>
      </c>
      <c r="BI342" s="107">
        <f t="shared" si="69"/>
        <v>0.5</v>
      </c>
      <c r="BJ342" s="108" t="str">
        <f t="shared" si="70"/>
        <v>SA-193-B7</v>
      </c>
      <c r="BK342" s="109" t="str">
        <f t="shared" si="71"/>
        <v>STUD BOLT, 1 3/4-5</v>
      </c>
      <c r="BL342" s="6">
        <f t="shared" si="65"/>
        <v>1.5119</v>
      </c>
      <c r="BM342" s="6" t="str">
        <f t="shared" si="72"/>
        <v>1 3/4-5 MACHINE THREAD</v>
      </c>
      <c r="BN342" s="110" t="s">
        <v>4476</v>
      </c>
    </row>
    <row r="343" spans="2:66" x14ac:dyDescent="0.25">
      <c r="B343" s="48" t="str">
        <f t="shared" si="66"/>
        <v>WNeck Flange 300-NPS18 SCH-20</v>
      </c>
      <c r="C343" s="9" t="s">
        <v>23</v>
      </c>
      <c r="D343" s="9" t="s">
        <v>949</v>
      </c>
      <c r="E343" s="9">
        <v>16711935</v>
      </c>
      <c r="F343" s="22" t="s">
        <v>689</v>
      </c>
      <c r="G343" s="9" t="s">
        <v>1</v>
      </c>
      <c r="H343" s="9" t="s">
        <v>1202</v>
      </c>
      <c r="I343" s="13" t="s">
        <v>1197</v>
      </c>
      <c r="J343" s="10">
        <v>18</v>
      </c>
      <c r="K343" s="11" t="s">
        <v>952</v>
      </c>
      <c r="L343" s="11" t="s">
        <v>995</v>
      </c>
      <c r="M343" s="15">
        <v>300</v>
      </c>
      <c r="N343" s="12">
        <v>28</v>
      </c>
      <c r="O343" s="11">
        <v>6.25E-2</v>
      </c>
      <c r="P343" s="12">
        <v>2.3199999999999998</v>
      </c>
      <c r="Q343" s="12">
        <v>21</v>
      </c>
      <c r="R343" s="12">
        <v>18</v>
      </c>
      <c r="S343" s="12">
        <v>6.19</v>
      </c>
      <c r="T343" s="9">
        <v>17.376000000000001</v>
      </c>
      <c r="U343" s="12">
        <v>24.749999999999996</v>
      </c>
      <c r="V343" s="12">
        <v>1.3799999999999997</v>
      </c>
      <c r="W343" s="12">
        <v>24</v>
      </c>
      <c r="X343" s="9">
        <v>7.5</v>
      </c>
      <c r="Y343" s="9" t="s">
        <v>866</v>
      </c>
      <c r="Z343" s="9" t="s">
        <v>694</v>
      </c>
      <c r="AA343" s="9" t="s">
        <v>695</v>
      </c>
      <c r="AB343" s="9" t="s">
        <v>698</v>
      </c>
      <c r="AC343" s="9">
        <v>0.12900000000000003</v>
      </c>
      <c r="AD343" s="9">
        <v>2.5800000000000005</v>
      </c>
      <c r="AE343" s="9">
        <v>0.24949999999999939</v>
      </c>
      <c r="AF343" s="9">
        <v>15</v>
      </c>
      <c r="AG343" s="25" t="s">
        <v>2264</v>
      </c>
      <c r="BB343" s="104" t="s">
        <v>4867</v>
      </c>
      <c r="BC343" s="105">
        <f t="shared" si="68"/>
        <v>0</v>
      </c>
      <c r="BD343" s="1"/>
      <c r="BE343">
        <v>1.75</v>
      </c>
      <c r="BF343" s="5">
        <v>5</v>
      </c>
      <c r="BG343">
        <v>8.5</v>
      </c>
      <c r="BH343" s="106">
        <f t="shared" si="67"/>
        <v>8.5</v>
      </c>
      <c r="BI343" s="107">
        <f t="shared" si="69"/>
        <v>0.5</v>
      </c>
      <c r="BJ343" s="108" t="str">
        <f t="shared" si="70"/>
        <v>SA-193-B7</v>
      </c>
      <c r="BK343" s="109" t="str">
        <f t="shared" si="71"/>
        <v>STUD BOLT, 1 3/4-5</v>
      </c>
      <c r="BL343" s="6">
        <f t="shared" si="65"/>
        <v>1.5119</v>
      </c>
      <c r="BM343" s="6" t="str">
        <f t="shared" si="72"/>
        <v>1 3/4-5 MACHINE THREAD</v>
      </c>
      <c r="BN343" s="110" t="s">
        <v>4476</v>
      </c>
    </row>
    <row r="344" spans="2:66" x14ac:dyDescent="0.25">
      <c r="B344" s="48" t="str">
        <f t="shared" si="66"/>
        <v>WNeck Flange 300-NPS18 SCH-30</v>
      </c>
      <c r="C344" s="9" t="s">
        <v>23</v>
      </c>
      <c r="D344" s="9" t="s">
        <v>949</v>
      </c>
      <c r="E344" s="9">
        <v>16711935</v>
      </c>
      <c r="F344" s="22" t="s">
        <v>689</v>
      </c>
      <c r="G344" s="9" t="s">
        <v>1</v>
      </c>
      <c r="H344" s="9" t="s">
        <v>1203</v>
      </c>
      <c r="I344" s="13" t="s">
        <v>1197</v>
      </c>
      <c r="J344" s="10">
        <v>18</v>
      </c>
      <c r="K344" s="11" t="s">
        <v>952</v>
      </c>
      <c r="L344" s="11" t="s">
        <v>995</v>
      </c>
      <c r="M344" s="15">
        <v>300</v>
      </c>
      <c r="N344" s="12">
        <v>28</v>
      </c>
      <c r="O344" s="11">
        <v>6.25E-2</v>
      </c>
      <c r="P344" s="12">
        <v>2.3199999999999998</v>
      </c>
      <c r="Q344" s="12">
        <v>21</v>
      </c>
      <c r="R344" s="12">
        <v>18</v>
      </c>
      <c r="S344" s="12">
        <v>6.19</v>
      </c>
      <c r="T344" s="9">
        <v>17.123999999999999</v>
      </c>
      <c r="U344" s="12">
        <v>24.749999999999996</v>
      </c>
      <c r="V344" s="12">
        <v>1.3799999999999997</v>
      </c>
      <c r="W344" s="12">
        <v>24</v>
      </c>
      <c r="X344" s="9">
        <v>7.5</v>
      </c>
      <c r="Y344" s="9" t="s">
        <v>868</v>
      </c>
      <c r="Z344" s="9" t="s">
        <v>694</v>
      </c>
      <c r="AA344" s="9" t="s">
        <v>695</v>
      </c>
      <c r="AB344" s="9" t="s">
        <v>698</v>
      </c>
      <c r="AC344" s="9">
        <v>0.12900000000000003</v>
      </c>
      <c r="AD344" s="9">
        <v>2.5800000000000005</v>
      </c>
      <c r="AE344" s="9">
        <v>0.37550000000000061</v>
      </c>
      <c r="AF344" s="9">
        <v>15</v>
      </c>
      <c r="AG344" s="25" t="s">
        <v>2264</v>
      </c>
      <c r="BB344" s="104" t="s">
        <v>4868</v>
      </c>
      <c r="BC344" s="105">
        <f t="shared" si="68"/>
        <v>0</v>
      </c>
      <c r="BD344" s="1"/>
      <c r="BE344">
        <v>1.75</v>
      </c>
      <c r="BF344" s="5">
        <v>5</v>
      </c>
      <c r="BG344">
        <v>9</v>
      </c>
      <c r="BH344" s="106">
        <f t="shared" si="67"/>
        <v>9</v>
      </c>
      <c r="BI344" s="107">
        <f t="shared" si="69"/>
        <v>0.5</v>
      </c>
      <c r="BJ344" s="108" t="str">
        <f t="shared" si="70"/>
        <v>SA-193-B7</v>
      </c>
      <c r="BK344" s="109" t="str">
        <f t="shared" si="71"/>
        <v>STUD BOLT, 1 3/4-5</v>
      </c>
      <c r="BL344" s="6">
        <f t="shared" si="65"/>
        <v>1.5119</v>
      </c>
      <c r="BM344" s="6" t="str">
        <f t="shared" si="72"/>
        <v>1 3/4-5 MACHINE THREAD</v>
      </c>
      <c r="BN344" s="110" t="s">
        <v>4476</v>
      </c>
    </row>
    <row r="345" spans="2:66" x14ac:dyDescent="0.25">
      <c r="B345" s="48" t="str">
        <f t="shared" si="66"/>
        <v>WNeck Flange 300-NPS18 SCH-40</v>
      </c>
      <c r="C345" s="9" t="s">
        <v>23</v>
      </c>
      <c r="D345" s="9" t="s">
        <v>949</v>
      </c>
      <c r="E345" s="9">
        <v>16711935</v>
      </c>
      <c r="F345" s="22" t="s">
        <v>689</v>
      </c>
      <c r="G345" s="9" t="s">
        <v>210</v>
      </c>
      <c r="H345" s="9" t="s">
        <v>1204</v>
      </c>
      <c r="I345" s="13" t="s">
        <v>1197</v>
      </c>
      <c r="J345" s="10">
        <v>18</v>
      </c>
      <c r="K345" s="11" t="s">
        <v>952</v>
      </c>
      <c r="L345" s="11" t="s">
        <v>995</v>
      </c>
      <c r="M345" s="15">
        <v>300</v>
      </c>
      <c r="N345" s="12">
        <v>28</v>
      </c>
      <c r="O345" s="11">
        <v>6.25E-2</v>
      </c>
      <c r="P345" s="12">
        <v>2.3199999999999998</v>
      </c>
      <c r="Q345" s="12">
        <v>21</v>
      </c>
      <c r="R345" s="12">
        <v>18</v>
      </c>
      <c r="S345" s="12">
        <v>6.19</v>
      </c>
      <c r="T345" s="9">
        <v>16.876000000000001</v>
      </c>
      <c r="U345" s="12">
        <v>24.749999999999996</v>
      </c>
      <c r="V345" s="12">
        <v>1.3799999999999997</v>
      </c>
      <c r="W345" s="12">
        <v>24</v>
      </c>
      <c r="X345" s="9">
        <v>7.5</v>
      </c>
      <c r="Y345" s="9" t="s">
        <v>702</v>
      </c>
      <c r="Z345" s="9" t="s">
        <v>694</v>
      </c>
      <c r="AA345" s="9" t="s">
        <v>695</v>
      </c>
      <c r="AB345" s="9" t="s">
        <v>698</v>
      </c>
      <c r="AC345" s="9">
        <v>0.12900000000000003</v>
      </c>
      <c r="AD345" s="9">
        <v>2.5800000000000005</v>
      </c>
      <c r="AE345" s="9">
        <v>0.49949999999999939</v>
      </c>
      <c r="AF345" s="9">
        <v>15</v>
      </c>
      <c r="AG345" s="25" t="s">
        <v>2264</v>
      </c>
      <c r="BB345" s="104" t="s">
        <v>4869</v>
      </c>
      <c r="BC345" s="105">
        <f t="shared" si="68"/>
        <v>0</v>
      </c>
      <c r="BD345" s="1"/>
      <c r="BE345">
        <v>1.75</v>
      </c>
      <c r="BF345" s="5">
        <v>5</v>
      </c>
      <c r="BG345">
        <v>9.5</v>
      </c>
      <c r="BH345" s="106">
        <f t="shared" si="67"/>
        <v>9.5</v>
      </c>
      <c r="BI345" s="107">
        <f t="shared" si="69"/>
        <v>0.5</v>
      </c>
      <c r="BJ345" s="108" t="str">
        <f t="shared" si="70"/>
        <v>SA-193-B7</v>
      </c>
      <c r="BK345" s="109" t="str">
        <f t="shared" si="71"/>
        <v>STUD BOLT, 1 3/4-5</v>
      </c>
      <c r="BL345" s="6">
        <f t="shared" si="65"/>
        <v>1.5119</v>
      </c>
      <c r="BM345" s="6" t="str">
        <f t="shared" si="72"/>
        <v>1 3/4-5 MACHINE THREAD</v>
      </c>
      <c r="BN345" s="110" t="s">
        <v>4476</v>
      </c>
    </row>
    <row r="346" spans="2:66" x14ac:dyDescent="0.25">
      <c r="B346" s="48" t="str">
        <f t="shared" si="66"/>
        <v>WNeck Flange 300-NPS18 SCH-60</v>
      </c>
      <c r="C346" s="9" t="s">
        <v>23</v>
      </c>
      <c r="D346" s="9" t="s">
        <v>949</v>
      </c>
      <c r="E346" s="9">
        <v>16711935</v>
      </c>
      <c r="F346" s="22" t="s">
        <v>689</v>
      </c>
      <c r="G346" s="9" t="s">
        <v>1</v>
      </c>
      <c r="H346" s="9" t="s">
        <v>1205</v>
      </c>
      <c r="I346" s="13" t="s">
        <v>1197</v>
      </c>
      <c r="J346" s="10">
        <v>18</v>
      </c>
      <c r="K346" s="11" t="s">
        <v>952</v>
      </c>
      <c r="L346" s="11" t="s">
        <v>995</v>
      </c>
      <c r="M346" s="15">
        <v>300</v>
      </c>
      <c r="N346" s="12">
        <v>28</v>
      </c>
      <c r="O346" s="11">
        <v>6.25E-2</v>
      </c>
      <c r="P346" s="12">
        <v>2.3199999999999998</v>
      </c>
      <c r="Q346" s="12">
        <v>21</v>
      </c>
      <c r="R346" s="12">
        <v>18</v>
      </c>
      <c r="S346" s="12">
        <v>6.19</v>
      </c>
      <c r="T346" s="9">
        <v>16.5</v>
      </c>
      <c r="U346" s="12">
        <v>24.749999999999996</v>
      </c>
      <c r="V346" s="12">
        <v>1.3799999999999997</v>
      </c>
      <c r="W346" s="12">
        <v>24</v>
      </c>
      <c r="X346" s="9">
        <v>7.5</v>
      </c>
      <c r="Y346" s="9" t="s">
        <v>872</v>
      </c>
      <c r="Z346" s="9" t="s">
        <v>694</v>
      </c>
      <c r="AA346" s="9" t="s">
        <v>695</v>
      </c>
      <c r="AB346" s="9" t="s">
        <v>698</v>
      </c>
      <c r="AC346" s="9">
        <v>0.12900000000000003</v>
      </c>
      <c r="AD346" s="9">
        <v>2.5800000000000005</v>
      </c>
      <c r="AE346" s="9">
        <v>0.6875</v>
      </c>
      <c r="AF346" s="9">
        <v>15</v>
      </c>
      <c r="AG346" s="25" t="s">
        <v>2264</v>
      </c>
      <c r="BB346" s="104" t="s">
        <v>4870</v>
      </c>
      <c r="BC346" s="105">
        <f t="shared" si="68"/>
        <v>0</v>
      </c>
      <c r="BD346" s="1"/>
      <c r="BE346">
        <v>1.75</v>
      </c>
      <c r="BF346" s="5">
        <v>5</v>
      </c>
      <c r="BG346">
        <v>10</v>
      </c>
      <c r="BH346" s="106">
        <f t="shared" si="67"/>
        <v>10</v>
      </c>
      <c r="BI346" s="107">
        <f t="shared" si="69"/>
        <v>0.5</v>
      </c>
      <c r="BJ346" s="108" t="str">
        <f t="shared" si="70"/>
        <v>SA-193-B7</v>
      </c>
      <c r="BK346" s="109" t="str">
        <f t="shared" si="71"/>
        <v>STUD BOLT, 1 3/4-5</v>
      </c>
      <c r="BL346" s="6">
        <f t="shared" si="65"/>
        <v>1.5119</v>
      </c>
      <c r="BM346" s="6" t="str">
        <f t="shared" si="72"/>
        <v>1 3/4-5 MACHINE THREAD</v>
      </c>
      <c r="BN346" s="110" t="s">
        <v>4476</v>
      </c>
    </row>
    <row r="347" spans="2:66" x14ac:dyDescent="0.25">
      <c r="B347" s="48" t="str">
        <f t="shared" si="66"/>
        <v>WNeck Flange 300-NPS18 SCH-80</v>
      </c>
      <c r="C347" s="9" t="s">
        <v>23</v>
      </c>
      <c r="D347" s="9" t="s">
        <v>949</v>
      </c>
      <c r="E347" s="9">
        <v>16711935</v>
      </c>
      <c r="F347" s="22" t="s">
        <v>689</v>
      </c>
      <c r="G347" s="9" t="s">
        <v>211</v>
      </c>
      <c r="H347" s="9" t="s">
        <v>1206</v>
      </c>
      <c r="I347" s="13" t="s">
        <v>1197</v>
      </c>
      <c r="J347" s="10">
        <v>18</v>
      </c>
      <c r="K347" s="11" t="s">
        <v>952</v>
      </c>
      <c r="L347" s="11" t="s">
        <v>995</v>
      </c>
      <c r="M347" s="15">
        <v>300</v>
      </c>
      <c r="N347" s="12">
        <v>28</v>
      </c>
      <c r="O347" s="11">
        <v>6.25E-2</v>
      </c>
      <c r="P347" s="12">
        <v>2.3199999999999998</v>
      </c>
      <c r="Q347" s="12">
        <v>21</v>
      </c>
      <c r="R347" s="12">
        <v>18</v>
      </c>
      <c r="S347" s="12">
        <v>6.19</v>
      </c>
      <c r="T347" s="9">
        <v>16.123999999999999</v>
      </c>
      <c r="U347" s="12">
        <v>24.749999999999996</v>
      </c>
      <c r="V347" s="12">
        <v>1.3799999999999997</v>
      </c>
      <c r="W347" s="12">
        <v>24</v>
      </c>
      <c r="X347" s="9">
        <v>7.5</v>
      </c>
      <c r="Y347" s="9" t="s">
        <v>704</v>
      </c>
      <c r="Z347" s="9" t="s">
        <v>694</v>
      </c>
      <c r="AA347" s="9" t="s">
        <v>695</v>
      </c>
      <c r="AB347" s="9" t="s">
        <v>698</v>
      </c>
      <c r="AC347" s="9">
        <v>0.12900000000000003</v>
      </c>
      <c r="AD347" s="9">
        <v>2.5800000000000005</v>
      </c>
      <c r="AE347" s="9">
        <v>0.87550000000000061</v>
      </c>
      <c r="AF347" s="9">
        <v>15</v>
      </c>
      <c r="AG347" s="25" t="s">
        <v>2264</v>
      </c>
      <c r="BB347" s="104" t="s">
        <v>4871</v>
      </c>
      <c r="BC347" s="105">
        <f t="shared" si="68"/>
        <v>0</v>
      </c>
      <c r="BD347" s="1"/>
      <c r="BE347">
        <v>1.75</v>
      </c>
      <c r="BF347" s="5">
        <v>5</v>
      </c>
      <c r="BG347">
        <v>11</v>
      </c>
      <c r="BH347" s="106">
        <f t="shared" si="67"/>
        <v>11</v>
      </c>
      <c r="BI347" s="107">
        <f t="shared" si="69"/>
        <v>0.5</v>
      </c>
      <c r="BJ347" s="108" t="str">
        <f t="shared" si="70"/>
        <v>SA-193-B7</v>
      </c>
      <c r="BK347" s="109" t="str">
        <f t="shared" si="71"/>
        <v>STUD BOLT, 1 3/4-5</v>
      </c>
      <c r="BL347" s="6">
        <f t="shared" si="65"/>
        <v>1.5119</v>
      </c>
      <c r="BM347" s="6" t="str">
        <f t="shared" si="72"/>
        <v>1 3/4-5 MACHINE THREAD</v>
      </c>
      <c r="BN347" s="110" t="s">
        <v>4476</v>
      </c>
    </row>
    <row r="348" spans="2:66" x14ac:dyDescent="0.25">
      <c r="B348" s="48" t="str">
        <f t="shared" si="66"/>
        <v>WNeck Flange 300-NPS18 SCH-STD</v>
      </c>
      <c r="C348" s="9" t="s">
        <v>23</v>
      </c>
      <c r="D348" s="9" t="s">
        <v>949</v>
      </c>
      <c r="E348" s="9">
        <v>16711935</v>
      </c>
      <c r="F348" s="22" t="s">
        <v>689</v>
      </c>
      <c r="G348" s="9" t="s">
        <v>212</v>
      </c>
      <c r="H348" s="9" t="s">
        <v>1207</v>
      </c>
      <c r="I348" s="13" t="s">
        <v>1197</v>
      </c>
      <c r="J348" s="10">
        <v>18</v>
      </c>
      <c r="K348" s="11" t="s">
        <v>952</v>
      </c>
      <c r="L348" s="11" t="s">
        <v>995</v>
      </c>
      <c r="M348" s="15">
        <v>300</v>
      </c>
      <c r="N348" s="12">
        <v>28</v>
      </c>
      <c r="O348" s="11">
        <v>6.25E-2</v>
      </c>
      <c r="P348" s="12">
        <v>2.3199999999999998</v>
      </c>
      <c r="Q348" s="12">
        <v>21</v>
      </c>
      <c r="R348" s="12">
        <v>18</v>
      </c>
      <c r="S348" s="12">
        <v>6.19</v>
      </c>
      <c r="T348" s="9">
        <v>17.25</v>
      </c>
      <c r="U348" s="12">
        <v>24.749999999999996</v>
      </c>
      <c r="V348" s="12">
        <v>1.3799999999999997</v>
      </c>
      <c r="W348" s="12">
        <v>24</v>
      </c>
      <c r="X348" s="9">
        <v>7.5</v>
      </c>
      <c r="Y348" s="9" t="s">
        <v>706</v>
      </c>
      <c r="Z348" s="9" t="s">
        <v>694</v>
      </c>
      <c r="AA348" s="9" t="s">
        <v>695</v>
      </c>
      <c r="AB348" s="9" t="s">
        <v>698</v>
      </c>
      <c r="AC348" s="9">
        <v>0.12900000000000003</v>
      </c>
      <c r="AD348" s="9">
        <v>2.5800000000000005</v>
      </c>
      <c r="AE348" s="9">
        <v>0.3125</v>
      </c>
      <c r="AF348" s="9">
        <v>15</v>
      </c>
      <c r="AG348" s="25" t="s">
        <v>2264</v>
      </c>
      <c r="BB348" s="104" t="s">
        <v>4872</v>
      </c>
      <c r="BC348" s="105">
        <f t="shared" si="68"/>
        <v>0</v>
      </c>
      <c r="BD348" s="1"/>
      <c r="BE348">
        <v>1.75</v>
      </c>
      <c r="BF348" s="5">
        <v>5</v>
      </c>
      <c r="BG348">
        <v>12</v>
      </c>
      <c r="BH348" s="106">
        <f t="shared" si="67"/>
        <v>12</v>
      </c>
      <c r="BI348" s="107">
        <f t="shared" si="69"/>
        <v>0.5</v>
      </c>
      <c r="BJ348" s="108" t="str">
        <f t="shared" si="70"/>
        <v>SA-193-B7</v>
      </c>
      <c r="BK348" s="109" t="str">
        <f t="shared" si="71"/>
        <v>STUD BOLT, 1 3/4-5</v>
      </c>
      <c r="BL348" s="6">
        <f t="shared" si="65"/>
        <v>1.5119</v>
      </c>
      <c r="BM348" s="6" t="str">
        <f t="shared" si="72"/>
        <v>1 3/4-5 MACHINE THREAD</v>
      </c>
      <c r="BN348" s="110" t="s">
        <v>4476</v>
      </c>
    </row>
    <row r="349" spans="2:66" x14ac:dyDescent="0.25">
      <c r="B349" s="48" t="str">
        <f t="shared" si="66"/>
        <v>WNeck Flange 300-NPS18 SCH-XH</v>
      </c>
      <c r="C349" s="9" t="s">
        <v>23</v>
      </c>
      <c r="D349" s="9" t="s">
        <v>949</v>
      </c>
      <c r="E349" s="9">
        <v>16711935</v>
      </c>
      <c r="F349" s="22" t="s">
        <v>689</v>
      </c>
      <c r="G349" s="9" t="s">
        <v>213</v>
      </c>
      <c r="H349" s="9" t="s">
        <v>1208</v>
      </c>
      <c r="I349" s="13" t="s">
        <v>1197</v>
      </c>
      <c r="J349" s="10">
        <v>18</v>
      </c>
      <c r="K349" s="11" t="s">
        <v>952</v>
      </c>
      <c r="L349" s="11" t="s">
        <v>995</v>
      </c>
      <c r="M349" s="15">
        <v>300</v>
      </c>
      <c r="N349" s="12">
        <v>28</v>
      </c>
      <c r="O349" s="11">
        <v>6.25E-2</v>
      </c>
      <c r="P349" s="12">
        <v>2.3199999999999998</v>
      </c>
      <c r="Q349" s="12">
        <v>21</v>
      </c>
      <c r="R349" s="12">
        <v>18</v>
      </c>
      <c r="S349" s="12">
        <v>6.19</v>
      </c>
      <c r="T349" s="9">
        <v>17</v>
      </c>
      <c r="U349" s="12">
        <v>24.749999999999996</v>
      </c>
      <c r="V349" s="12">
        <v>1.3799999999999997</v>
      </c>
      <c r="W349" s="12">
        <v>24</v>
      </c>
      <c r="X349" s="9">
        <v>7.5</v>
      </c>
      <c r="Y349" s="9" t="s">
        <v>708</v>
      </c>
      <c r="Z349" s="9" t="s">
        <v>694</v>
      </c>
      <c r="AA349" s="9" t="s">
        <v>695</v>
      </c>
      <c r="AB349" s="9" t="s">
        <v>698</v>
      </c>
      <c r="AC349" s="9">
        <v>0.12900000000000003</v>
      </c>
      <c r="AD349" s="9">
        <v>2.5800000000000005</v>
      </c>
      <c r="AE349" s="9">
        <v>0.4375</v>
      </c>
      <c r="AF349" s="9">
        <v>15</v>
      </c>
      <c r="AG349" s="25" t="s">
        <v>2264</v>
      </c>
      <c r="BB349" s="104" t="s">
        <v>4873</v>
      </c>
      <c r="BC349" s="105">
        <f t="shared" si="68"/>
        <v>0</v>
      </c>
      <c r="BD349" s="1"/>
      <c r="BE349">
        <v>1.75</v>
      </c>
      <c r="BF349" s="5">
        <v>5</v>
      </c>
      <c r="BG349">
        <v>13</v>
      </c>
      <c r="BH349" s="106">
        <f t="shared" si="67"/>
        <v>13</v>
      </c>
      <c r="BI349" s="107">
        <f t="shared" si="69"/>
        <v>0.5</v>
      </c>
      <c r="BJ349" s="108" t="str">
        <f t="shared" si="70"/>
        <v>SA-193-B7</v>
      </c>
      <c r="BK349" s="109" t="str">
        <f t="shared" si="71"/>
        <v>STUD BOLT, 1 3/4-5</v>
      </c>
      <c r="BL349" s="6">
        <f t="shared" si="65"/>
        <v>1.5119</v>
      </c>
      <c r="BM349" s="6" t="str">
        <f t="shared" si="72"/>
        <v>1 3/4-5 MACHINE THREAD</v>
      </c>
      <c r="BN349" s="110" t="s">
        <v>4476</v>
      </c>
    </row>
    <row r="350" spans="2:66" x14ac:dyDescent="0.25">
      <c r="B350" s="48" t="str">
        <f t="shared" si="66"/>
        <v>WNeck Flange 300-NPS20 SCH-10</v>
      </c>
      <c r="C350" s="9" t="s">
        <v>23</v>
      </c>
      <c r="D350" s="9" t="s">
        <v>964</v>
      </c>
      <c r="E350" s="9">
        <v>16744703</v>
      </c>
      <c r="F350" s="22" t="s">
        <v>689</v>
      </c>
      <c r="G350" s="9" t="s">
        <v>1</v>
      </c>
      <c r="H350" s="9" t="s">
        <v>1209</v>
      </c>
      <c r="I350" s="13" t="s">
        <v>1210</v>
      </c>
      <c r="J350" s="10">
        <v>20</v>
      </c>
      <c r="K350" s="11" t="s">
        <v>967</v>
      </c>
      <c r="L350" s="11" t="s">
        <v>995</v>
      </c>
      <c r="M350" s="15">
        <v>300</v>
      </c>
      <c r="N350" s="12">
        <v>30.5</v>
      </c>
      <c r="O350" s="11">
        <v>6.25E-2</v>
      </c>
      <c r="P350" s="12">
        <v>2.44</v>
      </c>
      <c r="Q350" s="12">
        <v>23.12</v>
      </c>
      <c r="R350" s="12">
        <v>20</v>
      </c>
      <c r="S350" s="12">
        <v>6.32</v>
      </c>
      <c r="T350" s="9">
        <v>19.5</v>
      </c>
      <c r="U350" s="12">
        <v>27</v>
      </c>
      <c r="V350" s="12">
        <v>1.3799999999999997</v>
      </c>
      <c r="W350" s="12">
        <v>24</v>
      </c>
      <c r="X350" s="9">
        <v>7.5</v>
      </c>
      <c r="Y350" s="9" t="s">
        <v>693</v>
      </c>
      <c r="Z350" s="9" t="s">
        <v>694</v>
      </c>
      <c r="AA350" s="9" t="s">
        <v>695</v>
      </c>
      <c r="AB350" s="9" t="s">
        <v>698</v>
      </c>
      <c r="AC350" s="9">
        <v>0.12933333333333336</v>
      </c>
      <c r="AD350" s="9">
        <v>2.5866666666666669</v>
      </c>
      <c r="AE350" s="9">
        <v>0.1875</v>
      </c>
      <c r="AF350" s="9">
        <v>15</v>
      </c>
      <c r="AG350" s="25" t="s">
        <v>2264</v>
      </c>
      <c r="BB350" s="104" t="s">
        <v>4874</v>
      </c>
      <c r="BC350" s="105">
        <f t="shared" si="68"/>
        <v>0</v>
      </c>
      <c r="BD350" s="1"/>
      <c r="BE350">
        <v>1.75</v>
      </c>
      <c r="BF350" s="5">
        <v>5</v>
      </c>
      <c r="BG350">
        <v>14</v>
      </c>
      <c r="BH350" s="106">
        <f t="shared" si="67"/>
        <v>14</v>
      </c>
      <c r="BI350" s="107">
        <f t="shared" si="69"/>
        <v>0.5</v>
      </c>
      <c r="BJ350" s="108" t="str">
        <f t="shared" si="70"/>
        <v>SA-193-B7</v>
      </c>
      <c r="BK350" s="109" t="str">
        <f t="shared" si="71"/>
        <v>STUD BOLT, 1 3/4-5</v>
      </c>
      <c r="BL350" s="6">
        <f t="shared" si="65"/>
        <v>1.5119</v>
      </c>
      <c r="BM350" s="6" t="str">
        <f t="shared" si="72"/>
        <v>1 3/4-5 MACHINE THREAD</v>
      </c>
      <c r="BN350" s="110" t="s">
        <v>4476</v>
      </c>
    </row>
    <row r="351" spans="2:66" x14ac:dyDescent="0.25">
      <c r="B351" s="48" t="str">
        <f t="shared" si="66"/>
        <v>WNeck Flange 300-NPS20 SCH-100</v>
      </c>
      <c r="C351" s="9" t="s">
        <v>23</v>
      </c>
      <c r="D351" s="9" t="s">
        <v>964</v>
      </c>
      <c r="E351" s="9">
        <v>16744703</v>
      </c>
      <c r="F351" s="22" t="s">
        <v>689</v>
      </c>
      <c r="G351" s="9" t="s">
        <v>1</v>
      </c>
      <c r="H351" s="9" t="s">
        <v>1211</v>
      </c>
      <c r="I351" s="13" t="s">
        <v>1210</v>
      </c>
      <c r="J351" s="10">
        <v>20</v>
      </c>
      <c r="K351" s="11" t="s">
        <v>967</v>
      </c>
      <c r="L351" s="11" t="s">
        <v>995</v>
      </c>
      <c r="M351" s="15">
        <v>300</v>
      </c>
      <c r="N351" s="12">
        <v>30.5</v>
      </c>
      <c r="O351" s="11">
        <v>6.25E-2</v>
      </c>
      <c r="P351" s="12">
        <v>2.44</v>
      </c>
      <c r="Q351" s="12">
        <v>23.12</v>
      </c>
      <c r="R351" s="12">
        <v>20</v>
      </c>
      <c r="S351" s="12">
        <v>6.32</v>
      </c>
      <c r="T351" s="9">
        <v>17.437999999999999</v>
      </c>
      <c r="U351" s="12">
        <v>27</v>
      </c>
      <c r="V351" s="12">
        <v>1.3799999999999997</v>
      </c>
      <c r="W351" s="12">
        <v>24</v>
      </c>
      <c r="X351" s="9">
        <v>7.5</v>
      </c>
      <c r="Y351" s="9" t="s">
        <v>859</v>
      </c>
      <c r="Z351" s="9" t="s">
        <v>694</v>
      </c>
      <c r="AA351" s="9" t="s">
        <v>695</v>
      </c>
      <c r="AB351" s="9" t="s">
        <v>698</v>
      </c>
      <c r="AC351" s="9">
        <v>0.12933333333333336</v>
      </c>
      <c r="AD351" s="9">
        <v>2.5866666666666669</v>
      </c>
      <c r="AE351" s="9">
        <v>1.2185000000000006</v>
      </c>
      <c r="AF351" s="9">
        <v>15</v>
      </c>
      <c r="AG351" s="25" t="s">
        <v>2264</v>
      </c>
      <c r="BB351" s="104" t="s">
        <v>4875</v>
      </c>
      <c r="BC351" s="105">
        <f t="shared" si="68"/>
        <v>0</v>
      </c>
      <c r="BD351" s="1"/>
      <c r="BE351">
        <v>1.75</v>
      </c>
      <c r="BF351" s="5">
        <v>5</v>
      </c>
      <c r="BG351">
        <v>15</v>
      </c>
      <c r="BH351" s="106">
        <f t="shared" si="67"/>
        <v>15</v>
      </c>
      <c r="BI351" s="107">
        <f t="shared" si="69"/>
        <v>0.5</v>
      </c>
      <c r="BJ351" s="108" t="str">
        <f t="shared" si="70"/>
        <v>SA-193-B7</v>
      </c>
      <c r="BK351" s="109" t="str">
        <f t="shared" si="71"/>
        <v>STUD BOLT, 1 3/4-5</v>
      </c>
      <c r="BL351" s="6">
        <f t="shared" si="65"/>
        <v>1.5119</v>
      </c>
      <c r="BM351" s="6" t="str">
        <f t="shared" si="72"/>
        <v>1 3/4-5 MACHINE THREAD</v>
      </c>
      <c r="BN351" s="110" t="s">
        <v>4476</v>
      </c>
    </row>
    <row r="352" spans="2:66" x14ac:dyDescent="0.25">
      <c r="B352" s="48" t="str">
        <f t="shared" si="66"/>
        <v>WNeck Flange 300-NPS20 SCH-120</v>
      </c>
      <c r="C352" s="9" t="s">
        <v>23</v>
      </c>
      <c r="D352" s="9" t="s">
        <v>964</v>
      </c>
      <c r="E352" s="9">
        <v>16744703</v>
      </c>
      <c r="F352" s="22" t="s">
        <v>689</v>
      </c>
      <c r="G352" s="9" t="s">
        <v>1</v>
      </c>
      <c r="H352" s="9" t="s">
        <v>1212</v>
      </c>
      <c r="I352" s="13" t="s">
        <v>1210</v>
      </c>
      <c r="J352" s="10">
        <v>20</v>
      </c>
      <c r="K352" s="11" t="s">
        <v>967</v>
      </c>
      <c r="L352" s="11" t="s">
        <v>995</v>
      </c>
      <c r="M352" s="15">
        <v>300</v>
      </c>
      <c r="N352" s="12">
        <v>30.5</v>
      </c>
      <c r="O352" s="11">
        <v>6.25E-2</v>
      </c>
      <c r="P352" s="12">
        <v>2.44</v>
      </c>
      <c r="Q352" s="12">
        <v>23.12</v>
      </c>
      <c r="R352" s="12">
        <v>20</v>
      </c>
      <c r="S352" s="12">
        <v>6.32</v>
      </c>
      <c r="T352" s="9">
        <v>17</v>
      </c>
      <c r="U352" s="12">
        <v>27</v>
      </c>
      <c r="V352" s="12">
        <v>1.3799999999999997</v>
      </c>
      <c r="W352" s="12">
        <v>24</v>
      </c>
      <c r="X352" s="9">
        <v>7.5</v>
      </c>
      <c r="Y352" s="9" t="s">
        <v>816</v>
      </c>
      <c r="Z352" s="9" t="s">
        <v>694</v>
      </c>
      <c r="AA352" s="9" t="s">
        <v>695</v>
      </c>
      <c r="AB352" s="9" t="s">
        <v>698</v>
      </c>
      <c r="AC352" s="9">
        <v>0.12933333333333336</v>
      </c>
      <c r="AD352" s="9">
        <v>2.5866666666666669</v>
      </c>
      <c r="AE352" s="9">
        <v>1.4375</v>
      </c>
      <c r="AF352" s="9">
        <v>15</v>
      </c>
      <c r="AG352" s="25" t="s">
        <v>2264</v>
      </c>
      <c r="BB352" s="104" t="s">
        <v>4876</v>
      </c>
      <c r="BC352" s="105">
        <f t="shared" si="68"/>
        <v>0</v>
      </c>
      <c r="BD352" s="1"/>
      <c r="BE352">
        <v>1.75</v>
      </c>
      <c r="BF352" s="5">
        <v>5</v>
      </c>
      <c r="BG352">
        <v>16</v>
      </c>
      <c r="BH352" s="106">
        <f t="shared" si="67"/>
        <v>16</v>
      </c>
      <c r="BI352" s="107">
        <f t="shared" si="69"/>
        <v>0.5</v>
      </c>
      <c r="BJ352" s="108" t="str">
        <f t="shared" si="70"/>
        <v>SA-193-B7</v>
      </c>
      <c r="BK352" s="109" t="str">
        <f t="shared" si="71"/>
        <v>STUD BOLT, 1 3/4-5</v>
      </c>
      <c r="BL352" s="6">
        <f t="shared" si="65"/>
        <v>1.5119</v>
      </c>
      <c r="BM352" s="6" t="str">
        <f t="shared" si="72"/>
        <v>1 3/4-5 MACHINE THREAD</v>
      </c>
      <c r="BN352" s="110" t="s">
        <v>4476</v>
      </c>
    </row>
    <row r="353" spans="2:66" x14ac:dyDescent="0.25">
      <c r="B353" s="48" t="str">
        <f t="shared" si="66"/>
        <v>WNeck Flange 300-NPS20 SCH-140</v>
      </c>
      <c r="C353" s="9" t="s">
        <v>23</v>
      </c>
      <c r="D353" s="9" t="s">
        <v>964</v>
      </c>
      <c r="E353" s="9">
        <v>16744703</v>
      </c>
      <c r="F353" s="22" t="s">
        <v>689</v>
      </c>
      <c r="G353" s="9" t="s">
        <v>1</v>
      </c>
      <c r="H353" s="9" t="s">
        <v>1213</v>
      </c>
      <c r="I353" s="13" t="s">
        <v>1210</v>
      </c>
      <c r="J353" s="10">
        <v>20</v>
      </c>
      <c r="K353" s="11" t="s">
        <v>967</v>
      </c>
      <c r="L353" s="11" t="s">
        <v>995</v>
      </c>
      <c r="M353" s="15">
        <v>300</v>
      </c>
      <c r="N353" s="12">
        <v>30.5</v>
      </c>
      <c r="O353" s="11">
        <v>6.25E-2</v>
      </c>
      <c r="P353" s="12">
        <v>2.44</v>
      </c>
      <c r="Q353" s="12">
        <v>23.12</v>
      </c>
      <c r="R353" s="12">
        <v>20</v>
      </c>
      <c r="S353" s="12">
        <v>6.32</v>
      </c>
      <c r="T353" s="9">
        <v>16.5</v>
      </c>
      <c r="U353" s="12">
        <v>27</v>
      </c>
      <c r="V353" s="12">
        <v>1.3799999999999997</v>
      </c>
      <c r="W353" s="12">
        <v>24</v>
      </c>
      <c r="X353" s="9">
        <v>7.5</v>
      </c>
      <c r="Y353" s="9" t="s">
        <v>862</v>
      </c>
      <c r="Z353" s="9" t="s">
        <v>694</v>
      </c>
      <c r="AA353" s="9" t="s">
        <v>695</v>
      </c>
      <c r="AB353" s="9" t="s">
        <v>698</v>
      </c>
      <c r="AC353" s="9">
        <v>0.12933333333333336</v>
      </c>
      <c r="AD353" s="9">
        <v>2.5866666666666669</v>
      </c>
      <c r="AE353" s="9">
        <v>1.6875</v>
      </c>
      <c r="AF353" s="9">
        <v>15</v>
      </c>
      <c r="AG353" s="25" t="s">
        <v>2264</v>
      </c>
      <c r="BB353" s="104" t="s">
        <v>4877</v>
      </c>
      <c r="BC353" s="105">
        <f t="shared" si="68"/>
        <v>0</v>
      </c>
      <c r="BD353" s="1"/>
      <c r="BE353">
        <v>1.75</v>
      </c>
      <c r="BF353" s="5">
        <v>5</v>
      </c>
      <c r="BG353">
        <v>18</v>
      </c>
      <c r="BH353" s="106">
        <f t="shared" si="67"/>
        <v>18</v>
      </c>
      <c r="BI353" s="107">
        <f t="shared" si="69"/>
        <v>0.5</v>
      </c>
      <c r="BJ353" s="108" t="str">
        <f t="shared" si="70"/>
        <v>SA-193-B7</v>
      </c>
      <c r="BK353" s="109" t="str">
        <f t="shared" si="71"/>
        <v>STUD BOLT, 1 3/4-5</v>
      </c>
      <c r="BL353" s="6">
        <f t="shared" si="65"/>
        <v>1.5119</v>
      </c>
      <c r="BM353" s="6" t="str">
        <f t="shared" si="72"/>
        <v>1 3/4-5 MACHINE THREAD</v>
      </c>
      <c r="BN353" s="110" t="s">
        <v>4476</v>
      </c>
    </row>
    <row r="354" spans="2:66" x14ac:dyDescent="0.25">
      <c r="B354" s="48" t="str">
        <f t="shared" si="66"/>
        <v>WNeck Flange 300-NPS20 SCH-160</v>
      </c>
      <c r="C354" s="9" t="s">
        <v>23</v>
      </c>
      <c r="D354" s="9" t="s">
        <v>964</v>
      </c>
      <c r="E354" s="9">
        <v>16744703</v>
      </c>
      <c r="F354" s="22" t="s">
        <v>689</v>
      </c>
      <c r="G354" s="9" t="s">
        <v>1</v>
      </c>
      <c r="H354" s="9" t="s">
        <v>1214</v>
      </c>
      <c r="I354" s="13" t="s">
        <v>1210</v>
      </c>
      <c r="J354" s="10">
        <v>20</v>
      </c>
      <c r="K354" s="11" t="s">
        <v>967</v>
      </c>
      <c r="L354" s="11" t="s">
        <v>995</v>
      </c>
      <c r="M354" s="15">
        <v>300</v>
      </c>
      <c r="N354" s="12">
        <v>30.5</v>
      </c>
      <c r="O354" s="11">
        <v>6.25E-2</v>
      </c>
      <c r="P354" s="12">
        <v>2.44</v>
      </c>
      <c r="Q354" s="12">
        <v>23.12</v>
      </c>
      <c r="R354" s="12">
        <v>20</v>
      </c>
      <c r="S354" s="12">
        <v>6.32</v>
      </c>
      <c r="T354" s="9">
        <v>16.062000000000001</v>
      </c>
      <c r="U354" s="12">
        <v>27</v>
      </c>
      <c r="V354" s="12">
        <v>1.3799999999999997</v>
      </c>
      <c r="W354" s="12">
        <v>24</v>
      </c>
      <c r="X354" s="9">
        <v>7.5</v>
      </c>
      <c r="Y354" s="9" t="s">
        <v>700</v>
      </c>
      <c r="Z354" s="9" t="s">
        <v>694</v>
      </c>
      <c r="AA354" s="9" t="s">
        <v>695</v>
      </c>
      <c r="AB354" s="9" t="s">
        <v>698</v>
      </c>
      <c r="AC354" s="9">
        <v>0.12933333333333336</v>
      </c>
      <c r="AD354" s="9">
        <v>2.5866666666666669</v>
      </c>
      <c r="AE354" s="9">
        <v>1.9064999999999994</v>
      </c>
      <c r="AF354" s="9">
        <v>15</v>
      </c>
      <c r="AG354" s="25" t="s">
        <v>2264</v>
      </c>
      <c r="BB354" s="104" t="s">
        <v>4878</v>
      </c>
      <c r="BC354" s="105">
        <f t="shared" si="68"/>
        <v>0</v>
      </c>
      <c r="BD354" s="1"/>
      <c r="BE354">
        <v>2</v>
      </c>
      <c r="BF354" s="5">
        <v>5</v>
      </c>
      <c r="BG354">
        <v>2</v>
      </c>
      <c r="BH354" s="106">
        <f t="shared" si="67"/>
        <v>2</v>
      </c>
      <c r="BI354" s="107">
        <f t="shared" si="69"/>
        <v>0.5</v>
      </c>
      <c r="BJ354" s="108" t="str">
        <f t="shared" si="70"/>
        <v>SA-193-B7</v>
      </c>
      <c r="BK354" s="109" t="str">
        <f t="shared" si="71"/>
        <v>STUD BOLT, 2-5</v>
      </c>
      <c r="BL354" s="6">
        <f t="shared" si="65"/>
        <v>1.7353000000000001</v>
      </c>
      <c r="BM354" s="6" t="str">
        <f t="shared" si="72"/>
        <v>2-5 MACHINE THREAD</v>
      </c>
      <c r="BN354" s="110" t="s">
        <v>4476</v>
      </c>
    </row>
    <row r="355" spans="2:66" x14ac:dyDescent="0.25">
      <c r="B355" s="48" t="str">
        <f t="shared" si="66"/>
        <v>WNeck Flange 300-NPS20 SCH-20</v>
      </c>
      <c r="C355" s="9" t="s">
        <v>23</v>
      </c>
      <c r="D355" s="9" t="s">
        <v>964</v>
      </c>
      <c r="E355" s="9">
        <v>16744703</v>
      </c>
      <c r="F355" s="22" t="s">
        <v>689</v>
      </c>
      <c r="G355" s="9" t="s">
        <v>1</v>
      </c>
      <c r="H355" s="9" t="s">
        <v>1215</v>
      </c>
      <c r="I355" s="13" t="s">
        <v>1210</v>
      </c>
      <c r="J355" s="10">
        <v>20</v>
      </c>
      <c r="K355" s="11" t="s">
        <v>967</v>
      </c>
      <c r="L355" s="11" t="s">
        <v>995</v>
      </c>
      <c r="M355" s="15">
        <v>300</v>
      </c>
      <c r="N355" s="12">
        <v>30.5</v>
      </c>
      <c r="O355" s="11">
        <v>6.25E-2</v>
      </c>
      <c r="P355" s="12">
        <v>2.44</v>
      </c>
      <c r="Q355" s="12">
        <v>23.12</v>
      </c>
      <c r="R355" s="12">
        <v>20</v>
      </c>
      <c r="S355" s="12">
        <v>6.32</v>
      </c>
      <c r="T355" s="9">
        <v>19.25</v>
      </c>
      <c r="U355" s="12">
        <v>27</v>
      </c>
      <c r="V355" s="12">
        <v>1.3799999999999997</v>
      </c>
      <c r="W355" s="12">
        <v>24</v>
      </c>
      <c r="X355" s="9">
        <v>7.5</v>
      </c>
      <c r="Y355" s="9" t="s">
        <v>866</v>
      </c>
      <c r="Z355" s="9" t="s">
        <v>694</v>
      </c>
      <c r="AA355" s="9" t="s">
        <v>695</v>
      </c>
      <c r="AB355" s="9" t="s">
        <v>698</v>
      </c>
      <c r="AC355" s="9">
        <v>0.12933333333333336</v>
      </c>
      <c r="AD355" s="9">
        <v>2.5866666666666669</v>
      </c>
      <c r="AE355" s="9">
        <v>0.3125</v>
      </c>
      <c r="AF355" s="9">
        <v>15</v>
      </c>
      <c r="AG355" s="25" t="s">
        <v>2264</v>
      </c>
      <c r="BB355" s="104" t="s">
        <v>4879</v>
      </c>
      <c r="BC355" s="105">
        <f t="shared" si="68"/>
        <v>0</v>
      </c>
      <c r="BD355" s="1"/>
      <c r="BE355">
        <v>2</v>
      </c>
      <c r="BF355" s="5">
        <v>5</v>
      </c>
      <c r="BG355">
        <v>2.25</v>
      </c>
      <c r="BH355" s="106">
        <f t="shared" si="67"/>
        <v>2.25</v>
      </c>
      <c r="BI355" s="107">
        <f t="shared" si="69"/>
        <v>0.5</v>
      </c>
      <c r="BJ355" s="108" t="str">
        <f t="shared" si="70"/>
        <v>SA-193-B7</v>
      </c>
      <c r="BK355" s="109" t="str">
        <f t="shared" si="71"/>
        <v>STUD BOLT, 2-5</v>
      </c>
      <c r="BL355" s="6">
        <f t="shared" si="65"/>
        <v>1.7353000000000001</v>
      </c>
      <c r="BM355" s="6" t="str">
        <f t="shared" si="72"/>
        <v>2-5 MACHINE THREAD</v>
      </c>
      <c r="BN355" s="110" t="s">
        <v>4476</v>
      </c>
    </row>
    <row r="356" spans="2:66" x14ac:dyDescent="0.25">
      <c r="B356" s="48" t="str">
        <f t="shared" si="66"/>
        <v>WNeck Flange 300-NPS20 SCH-30</v>
      </c>
      <c r="C356" s="9" t="s">
        <v>23</v>
      </c>
      <c r="D356" s="9" t="s">
        <v>964</v>
      </c>
      <c r="E356" s="9">
        <v>16744703</v>
      </c>
      <c r="F356" s="22" t="s">
        <v>689</v>
      </c>
      <c r="G356" s="9" t="s">
        <v>1</v>
      </c>
      <c r="H356" s="9" t="s">
        <v>1216</v>
      </c>
      <c r="I356" s="13" t="s">
        <v>1210</v>
      </c>
      <c r="J356" s="10">
        <v>20</v>
      </c>
      <c r="K356" s="11" t="s">
        <v>967</v>
      </c>
      <c r="L356" s="11" t="s">
        <v>995</v>
      </c>
      <c r="M356" s="15">
        <v>300</v>
      </c>
      <c r="N356" s="12">
        <v>30.5</v>
      </c>
      <c r="O356" s="11">
        <v>6.25E-2</v>
      </c>
      <c r="P356" s="12">
        <v>2.44</v>
      </c>
      <c r="Q356" s="12">
        <v>23.12</v>
      </c>
      <c r="R356" s="12">
        <v>20</v>
      </c>
      <c r="S356" s="12">
        <v>6.32</v>
      </c>
      <c r="T356" s="9">
        <v>19</v>
      </c>
      <c r="U356" s="12">
        <v>27</v>
      </c>
      <c r="V356" s="12">
        <v>1.3799999999999997</v>
      </c>
      <c r="W356" s="12">
        <v>24</v>
      </c>
      <c r="X356" s="9">
        <v>7.5</v>
      </c>
      <c r="Y356" s="9" t="s">
        <v>868</v>
      </c>
      <c r="Z356" s="9" t="s">
        <v>694</v>
      </c>
      <c r="AA356" s="9" t="s">
        <v>695</v>
      </c>
      <c r="AB356" s="9" t="s">
        <v>698</v>
      </c>
      <c r="AC356" s="9">
        <v>0.12933333333333336</v>
      </c>
      <c r="AD356" s="9">
        <v>2.5866666666666669</v>
      </c>
      <c r="AE356" s="9">
        <v>0.4375</v>
      </c>
      <c r="AF356" s="9">
        <v>15</v>
      </c>
      <c r="AG356" s="25" t="s">
        <v>2264</v>
      </c>
      <c r="BB356" s="104" t="s">
        <v>4880</v>
      </c>
      <c r="BC356" s="105">
        <f t="shared" si="68"/>
        <v>0</v>
      </c>
      <c r="BD356" s="1"/>
      <c r="BE356">
        <v>2</v>
      </c>
      <c r="BF356" s="5">
        <v>5</v>
      </c>
      <c r="BG356">
        <v>2.5</v>
      </c>
      <c r="BH356" s="106">
        <f t="shared" si="67"/>
        <v>2.5</v>
      </c>
      <c r="BI356" s="107">
        <f t="shared" si="69"/>
        <v>0.5</v>
      </c>
      <c r="BJ356" s="108" t="str">
        <f t="shared" si="70"/>
        <v>SA-193-B7</v>
      </c>
      <c r="BK356" s="109" t="str">
        <f t="shared" si="71"/>
        <v>STUD BOLT, 2-5</v>
      </c>
      <c r="BL356" s="6">
        <f t="shared" si="65"/>
        <v>1.7353000000000001</v>
      </c>
      <c r="BM356" s="6" t="str">
        <f t="shared" si="72"/>
        <v>2-5 MACHINE THREAD</v>
      </c>
      <c r="BN356" s="110" t="s">
        <v>4476</v>
      </c>
    </row>
    <row r="357" spans="2:66" x14ac:dyDescent="0.25">
      <c r="B357" s="48" t="str">
        <f t="shared" si="66"/>
        <v>WNeck Flange 300-NPS20 SCH-40</v>
      </c>
      <c r="C357" s="9" t="s">
        <v>23</v>
      </c>
      <c r="D357" s="9" t="s">
        <v>964</v>
      </c>
      <c r="E357" s="9">
        <v>16744703</v>
      </c>
      <c r="F357" s="22" t="s">
        <v>689</v>
      </c>
      <c r="G357" s="9" t="s">
        <v>1</v>
      </c>
      <c r="H357" s="9" t="s">
        <v>1217</v>
      </c>
      <c r="I357" s="13" t="s">
        <v>1210</v>
      </c>
      <c r="J357" s="10">
        <v>20</v>
      </c>
      <c r="K357" s="11" t="s">
        <v>967</v>
      </c>
      <c r="L357" s="11" t="s">
        <v>995</v>
      </c>
      <c r="M357" s="15">
        <v>300</v>
      </c>
      <c r="N357" s="12">
        <v>30.5</v>
      </c>
      <c r="O357" s="11">
        <v>6.25E-2</v>
      </c>
      <c r="P357" s="12">
        <v>2.44</v>
      </c>
      <c r="Q357" s="12">
        <v>23.12</v>
      </c>
      <c r="R357" s="12">
        <v>20</v>
      </c>
      <c r="S357" s="12">
        <v>6.32</v>
      </c>
      <c r="T357" s="9">
        <v>18.812000000000001</v>
      </c>
      <c r="U357" s="12">
        <v>27</v>
      </c>
      <c r="V357" s="12">
        <v>1.3799999999999997</v>
      </c>
      <c r="W357" s="12">
        <v>24</v>
      </c>
      <c r="X357" s="9">
        <v>7.5</v>
      </c>
      <c r="Y357" s="9" t="s">
        <v>702</v>
      </c>
      <c r="Z357" s="9" t="s">
        <v>694</v>
      </c>
      <c r="AA357" s="9" t="s">
        <v>695</v>
      </c>
      <c r="AB357" s="9" t="s">
        <v>698</v>
      </c>
      <c r="AC357" s="9">
        <v>0.12933333333333336</v>
      </c>
      <c r="AD357" s="9">
        <v>2.5866666666666669</v>
      </c>
      <c r="AE357" s="9">
        <v>0.53149999999999942</v>
      </c>
      <c r="AF357" s="9">
        <v>15</v>
      </c>
      <c r="AG357" s="25" t="s">
        <v>2264</v>
      </c>
      <c r="BB357" s="104" t="s">
        <v>4881</v>
      </c>
      <c r="BC357" s="105">
        <f t="shared" si="68"/>
        <v>0</v>
      </c>
      <c r="BD357" s="1"/>
      <c r="BE357">
        <v>2</v>
      </c>
      <c r="BF357" s="5">
        <v>5</v>
      </c>
      <c r="BG357">
        <v>2.75</v>
      </c>
      <c r="BH357" s="106">
        <f t="shared" si="67"/>
        <v>2.75</v>
      </c>
      <c r="BI357" s="107">
        <f t="shared" si="69"/>
        <v>0.5</v>
      </c>
      <c r="BJ357" s="108" t="str">
        <f t="shared" si="70"/>
        <v>SA-193-B7</v>
      </c>
      <c r="BK357" s="109" t="str">
        <f t="shared" si="71"/>
        <v>STUD BOLT, 2-5</v>
      </c>
      <c r="BL357" s="6">
        <f t="shared" si="65"/>
        <v>1.7353000000000001</v>
      </c>
      <c r="BM357" s="6" t="str">
        <f t="shared" si="72"/>
        <v>2-5 MACHINE THREAD</v>
      </c>
      <c r="BN357" s="110" t="s">
        <v>4476</v>
      </c>
    </row>
    <row r="358" spans="2:66" x14ac:dyDescent="0.25">
      <c r="B358" s="48" t="str">
        <f t="shared" si="66"/>
        <v>WNeck Flange 300-NPS20 SCH-60</v>
      </c>
      <c r="C358" s="9" t="s">
        <v>23</v>
      </c>
      <c r="D358" s="9" t="s">
        <v>964</v>
      </c>
      <c r="E358" s="9">
        <v>16744703</v>
      </c>
      <c r="F358" s="22" t="s">
        <v>689</v>
      </c>
      <c r="G358" s="9" t="s">
        <v>1</v>
      </c>
      <c r="H358" s="9" t="s">
        <v>1218</v>
      </c>
      <c r="I358" s="13" t="s">
        <v>1210</v>
      </c>
      <c r="J358" s="10">
        <v>20</v>
      </c>
      <c r="K358" s="11" t="s">
        <v>967</v>
      </c>
      <c r="L358" s="11" t="s">
        <v>995</v>
      </c>
      <c r="M358" s="15">
        <v>300</v>
      </c>
      <c r="N358" s="12">
        <v>30.5</v>
      </c>
      <c r="O358" s="11">
        <v>6.25E-2</v>
      </c>
      <c r="P358" s="12">
        <v>2.44</v>
      </c>
      <c r="Q358" s="12">
        <v>23.12</v>
      </c>
      <c r="R358" s="12">
        <v>20</v>
      </c>
      <c r="S358" s="12">
        <v>6.32</v>
      </c>
      <c r="T358" s="9">
        <v>18.376000000000001</v>
      </c>
      <c r="U358" s="12">
        <v>27</v>
      </c>
      <c r="V358" s="12">
        <v>1.3799999999999997</v>
      </c>
      <c r="W358" s="12">
        <v>24</v>
      </c>
      <c r="X358" s="9">
        <v>7.5</v>
      </c>
      <c r="Y358" s="9" t="s">
        <v>872</v>
      </c>
      <c r="Z358" s="9" t="s">
        <v>694</v>
      </c>
      <c r="AA358" s="9" t="s">
        <v>695</v>
      </c>
      <c r="AB358" s="9" t="s">
        <v>698</v>
      </c>
      <c r="AC358" s="9">
        <v>0.12933333333333336</v>
      </c>
      <c r="AD358" s="9">
        <v>2.5866666666666669</v>
      </c>
      <c r="AE358" s="9">
        <v>0.74949999999999939</v>
      </c>
      <c r="AF358" s="9">
        <v>15</v>
      </c>
      <c r="AG358" s="25" t="s">
        <v>2264</v>
      </c>
      <c r="BB358" s="104" t="s">
        <v>4882</v>
      </c>
      <c r="BC358" s="105">
        <f t="shared" si="68"/>
        <v>0</v>
      </c>
      <c r="BD358" s="1"/>
      <c r="BE358">
        <v>2</v>
      </c>
      <c r="BF358" s="5">
        <v>5</v>
      </c>
      <c r="BG358">
        <v>3</v>
      </c>
      <c r="BH358" s="106">
        <f t="shared" si="67"/>
        <v>3</v>
      </c>
      <c r="BI358" s="107">
        <f t="shared" si="69"/>
        <v>0.5</v>
      </c>
      <c r="BJ358" s="108" t="str">
        <f t="shared" si="70"/>
        <v>SA-193-B7</v>
      </c>
      <c r="BK358" s="109" t="str">
        <f t="shared" si="71"/>
        <v>STUD BOLT, 2-5</v>
      </c>
      <c r="BL358" s="6">
        <f t="shared" si="65"/>
        <v>1.7353000000000001</v>
      </c>
      <c r="BM358" s="6" t="str">
        <f t="shared" si="72"/>
        <v>2-5 MACHINE THREAD</v>
      </c>
      <c r="BN358" s="110" t="s">
        <v>4476</v>
      </c>
    </row>
    <row r="359" spans="2:66" x14ac:dyDescent="0.25">
      <c r="B359" s="48" t="str">
        <f t="shared" si="66"/>
        <v>WNeck Flange 300-NPS20 SCH-80</v>
      </c>
      <c r="C359" s="9" t="s">
        <v>23</v>
      </c>
      <c r="D359" s="9" t="s">
        <v>964</v>
      </c>
      <c r="E359" s="9">
        <v>16744703</v>
      </c>
      <c r="F359" s="22" t="s">
        <v>689</v>
      </c>
      <c r="G359" s="9" t="s">
        <v>1</v>
      </c>
      <c r="H359" s="9" t="s">
        <v>1219</v>
      </c>
      <c r="I359" s="13" t="s">
        <v>1210</v>
      </c>
      <c r="J359" s="10">
        <v>20</v>
      </c>
      <c r="K359" s="11" t="s">
        <v>967</v>
      </c>
      <c r="L359" s="11" t="s">
        <v>995</v>
      </c>
      <c r="M359" s="15">
        <v>300</v>
      </c>
      <c r="N359" s="12">
        <v>30.5</v>
      </c>
      <c r="O359" s="11">
        <v>6.25E-2</v>
      </c>
      <c r="P359" s="12">
        <v>2.44</v>
      </c>
      <c r="Q359" s="12">
        <v>23.12</v>
      </c>
      <c r="R359" s="12">
        <v>20</v>
      </c>
      <c r="S359" s="12">
        <v>6.32</v>
      </c>
      <c r="T359" s="9">
        <v>17.937999999999999</v>
      </c>
      <c r="U359" s="12">
        <v>27</v>
      </c>
      <c r="V359" s="12">
        <v>1.3799999999999997</v>
      </c>
      <c r="W359" s="12">
        <v>24</v>
      </c>
      <c r="X359" s="9">
        <v>7.5</v>
      </c>
      <c r="Y359" s="9" t="s">
        <v>704</v>
      </c>
      <c r="Z359" s="9" t="s">
        <v>694</v>
      </c>
      <c r="AA359" s="9" t="s">
        <v>695</v>
      </c>
      <c r="AB359" s="9" t="s">
        <v>698</v>
      </c>
      <c r="AC359" s="9">
        <v>0.12933333333333336</v>
      </c>
      <c r="AD359" s="9">
        <v>2.5866666666666669</v>
      </c>
      <c r="AE359" s="9">
        <v>0.96850000000000058</v>
      </c>
      <c r="AF359" s="9">
        <v>15</v>
      </c>
      <c r="AG359" s="25" t="s">
        <v>2264</v>
      </c>
      <c r="BB359" s="104" t="s">
        <v>4883</v>
      </c>
      <c r="BC359" s="105">
        <f t="shared" si="68"/>
        <v>0</v>
      </c>
      <c r="BD359" s="1"/>
      <c r="BE359">
        <v>2</v>
      </c>
      <c r="BF359" s="5">
        <v>5</v>
      </c>
      <c r="BG359">
        <v>3.25</v>
      </c>
      <c r="BH359" s="106">
        <f t="shared" si="67"/>
        <v>3.25</v>
      </c>
      <c r="BI359" s="107">
        <f t="shared" si="69"/>
        <v>0.5</v>
      </c>
      <c r="BJ359" s="108" t="str">
        <f t="shared" si="70"/>
        <v>SA-193-B7</v>
      </c>
      <c r="BK359" s="109" t="str">
        <f t="shared" si="71"/>
        <v>STUD BOLT, 2-5</v>
      </c>
      <c r="BL359" s="6">
        <f t="shared" si="65"/>
        <v>1.7353000000000001</v>
      </c>
      <c r="BM359" s="6" t="str">
        <f t="shared" si="72"/>
        <v>2-5 MACHINE THREAD</v>
      </c>
      <c r="BN359" s="110" t="s">
        <v>4476</v>
      </c>
    </row>
    <row r="360" spans="2:66" x14ac:dyDescent="0.25">
      <c r="B360" s="48" t="str">
        <f t="shared" si="66"/>
        <v>WNeck Flange 300-NPS20 SCH-STD</v>
      </c>
      <c r="C360" s="9" t="s">
        <v>23</v>
      </c>
      <c r="D360" s="9" t="s">
        <v>964</v>
      </c>
      <c r="E360" s="9">
        <v>16744703</v>
      </c>
      <c r="F360" s="22" t="s">
        <v>689</v>
      </c>
      <c r="G360" s="9" t="s">
        <v>1</v>
      </c>
      <c r="H360" s="9" t="s">
        <v>1220</v>
      </c>
      <c r="I360" s="13" t="s">
        <v>1210</v>
      </c>
      <c r="J360" s="10">
        <v>20</v>
      </c>
      <c r="K360" s="11" t="s">
        <v>967</v>
      </c>
      <c r="L360" s="11" t="s">
        <v>995</v>
      </c>
      <c r="M360" s="15">
        <v>300</v>
      </c>
      <c r="N360" s="12">
        <v>30.5</v>
      </c>
      <c r="O360" s="11">
        <v>6.25E-2</v>
      </c>
      <c r="P360" s="12">
        <v>2.44</v>
      </c>
      <c r="Q360" s="12">
        <v>23.12</v>
      </c>
      <c r="R360" s="12">
        <v>20</v>
      </c>
      <c r="S360" s="12">
        <v>6.32</v>
      </c>
      <c r="T360" s="9">
        <v>19.25</v>
      </c>
      <c r="U360" s="12">
        <v>27</v>
      </c>
      <c r="V360" s="12">
        <v>1.3799999999999997</v>
      </c>
      <c r="W360" s="12">
        <v>24</v>
      </c>
      <c r="X360" s="9">
        <v>7.5</v>
      </c>
      <c r="Y360" s="9" t="s">
        <v>706</v>
      </c>
      <c r="Z360" s="9" t="s">
        <v>694</v>
      </c>
      <c r="AA360" s="9" t="s">
        <v>695</v>
      </c>
      <c r="AB360" s="9" t="s">
        <v>698</v>
      </c>
      <c r="AC360" s="9">
        <v>0.12933333333333336</v>
      </c>
      <c r="AD360" s="9">
        <v>2.5866666666666669</v>
      </c>
      <c r="AE360" s="9">
        <v>0.3125</v>
      </c>
      <c r="AF360" s="9">
        <v>15</v>
      </c>
      <c r="AG360" s="25" t="s">
        <v>2264</v>
      </c>
      <c r="BB360" s="104" t="s">
        <v>4884</v>
      </c>
      <c r="BC360" s="105">
        <f t="shared" si="68"/>
        <v>0</v>
      </c>
      <c r="BD360" s="1"/>
      <c r="BE360">
        <v>2</v>
      </c>
      <c r="BF360" s="5">
        <v>5</v>
      </c>
      <c r="BG360">
        <v>3.5</v>
      </c>
      <c r="BH360" s="106">
        <f t="shared" si="67"/>
        <v>3.5</v>
      </c>
      <c r="BI360" s="107">
        <f t="shared" si="69"/>
        <v>0.5</v>
      </c>
      <c r="BJ360" s="108" t="str">
        <f t="shared" si="70"/>
        <v>SA-193-B7</v>
      </c>
      <c r="BK360" s="109" t="str">
        <f t="shared" si="71"/>
        <v>STUD BOLT, 2-5</v>
      </c>
      <c r="BL360" s="6">
        <f t="shared" si="65"/>
        <v>1.7353000000000001</v>
      </c>
      <c r="BM360" s="6" t="str">
        <f t="shared" si="72"/>
        <v>2-5 MACHINE THREAD</v>
      </c>
      <c r="BN360" s="110" t="s">
        <v>4476</v>
      </c>
    </row>
    <row r="361" spans="2:66" x14ac:dyDescent="0.25">
      <c r="B361" s="48" t="str">
        <f t="shared" si="66"/>
        <v>WNeck Flange 300-NPS20 SCH-XH</v>
      </c>
      <c r="C361" s="9" t="s">
        <v>23</v>
      </c>
      <c r="D361" s="9" t="s">
        <v>964</v>
      </c>
      <c r="E361" s="9">
        <v>16744703</v>
      </c>
      <c r="F361" s="22" t="s">
        <v>689</v>
      </c>
      <c r="G361" s="9" t="s">
        <v>1</v>
      </c>
      <c r="H361" s="9" t="s">
        <v>1221</v>
      </c>
      <c r="I361" s="13" t="s">
        <v>1210</v>
      </c>
      <c r="J361" s="10">
        <v>20</v>
      </c>
      <c r="K361" s="11" t="s">
        <v>967</v>
      </c>
      <c r="L361" s="11" t="s">
        <v>995</v>
      </c>
      <c r="M361" s="15">
        <v>300</v>
      </c>
      <c r="N361" s="12">
        <v>30.5</v>
      </c>
      <c r="O361" s="11">
        <v>6.25E-2</v>
      </c>
      <c r="P361" s="12">
        <v>2.44</v>
      </c>
      <c r="Q361" s="12">
        <v>23.12</v>
      </c>
      <c r="R361" s="12">
        <v>20</v>
      </c>
      <c r="S361" s="12">
        <v>6.32</v>
      </c>
      <c r="T361" s="9">
        <v>19</v>
      </c>
      <c r="U361" s="12">
        <v>27</v>
      </c>
      <c r="V361" s="12">
        <v>1.3799999999999997</v>
      </c>
      <c r="W361" s="12">
        <v>24</v>
      </c>
      <c r="X361" s="9">
        <v>7.5</v>
      </c>
      <c r="Y361" s="9" t="s">
        <v>708</v>
      </c>
      <c r="Z361" s="9" t="s">
        <v>694</v>
      </c>
      <c r="AA361" s="9" t="s">
        <v>695</v>
      </c>
      <c r="AB361" s="9" t="s">
        <v>698</v>
      </c>
      <c r="AC361" s="9">
        <v>0.12933333333333336</v>
      </c>
      <c r="AD361" s="9">
        <v>2.5866666666666669</v>
      </c>
      <c r="AE361" s="9">
        <v>0.4375</v>
      </c>
      <c r="AF361" s="9">
        <v>15</v>
      </c>
      <c r="AG361" s="25" t="s">
        <v>2264</v>
      </c>
      <c r="BB361" s="104" t="s">
        <v>4885</v>
      </c>
      <c r="BC361" s="105">
        <f t="shared" si="68"/>
        <v>0</v>
      </c>
      <c r="BD361" s="1"/>
      <c r="BE361">
        <v>2</v>
      </c>
      <c r="BF361" s="5">
        <v>5</v>
      </c>
      <c r="BG361">
        <v>3.75</v>
      </c>
      <c r="BH361" s="106">
        <f t="shared" si="67"/>
        <v>3.75</v>
      </c>
      <c r="BI361" s="107">
        <f t="shared" si="69"/>
        <v>0.5</v>
      </c>
      <c r="BJ361" s="108" t="str">
        <f t="shared" si="70"/>
        <v>SA-193-B7</v>
      </c>
      <c r="BK361" s="109" t="str">
        <f t="shared" si="71"/>
        <v>STUD BOLT, 2-5</v>
      </c>
      <c r="BL361" s="6">
        <f t="shared" si="65"/>
        <v>1.7353000000000001</v>
      </c>
      <c r="BM361" s="6" t="str">
        <f t="shared" si="72"/>
        <v>2-5 MACHINE THREAD</v>
      </c>
      <c r="BN361" s="110" t="s">
        <v>4476</v>
      </c>
    </row>
    <row r="362" spans="2:66" x14ac:dyDescent="0.25">
      <c r="B362" s="48" t="str">
        <f t="shared" si="66"/>
        <v>WNeck Flange 300-NPS24 SCH-10</v>
      </c>
      <c r="C362" s="9" t="s">
        <v>23</v>
      </c>
      <c r="D362" s="9" t="s">
        <v>788</v>
      </c>
      <c r="E362" s="9">
        <v>16777215</v>
      </c>
      <c r="F362" s="22" t="s">
        <v>689</v>
      </c>
      <c r="G362" s="9" t="s">
        <v>1</v>
      </c>
      <c r="H362" s="9" t="s">
        <v>1222</v>
      </c>
      <c r="I362" s="13" t="s">
        <v>1223</v>
      </c>
      <c r="J362" s="10">
        <v>24.000000000000004</v>
      </c>
      <c r="K362" s="11" t="s">
        <v>981</v>
      </c>
      <c r="L362" s="11" t="s">
        <v>995</v>
      </c>
      <c r="M362" s="15">
        <v>300</v>
      </c>
      <c r="N362" s="12">
        <v>36</v>
      </c>
      <c r="O362" s="11">
        <v>6.25E-2</v>
      </c>
      <c r="P362" s="12">
        <v>2.69</v>
      </c>
      <c r="Q362" s="12">
        <v>27.620000000000005</v>
      </c>
      <c r="R362" s="12">
        <v>24.000000000000004</v>
      </c>
      <c r="S362" s="12">
        <v>6.56</v>
      </c>
      <c r="T362" s="9">
        <v>23.5</v>
      </c>
      <c r="U362" s="12">
        <v>32</v>
      </c>
      <c r="V362" s="12">
        <v>1.62</v>
      </c>
      <c r="W362" s="12">
        <v>24</v>
      </c>
      <c r="X362" s="9">
        <v>7.5</v>
      </c>
      <c r="Y362" s="9" t="s">
        <v>693</v>
      </c>
      <c r="Z362" s="9" t="s">
        <v>694</v>
      </c>
      <c r="AA362" s="9" t="s">
        <v>695</v>
      </c>
      <c r="AB362" s="9" t="s">
        <v>698</v>
      </c>
      <c r="AC362" s="9">
        <v>0.12899999999999998</v>
      </c>
      <c r="AD362" s="9">
        <v>2.5799999999999996</v>
      </c>
      <c r="AE362" s="9">
        <v>0.18750000000000178</v>
      </c>
      <c r="AF362" s="9">
        <v>15</v>
      </c>
      <c r="AG362" s="25" t="s">
        <v>2264</v>
      </c>
      <c r="BB362" s="104" t="s">
        <v>4886</v>
      </c>
      <c r="BC362" s="105">
        <f t="shared" si="68"/>
        <v>0</v>
      </c>
      <c r="BD362" s="1"/>
      <c r="BE362">
        <v>2</v>
      </c>
      <c r="BF362" s="5">
        <v>5</v>
      </c>
      <c r="BG362">
        <v>4</v>
      </c>
      <c r="BH362" s="106">
        <f t="shared" si="67"/>
        <v>4</v>
      </c>
      <c r="BI362" s="107">
        <f t="shared" si="69"/>
        <v>0.5</v>
      </c>
      <c r="BJ362" s="108" t="str">
        <f t="shared" si="70"/>
        <v>SA-193-B7</v>
      </c>
      <c r="BK362" s="109" t="str">
        <f t="shared" si="71"/>
        <v>STUD BOLT, 2-5</v>
      </c>
      <c r="BL362" s="6">
        <f t="shared" si="65"/>
        <v>1.7353000000000001</v>
      </c>
      <c r="BM362" s="6" t="str">
        <f t="shared" si="72"/>
        <v>2-5 MACHINE THREAD</v>
      </c>
      <c r="BN362" s="110" t="s">
        <v>4476</v>
      </c>
    </row>
    <row r="363" spans="2:66" x14ac:dyDescent="0.25">
      <c r="B363" s="48" t="str">
        <f t="shared" si="66"/>
        <v>WNeck Flange 300-NPS24 SCH-100</v>
      </c>
      <c r="C363" s="9" t="s">
        <v>23</v>
      </c>
      <c r="D363" s="9" t="s">
        <v>788</v>
      </c>
      <c r="E363" s="9">
        <v>16777215</v>
      </c>
      <c r="F363" s="22" t="s">
        <v>689</v>
      </c>
      <c r="G363" s="9" t="s">
        <v>1</v>
      </c>
      <c r="H363" s="9" t="s">
        <v>1224</v>
      </c>
      <c r="I363" s="13" t="s">
        <v>1223</v>
      </c>
      <c r="J363" s="10">
        <v>24.000000000000004</v>
      </c>
      <c r="K363" s="11" t="s">
        <v>981</v>
      </c>
      <c r="L363" s="11" t="s">
        <v>995</v>
      </c>
      <c r="M363" s="15">
        <v>300</v>
      </c>
      <c r="N363" s="12">
        <v>36</v>
      </c>
      <c r="O363" s="11">
        <v>6.25E-2</v>
      </c>
      <c r="P363" s="12">
        <v>2.69</v>
      </c>
      <c r="Q363" s="12">
        <v>27.620000000000005</v>
      </c>
      <c r="R363" s="12">
        <v>24.000000000000004</v>
      </c>
      <c r="S363" s="12">
        <v>6.56</v>
      </c>
      <c r="T363" s="9">
        <v>20.937999999999999</v>
      </c>
      <c r="U363" s="12">
        <v>32</v>
      </c>
      <c r="V363" s="12">
        <v>1.62</v>
      </c>
      <c r="W363" s="12">
        <v>24</v>
      </c>
      <c r="X363" s="9">
        <v>7.5</v>
      </c>
      <c r="Y363" s="9" t="s">
        <v>859</v>
      </c>
      <c r="Z363" s="9" t="s">
        <v>694</v>
      </c>
      <c r="AA363" s="9" t="s">
        <v>695</v>
      </c>
      <c r="AB363" s="9" t="s">
        <v>698</v>
      </c>
      <c r="AC363" s="9">
        <v>0.12899999999999998</v>
      </c>
      <c r="AD363" s="9">
        <v>2.5799999999999996</v>
      </c>
      <c r="AE363" s="9">
        <v>1.4685000000000024</v>
      </c>
      <c r="AF363" s="9">
        <v>15</v>
      </c>
      <c r="AG363" s="25" t="s">
        <v>2264</v>
      </c>
      <c r="BB363" s="104" t="s">
        <v>4887</v>
      </c>
      <c r="BC363" s="105">
        <f t="shared" si="68"/>
        <v>0</v>
      </c>
      <c r="BD363" s="1"/>
      <c r="BE363">
        <v>2</v>
      </c>
      <c r="BF363" s="5">
        <v>5</v>
      </c>
      <c r="BG363">
        <v>4.25</v>
      </c>
      <c r="BH363" s="106">
        <f t="shared" si="67"/>
        <v>4.25</v>
      </c>
      <c r="BI363" s="107">
        <f t="shared" si="69"/>
        <v>0.5</v>
      </c>
      <c r="BJ363" s="108" t="str">
        <f t="shared" si="70"/>
        <v>SA-193-B7</v>
      </c>
      <c r="BK363" s="109" t="str">
        <f t="shared" si="71"/>
        <v>STUD BOLT, 2-5</v>
      </c>
      <c r="BL363" s="6">
        <f t="shared" si="65"/>
        <v>1.7353000000000001</v>
      </c>
      <c r="BM363" s="6" t="str">
        <f t="shared" si="72"/>
        <v>2-5 MACHINE THREAD</v>
      </c>
      <c r="BN363" s="110" t="s">
        <v>4476</v>
      </c>
    </row>
    <row r="364" spans="2:66" x14ac:dyDescent="0.25">
      <c r="B364" s="48" t="str">
        <f t="shared" si="66"/>
        <v>WNeck Flange 300-NPS24 SCH-120</v>
      </c>
      <c r="C364" s="9" t="s">
        <v>23</v>
      </c>
      <c r="D364" s="9" t="s">
        <v>788</v>
      </c>
      <c r="E364" s="9">
        <v>16777215</v>
      </c>
      <c r="F364" s="22" t="s">
        <v>689</v>
      </c>
      <c r="G364" s="9" t="s">
        <v>1</v>
      </c>
      <c r="H364" s="9" t="s">
        <v>1225</v>
      </c>
      <c r="I364" s="13" t="s">
        <v>1223</v>
      </c>
      <c r="J364" s="10">
        <v>24.000000000000004</v>
      </c>
      <c r="K364" s="11" t="s">
        <v>981</v>
      </c>
      <c r="L364" s="11" t="s">
        <v>995</v>
      </c>
      <c r="M364" s="15">
        <v>300</v>
      </c>
      <c r="N364" s="12">
        <v>36</v>
      </c>
      <c r="O364" s="11">
        <v>6.25E-2</v>
      </c>
      <c r="P364" s="12">
        <v>2.69</v>
      </c>
      <c r="Q364" s="12">
        <v>27.620000000000005</v>
      </c>
      <c r="R364" s="12">
        <v>24.000000000000004</v>
      </c>
      <c r="S364" s="12">
        <v>6.56</v>
      </c>
      <c r="T364" s="9">
        <v>20.376000000000001</v>
      </c>
      <c r="U364" s="12">
        <v>32</v>
      </c>
      <c r="V364" s="12">
        <v>1.62</v>
      </c>
      <c r="W364" s="12">
        <v>24</v>
      </c>
      <c r="X364" s="9">
        <v>7.5</v>
      </c>
      <c r="Y364" s="9" t="s">
        <v>816</v>
      </c>
      <c r="Z364" s="9" t="s">
        <v>694</v>
      </c>
      <c r="AA364" s="9" t="s">
        <v>695</v>
      </c>
      <c r="AB364" s="9" t="s">
        <v>698</v>
      </c>
      <c r="AC364" s="9">
        <v>0.12899999999999998</v>
      </c>
      <c r="AD364" s="9">
        <v>2.5799999999999996</v>
      </c>
      <c r="AE364" s="9">
        <v>1.7495000000000012</v>
      </c>
      <c r="AF364" s="9">
        <v>15</v>
      </c>
      <c r="AG364" s="25" t="s">
        <v>2264</v>
      </c>
      <c r="BB364" s="104" t="s">
        <v>4888</v>
      </c>
      <c r="BC364" s="105">
        <f t="shared" si="68"/>
        <v>0</v>
      </c>
      <c r="BD364" s="1"/>
      <c r="BE364">
        <v>2</v>
      </c>
      <c r="BF364" s="5">
        <v>5</v>
      </c>
      <c r="BG364">
        <v>4.5</v>
      </c>
      <c r="BH364" s="106">
        <f t="shared" si="67"/>
        <v>4.5</v>
      </c>
      <c r="BI364" s="107">
        <f t="shared" si="69"/>
        <v>0.5</v>
      </c>
      <c r="BJ364" s="108" t="str">
        <f t="shared" si="70"/>
        <v>SA-193-B7</v>
      </c>
      <c r="BK364" s="109" t="str">
        <f t="shared" si="71"/>
        <v>STUD BOLT, 2-5</v>
      </c>
      <c r="BL364" s="6">
        <f t="shared" si="65"/>
        <v>1.7353000000000001</v>
      </c>
      <c r="BM364" s="6" t="str">
        <f t="shared" si="72"/>
        <v>2-5 MACHINE THREAD</v>
      </c>
      <c r="BN364" s="110" t="s">
        <v>4476</v>
      </c>
    </row>
    <row r="365" spans="2:66" x14ac:dyDescent="0.25">
      <c r="B365" s="48" t="str">
        <f t="shared" si="66"/>
        <v>WNeck Flange 300-NPS24 SCH-140</v>
      </c>
      <c r="C365" s="9" t="s">
        <v>23</v>
      </c>
      <c r="D365" s="9" t="s">
        <v>788</v>
      </c>
      <c r="E365" s="9">
        <v>16777215</v>
      </c>
      <c r="F365" s="22" t="s">
        <v>689</v>
      </c>
      <c r="G365" s="9" t="s">
        <v>1</v>
      </c>
      <c r="H365" s="9" t="s">
        <v>1226</v>
      </c>
      <c r="I365" s="13" t="s">
        <v>1223</v>
      </c>
      <c r="J365" s="10">
        <v>24.000000000000004</v>
      </c>
      <c r="K365" s="11" t="s">
        <v>981</v>
      </c>
      <c r="L365" s="11" t="s">
        <v>995</v>
      </c>
      <c r="M365" s="15">
        <v>300</v>
      </c>
      <c r="N365" s="12">
        <v>36</v>
      </c>
      <c r="O365" s="11">
        <v>6.25E-2</v>
      </c>
      <c r="P365" s="12">
        <v>2.69</v>
      </c>
      <c r="Q365" s="12">
        <v>27.620000000000005</v>
      </c>
      <c r="R365" s="12">
        <v>24.000000000000004</v>
      </c>
      <c r="S365" s="12">
        <v>6.56</v>
      </c>
      <c r="T365" s="9">
        <v>19.876000000000001</v>
      </c>
      <c r="U365" s="12">
        <v>32</v>
      </c>
      <c r="V365" s="12">
        <v>1.62</v>
      </c>
      <c r="W365" s="12">
        <v>24</v>
      </c>
      <c r="X365" s="9">
        <v>7.5</v>
      </c>
      <c r="Y365" s="9" t="s">
        <v>862</v>
      </c>
      <c r="Z365" s="9" t="s">
        <v>694</v>
      </c>
      <c r="AA365" s="9" t="s">
        <v>695</v>
      </c>
      <c r="AB365" s="9" t="s">
        <v>698</v>
      </c>
      <c r="AC365" s="9">
        <v>0.12899999999999998</v>
      </c>
      <c r="AD365" s="9">
        <v>2.5799999999999996</v>
      </c>
      <c r="AE365" s="9">
        <v>1.9995000000000012</v>
      </c>
      <c r="AF365" s="9">
        <v>15</v>
      </c>
      <c r="AG365" s="25" t="s">
        <v>2264</v>
      </c>
      <c r="BB365" s="104" t="s">
        <v>4889</v>
      </c>
      <c r="BC365" s="105">
        <f t="shared" si="68"/>
        <v>0</v>
      </c>
      <c r="BD365" s="1"/>
      <c r="BE365">
        <v>2</v>
      </c>
      <c r="BF365" s="5">
        <v>5</v>
      </c>
      <c r="BG365">
        <v>4.75</v>
      </c>
      <c r="BH365" s="106">
        <f t="shared" si="67"/>
        <v>4.75</v>
      </c>
      <c r="BI365" s="107">
        <f t="shared" si="69"/>
        <v>0.5</v>
      </c>
      <c r="BJ365" s="108" t="str">
        <f t="shared" si="70"/>
        <v>SA-193-B7</v>
      </c>
      <c r="BK365" s="109" t="str">
        <f t="shared" si="71"/>
        <v>STUD BOLT, 2-5</v>
      </c>
      <c r="BL365" s="6">
        <f t="shared" si="65"/>
        <v>1.7353000000000001</v>
      </c>
      <c r="BM365" s="6" t="str">
        <f t="shared" si="72"/>
        <v>2-5 MACHINE THREAD</v>
      </c>
      <c r="BN365" s="110" t="s">
        <v>4476</v>
      </c>
    </row>
    <row r="366" spans="2:66" x14ac:dyDescent="0.25">
      <c r="B366" s="48" t="str">
        <f t="shared" si="66"/>
        <v>WNeck Flange 300-NPS24 SCH-160</v>
      </c>
      <c r="C366" s="9" t="s">
        <v>23</v>
      </c>
      <c r="D366" s="9" t="s">
        <v>788</v>
      </c>
      <c r="E366" s="9">
        <v>16777215</v>
      </c>
      <c r="F366" s="22" t="s">
        <v>689</v>
      </c>
      <c r="G366" s="9" t="s">
        <v>1</v>
      </c>
      <c r="H366" s="9" t="s">
        <v>1227</v>
      </c>
      <c r="I366" s="13" t="s">
        <v>1223</v>
      </c>
      <c r="J366" s="10">
        <v>24.000000000000004</v>
      </c>
      <c r="K366" s="11" t="s">
        <v>981</v>
      </c>
      <c r="L366" s="11" t="s">
        <v>995</v>
      </c>
      <c r="M366" s="15">
        <v>300</v>
      </c>
      <c r="N366" s="12">
        <v>36</v>
      </c>
      <c r="O366" s="11">
        <v>6.25E-2</v>
      </c>
      <c r="P366" s="12">
        <v>2.69</v>
      </c>
      <c r="Q366" s="12">
        <v>27.620000000000005</v>
      </c>
      <c r="R366" s="12">
        <v>24.000000000000004</v>
      </c>
      <c r="S366" s="12">
        <v>6.56</v>
      </c>
      <c r="T366" s="9">
        <v>19.312000000000001</v>
      </c>
      <c r="U366" s="12">
        <v>32</v>
      </c>
      <c r="V366" s="12">
        <v>1.62</v>
      </c>
      <c r="W366" s="12">
        <v>24</v>
      </c>
      <c r="X366" s="9">
        <v>7.5</v>
      </c>
      <c r="Y366" s="9" t="s">
        <v>700</v>
      </c>
      <c r="Z366" s="9" t="s">
        <v>694</v>
      </c>
      <c r="AA366" s="9" t="s">
        <v>695</v>
      </c>
      <c r="AB366" s="9" t="s">
        <v>698</v>
      </c>
      <c r="AC366" s="9">
        <v>0.12899999999999998</v>
      </c>
      <c r="AD366" s="9">
        <v>2.5799999999999996</v>
      </c>
      <c r="AE366" s="9">
        <v>2.2815000000000012</v>
      </c>
      <c r="AF366" s="9">
        <v>15</v>
      </c>
      <c r="AG366" s="25" t="s">
        <v>2264</v>
      </c>
      <c r="BB366" s="104" t="s">
        <v>4890</v>
      </c>
      <c r="BC366" s="105">
        <f t="shared" si="68"/>
        <v>0</v>
      </c>
      <c r="BD366" s="1"/>
      <c r="BE366">
        <v>2</v>
      </c>
      <c r="BF366" s="5">
        <v>5</v>
      </c>
      <c r="BG366">
        <v>5</v>
      </c>
      <c r="BH366" s="106">
        <f t="shared" si="67"/>
        <v>5</v>
      </c>
      <c r="BI366" s="107">
        <f t="shared" si="69"/>
        <v>0.5</v>
      </c>
      <c r="BJ366" s="108" t="str">
        <f t="shared" si="70"/>
        <v>SA-193-B7</v>
      </c>
      <c r="BK366" s="109" t="str">
        <f t="shared" si="71"/>
        <v>STUD BOLT, 2-5</v>
      </c>
      <c r="BL366" s="6">
        <f t="shared" si="65"/>
        <v>1.7353000000000001</v>
      </c>
      <c r="BM366" s="6" t="str">
        <f t="shared" si="72"/>
        <v>2-5 MACHINE THREAD</v>
      </c>
      <c r="BN366" s="110" t="s">
        <v>4476</v>
      </c>
    </row>
    <row r="367" spans="2:66" x14ac:dyDescent="0.25">
      <c r="B367" s="48" t="str">
        <f t="shared" si="66"/>
        <v>WNeck Flange 300-NPS24 SCH-20</v>
      </c>
      <c r="C367" s="9" t="s">
        <v>23</v>
      </c>
      <c r="D367" s="9" t="s">
        <v>788</v>
      </c>
      <c r="E367" s="9">
        <v>16777215</v>
      </c>
      <c r="F367" s="22" t="s">
        <v>689</v>
      </c>
      <c r="G367" s="9" t="s">
        <v>1</v>
      </c>
      <c r="H367" s="9" t="s">
        <v>1228</v>
      </c>
      <c r="I367" s="13" t="s">
        <v>1223</v>
      </c>
      <c r="J367" s="10">
        <v>24.000000000000004</v>
      </c>
      <c r="K367" s="11" t="s">
        <v>981</v>
      </c>
      <c r="L367" s="11" t="s">
        <v>995</v>
      </c>
      <c r="M367" s="15">
        <v>300</v>
      </c>
      <c r="N367" s="12">
        <v>36</v>
      </c>
      <c r="O367" s="11">
        <v>6.25E-2</v>
      </c>
      <c r="P367" s="12">
        <v>2.69</v>
      </c>
      <c r="Q367" s="12">
        <v>27.620000000000005</v>
      </c>
      <c r="R367" s="12">
        <v>24.000000000000004</v>
      </c>
      <c r="S367" s="12">
        <v>6.56</v>
      </c>
      <c r="T367" s="9">
        <v>23.25</v>
      </c>
      <c r="U367" s="12">
        <v>32</v>
      </c>
      <c r="V367" s="12">
        <v>1.62</v>
      </c>
      <c r="W367" s="12">
        <v>24</v>
      </c>
      <c r="X367" s="9">
        <v>7.5</v>
      </c>
      <c r="Y367" s="9" t="s">
        <v>866</v>
      </c>
      <c r="Z367" s="9" t="s">
        <v>694</v>
      </c>
      <c r="AA367" s="9" t="s">
        <v>695</v>
      </c>
      <c r="AB367" s="9" t="s">
        <v>698</v>
      </c>
      <c r="AC367" s="9">
        <v>0.12899999999999998</v>
      </c>
      <c r="AD367" s="9">
        <v>2.5799999999999996</v>
      </c>
      <c r="AE367" s="9">
        <v>0.31250000000000178</v>
      </c>
      <c r="AF367" s="9">
        <v>15</v>
      </c>
      <c r="AG367" s="25" t="s">
        <v>2264</v>
      </c>
      <c r="BB367" s="104" t="s">
        <v>4891</v>
      </c>
      <c r="BC367" s="105">
        <f t="shared" si="68"/>
        <v>0</v>
      </c>
      <c r="BD367" s="1"/>
      <c r="BE367">
        <v>2</v>
      </c>
      <c r="BF367" s="5">
        <v>5</v>
      </c>
      <c r="BG367">
        <v>5.25</v>
      </c>
      <c r="BH367" s="106">
        <f t="shared" si="67"/>
        <v>5.25</v>
      </c>
      <c r="BI367" s="107">
        <f t="shared" si="69"/>
        <v>0.5</v>
      </c>
      <c r="BJ367" s="108" t="str">
        <f t="shared" si="70"/>
        <v>SA-193-B7</v>
      </c>
      <c r="BK367" s="109" t="str">
        <f t="shared" si="71"/>
        <v>STUD BOLT, 2-5</v>
      </c>
      <c r="BL367" s="6">
        <f t="shared" si="65"/>
        <v>1.7353000000000001</v>
      </c>
      <c r="BM367" s="6" t="str">
        <f t="shared" si="72"/>
        <v>2-5 MACHINE THREAD</v>
      </c>
      <c r="BN367" s="110" t="s">
        <v>4476</v>
      </c>
    </row>
    <row r="368" spans="2:66" x14ac:dyDescent="0.25">
      <c r="B368" s="48" t="str">
        <f t="shared" si="66"/>
        <v>WNeck Flange 300-NPS24 SCH-30</v>
      </c>
      <c r="C368" s="9" t="s">
        <v>23</v>
      </c>
      <c r="D368" s="9" t="s">
        <v>788</v>
      </c>
      <c r="E368" s="9">
        <v>16777215</v>
      </c>
      <c r="F368" s="22" t="s">
        <v>689</v>
      </c>
      <c r="G368" s="9" t="s">
        <v>1</v>
      </c>
      <c r="H368" s="9" t="s">
        <v>1229</v>
      </c>
      <c r="I368" s="13" t="s">
        <v>1223</v>
      </c>
      <c r="J368" s="10">
        <v>24.000000000000004</v>
      </c>
      <c r="K368" s="11" t="s">
        <v>981</v>
      </c>
      <c r="L368" s="11" t="s">
        <v>995</v>
      </c>
      <c r="M368" s="15">
        <v>300</v>
      </c>
      <c r="N368" s="12">
        <v>36</v>
      </c>
      <c r="O368" s="11">
        <v>6.25E-2</v>
      </c>
      <c r="P368" s="12">
        <v>2.69</v>
      </c>
      <c r="Q368" s="12">
        <v>27.620000000000005</v>
      </c>
      <c r="R368" s="12">
        <v>24.000000000000004</v>
      </c>
      <c r="S368" s="12">
        <v>6.56</v>
      </c>
      <c r="T368" s="9">
        <v>22.876000000000001</v>
      </c>
      <c r="U368" s="12">
        <v>32</v>
      </c>
      <c r="V368" s="12">
        <v>1.62</v>
      </c>
      <c r="W368" s="12">
        <v>24</v>
      </c>
      <c r="X368" s="9">
        <v>7.5</v>
      </c>
      <c r="Y368" s="9" t="s">
        <v>868</v>
      </c>
      <c r="Z368" s="9" t="s">
        <v>694</v>
      </c>
      <c r="AA368" s="9" t="s">
        <v>695</v>
      </c>
      <c r="AB368" s="9" t="s">
        <v>698</v>
      </c>
      <c r="AC368" s="9">
        <v>0.12899999999999998</v>
      </c>
      <c r="AD368" s="9">
        <v>2.5799999999999996</v>
      </c>
      <c r="AE368" s="9">
        <v>0.49950000000000117</v>
      </c>
      <c r="AF368" s="9">
        <v>15</v>
      </c>
      <c r="AG368" s="25" t="s">
        <v>2264</v>
      </c>
      <c r="BB368" s="104" t="s">
        <v>4892</v>
      </c>
      <c r="BC368" s="105">
        <f t="shared" si="68"/>
        <v>0</v>
      </c>
      <c r="BD368" s="1"/>
      <c r="BE368">
        <v>2</v>
      </c>
      <c r="BF368" s="5">
        <v>5</v>
      </c>
      <c r="BG368">
        <v>5.5</v>
      </c>
      <c r="BH368" s="106">
        <f t="shared" si="67"/>
        <v>5.5</v>
      </c>
      <c r="BI368" s="107">
        <f t="shared" si="69"/>
        <v>0.5</v>
      </c>
      <c r="BJ368" s="108" t="str">
        <f t="shared" si="70"/>
        <v>SA-193-B7</v>
      </c>
      <c r="BK368" s="109" t="str">
        <f t="shared" si="71"/>
        <v>STUD BOLT, 2-5</v>
      </c>
      <c r="BL368" s="6">
        <f t="shared" si="65"/>
        <v>1.7353000000000001</v>
      </c>
      <c r="BM368" s="6" t="str">
        <f t="shared" si="72"/>
        <v>2-5 MACHINE THREAD</v>
      </c>
      <c r="BN368" s="110" t="s">
        <v>4476</v>
      </c>
    </row>
    <row r="369" spans="2:66" x14ac:dyDescent="0.25">
      <c r="B369" s="48" t="str">
        <f t="shared" si="66"/>
        <v>WNeck Flange 300-NPS24 SCH-40</v>
      </c>
      <c r="C369" s="9" t="s">
        <v>23</v>
      </c>
      <c r="D369" s="9" t="s">
        <v>788</v>
      </c>
      <c r="E369" s="9">
        <v>16777215</v>
      </c>
      <c r="F369" s="22" t="s">
        <v>689</v>
      </c>
      <c r="G369" s="9" t="s">
        <v>1</v>
      </c>
      <c r="H369" s="9" t="s">
        <v>1230</v>
      </c>
      <c r="I369" s="13" t="s">
        <v>1223</v>
      </c>
      <c r="J369" s="10">
        <v>24.000000000000004</v>
      </c>
      <c r="K369" s="11" t="s">
        <v>981</v>
      </c>
      <c r="L369" s="11" t="s">
        <v>995</v>
      </c>
      <c r="M369" s="15">
        <v>300</v>
      </c>
      <c r="N369" s="12">
        <v>36</v>
      </c>
      <c r="O369" s="11">
        <v>6.25E-2</v>
      </c>
      <c r="P369" s="12">
        <v>2.69</v>
      </c>
      <c r="Q369" s="12">
        <v>27.620000000000005</v>
      </c>
      <c r="R369" s="12">
        <v>24.000000000000004</v>
      </c>
      <c r="S369" s="12">
        <v>6.56</v>
      </c>
      <c r="T369" s="9">
        <v>22.623999999999999</v>
      </c>
      <c r="U369" s="12">
        <v>32</v>
      </c>
      <c r="V369" s="12">
        <v>1.62</v>
      </c>
      <c r="W369" s="12">
        <v>24</v>
      </c>
      <c r="X369" s="9">
        <v>7.5</v>
      </c>
      <c r="Y369" s="9" t="s">
        <v>702</v>
      </c>
      <c r="Z369" s="9" t="s">
        <v>694</v>
      </c>
      <c r="AA369" s="9" t="s">
        <v>695</v>
      </c>
      <c r="AB369" s="9" t="s">
        <v>698</v>
      </c>
      <c r="AC369" s="9">
        <v>0.12899999999999998</v>
      </c>
      <c r="AD369" s="9">
        <v>2.5799999999999996</v>
      </c>
      <c r="AE369" s="9">
        <v>0.62550000000000239</v>
      </c>
      <c r="AF369" s="9">
        <v>15</v>
      </c>
      <c r="AG369" s="25" t="s">
        <v>2264</v>
      </c>
      <c r="BB369" s="104" t="s">
        <v>4893</v>
      </c>
      <c r="BC369" s="105">
        <f t="shared" si="68"/>
        <v>0</v>
      </c>
      <c r="BD369" s="1"/>
      <c r="BE369">
        <v>2</v>
      </c>
      <c r="BF369" s="5">
        <v>5</v>
      </c>
      <c r="BG369">
        <v>5.75</v>
      </c>
      <c r="BH369" s="106">
        <f t="shared" si="67"/>
        <v>5.75</v>
      </c>
      <c r="BI369" s="107">
        <f t="shared" si="69"/>
        <v>0.5</v>
      </c>
      <c r="BJ369" s="108" t="str">
        <f t="shared" si="70"/>
        <v>SA-193-B7</v>
      </c>
      <c r="BK369" s="109" t="str">
        <f t="shared" si="71"/>
        <v>STUD BOLT, 2-5</v>
      </c>
      <c r="BL369" s="6">
        <f t="shared" si="65"/>
        <v>1.7353000000000001</v>
      </c>
      <c r="BM369" s="6" t="str">
        <f t="shared" si="72"/>
        <v>2-5 MACHINE THREAD</v>
      </c>
      <c r="BN369" s="110" t="s">
        <v>4476</v>
      </c>
    </row>
    <row r="370" spans="2:66" x14ac:dyDescent="0.25">
      <c r="B370" s="48" t="str">
        <f t="shared" si="66"/>
        <v>WNeck Flange 300-NPS24 SCH-60</v>
      </c>
      <c r="C370" s="9" t="s">
        <v>23</v>
      </c>
      <c r="D370" s="9" t="s">
        <v>788</v>
      </c>
      <c r="E370" s="9">
        <v>16777215</v>
      </c>
      <c r="F370" s="22" t="s">
        <v>689</v>
      </c>
      <c r="G370" s="9" t="s">
        <v>1</v>
      </c>
      <c r="H370" s="9" t="s">
        <v>1231</v>
      </c>
      <c r="I370" s="13" t="s">
        <v>1223</v>
      </c>
      <c r="J370" s="10">
        <v>24.000000000000004</v>
      </c>
      <c r="K370" s="11" t="s">
        <v>981</v>
      </c>
      <c r="L370" s="11" t="s">
        <v>995</v>
      </c>
      <c r="M370" s="15">
        <v>300</v>
      </c>
      <c r="N370" s="12">
        <v>36</v>
      </c>
      <c r="O370" s="11">
        <v>6.25E-2</v>
      </c>
      <c r="P370" s="12">
        <v>2.69</v>
      </c>
      <c r="Q370" s="12">
        <v>27.620000000000005</v>
      </c>
      <c r="R370" s="12">
        <v>24.000000000000004</v>
      </c>
      <c r="S370" s="12">
        <v>6.56</v>
      </c>
      <c r="T370" s="9">
        <v>22.062000000000001</v>
      </c>
      <c r="U370" s="12">
        <v>32</v>
      </c>
      <c r="V370" s="12">
        <v>1.62</v>
      </c>
      <c r="W370" s="12">
        <v>24</v>
      </c>
      <c r="X370" s="9">
        <v>7.5</v>
      </c>
      <c r="Y370" s="9" t="s">
        <v>872</v>
      </c>
      <c r="Z370" s="9" t="s">
        <v>694</v>
      </c>
      <c r="AA370" s="9" t="s">
        <v>695</v>
      </c>
      <c r="AB370" s="9" t="s">
        <v>698</v>
      </c>
      <c r="AC370" s="9">
        <v>0.12899999999999998</v>
      </c>
      <c r="AD370" s="9">
        <v>2.5799999999999996</v>
      </c>
      <c r="AE370" s="9">
        <v>0.90650000000000119</v>
      </c>
      <c r="AF370" s="9">
        <v>15</v>
      </c>
      <c r="AG370" s="25" t="s">
        <v>2264</v>
      </c>
      <c r="BB370" s="104" t="s">
        <v>4894</v>
      </c>
      <c r="BC370" s="105">
        <f t="shared" si="68"/>
        <v>0</v>
      </c>
      <c r="BD370" s="1"/>
      <c r="BE370">
        <v>2</v>
      </c>
      <c r="BF370" s="5">
        <v>5</v>
      </c>
      <c r="BG370">
        <v>6</v>
      </c>
      <c r="BH370" s="106">
        <f t="shared" si="67"/>
        <v>6</v>
      </c>
      <c r="BI370" s="107">
        <f t="shared" si="69"/>
        <v>0.5</v>
      </c>
      <c r="BJ370" s="108" t="str">
        <f t="shared" si="70"/>
        <v>SA-193-B7</v>
      </c>
      <c r="BK370" s="109" t="str">
        <f t="shared" si="71"/>
        <v>STUD BOLT, 2-5</v>
      </c>
      <c r="BL370" s="6">
        <f t="shared" si="65"/>
        <v>1.7353000000000001</v>
      </c>
      <c r="BM370" s="6" t="str">
        <f t="shared" si="72"/>
        <v>2-5 MACHINE THREAD</v>
      </c>
      <c r="BN370" s="110" t="s">
        <v>4476</v>
      </c>
    </row>
    <row r="371" spans="2:66" x14ac:dyDescent="0.25">
      <c r="B371" s="48" t="str">
        <f t="shared" si="66"/>
        <v>WNeck Flange 300-NPS24 SCH-80</v>
      </c>
      <c r="C371" s="9" t="s">
        <v>23</v>
      </c>
      <c r="D371" s="9" t="s">
        <v>788</v>
      </c>
      <c r="E371" s="9">
        <v>16777215</v>
      </c>
      <c r="F371" s="22" t="s">
        <v>689</v>
      </c>
      <c r="G371" s="9" t="s">
        <v>1</v>
      </c>
      <c r="H371" s="9" t="s">
        <v>1232</v>
      </c>
      <c r="I371" s="13" t="s">
        <v>1223</v>
      </c>
      <c r="J371" s="10">
        <v>24.000000000000004</v>
      </c>
      <c r="K371" s="11" t="s">
        <v>981</v>
      </c>
      <c r="L371" s="11" t="s">
        <v>995</v>
      </c>
      <c r="M371" s="15">
        <v>300</v>
      </c>
      <c r="N371" s="12">
        <v>36</v>
      </c>
      <c r="O371" s="11">
        <v>6.25E-2</v>
      </c>
      <c r="P371" s="12">
        <v>2.69</v>
      </c>
      <c r="Q371" s="12">
        <v>27.620000000000005</v>
      </c>
      <c r="R371" s="12">
        <v>24.000000000000004</v>
      </c>
      <c r="S371" s="12">
        <v>6.56</v>
      </c>
      <c r="T371" s="9">
        <v>21.562000000000001</v>
      </c>
      <c r="U371" s="12">
        <v>32</v>
      </c>
      <c r="V371" s="12">
        <v>1.62</v>
      </c>
      <c r="W371" s="12">
        <v>24</v>
      </c>
      <c r="X371" s="9">
        <v>7.5</v>
      </c>
      <c r="Y371" s="9" t="s">
        <v>704</v>
      </c>
      <c r="Z371" s="9" t="s">
        <v>694</v>
      </c>
      <c r="AA371" s="9" t="s">
        <v>695</v>
      </c>
      <c r="AB371" s="9" t="s">
        <v>698</v>
      </c>
      <c r="AC371" s="9">
        <v>0.12899999999999998</v>
      </c>
      <c r="AD371" s="9">
        <v>2.5799999999999996</v>
      </c>
      <c r="AE371" s="9">
        <v>1.1565000000000012</v>
      </c>
      <c r="AF371" s="9">
        <v>15</v>
      </c>
      <c r="AG371" s="25" t="s">
        <v>2264</v>
      </c>
      <c r="BB371" s="104" t="s">
        <v>4895</v>
      </c>
      <c r="BC371" s="105">
        <f t="shared" si="68"/>
        <v>0</v>
      </c>
      <c r="BD371" s="1"/>
      <c r="BE371">
        <v>2</v>
      </c>
      <c r="BF371" s="5">
        <v>5</v>
      </c>
      <c r="BG371">
        <v>6.25</v>
      </c>
      <c r="BH371" s="106">
        <f t="shared" si="67"/>
        <v>6.25</v>
      </c>
      <c r="BI371" s="107">
        <f t="shared" si="69"/>
        <v>0.5</v>
      </c>
      <c r="BJ371" s="108" t="str">
        <f t="shared" si="70"/>
        <v>SA-193-B7</v>
      </c>
      <c r="BK371" s="109" t="str">
        <f t="shared" si="71"/>
        <v>STUD BOLT, 2-5</v>
      </c>
      <c r="BL371" s="6">
        <f t="shared" si="65"/>
        <v>1.7353000000000001</v>
      </c>
      <c r="BM371" s="6" t="str">
        <f t="shared" si="72"/>
        <v>2-5 MACHINE THREAD</v>
      </c>
      <c r="BN371" s="110" t="s">
        <v>4476</v>
      </c>
    </row>
    <row r="372" spans="2:66" x14ac:dyDescent="0.25">
      <c r="B372" s="48" t="str">
        <f t="shared" si="66"/>
        <v>WNeck Flange 300-NPS24 SCH-STD</v>
      </c>
      <c r="C372" s="9" t="s">
        <v>23</v>
      </c>
      <c r="D372" s="9" t="s">
        <v>788</v>
      </c>
      <c r="E372" s="9">
        <v>16777215</v>
      </c>
      <c r="F372" s="22" t="s">
        <v>689</v>
      </c>
      <c r="G372" s="9" t="s">
        <v>1</v>
      </c>
      <c r="H372" s="9" t="s">
        <v>1233</v>
      </c>
      <c r="I372" s="13" t="s">
        <v>1223</v>
      </c>
      <c r="J372" s="10">
        <v>24.000000000000004</v>
      </c>
      <c r="K372" s="11" t="s">
        <v>981</v>
      </c>
      <c r="L372" s="11" t="s">
        <v>995</v>
      </c>
      <c r="M372" s="15">
        <v>300</v>
      </c>
      <c r="N372" s="12">
        <v>36</v>
      </c>
      <c r="O372" s="11">
        <v>6.25E-2</v>
      </c>
      <c r="P372" s="12">
        <v>2.69</v>
      </c>
      <c r="Q372" s="12">
        <v>27.620000000000005</v>
      </c>
      <c r="R372" s="12">
        <v>24.000000000000004</v>
      </c>
      <c r="S372" s="12">
        <v>6.56</v>
      </c>
      <c r="T372" s="9">
        <v>23.25</v>
      </c>
      <c r="U372" s="12">
        <v>32</v>
      </c>
      <c r="V372" s="12">
        <v>1.62</v>
      </c>
      <c r="W372" s="12">
        <v>24</v>
      </c>
      <c r="X372" s="9">
        <v>7.5</v>
      </c>
      <c r="Y372" s="9" t="s">
        <v>706</v>
      </c>
      <c r="Z372" s="9" t="s">
        <v>694</v>
      </c>
      <c r="AA372" s="9" t="s">
        <v>695</v>
      </c>
      <c r="AB372" s="9" t="s">
        <v>698</v>
      </c>
      <c r="AC372" s="9">
        <v>0.12899999999999998</v>
      </c>
      <c r="AD372" s="9">
        <v>2.5799999999999996</v>
      </c>
      <c r="AE372" s="9">
        <v>0.31250000000000178</v>
      </c>
      <c r="AF372" s="9">
        <v>15</v>
      </c>
      <c r="AG372" s="25" t="s">
        <v>2264</v>
      </c>
      <c r="BB372" s="104" t="s">
        <v>4896</v>
      </c>
      <c r="BC372" s="105">
        <f t="shared" si="68"/>
        <v>0</v>
      </c>
      <c r="BD372" s="1"/>
      <c r="BE372">
        <v>2</v>
      </c>
      <c r="BF372" s="5">
        <v>5</v>
      </c>
      <c r="BG372">
        <v>6.5</v>
      </c>
      <c r="BH372" s="106">
        <f t="shared" si="67"/>
        <v>6.5</v>
      </c>
      <c r="BI372" s="107">
        <f t="shared" si="69"/>
        <v>0.5</v>
      </c>
      <c r="BJ372" s="108" t="str">
        <f t="shared" si="70"/>
        <v>SA-193-B7</v>
      </c>
      <c r="BK372" s="109" t="str">
        <f t="shared" si="71"/>
        <v>STUD BOLT, 2-5</v>
      </c>
      <c r="BL372" s="6">
        <f t="shared" si="65"/>
        <v>1.7353000000000001</v>
      </c>
      <c r="BM372" s="6" t="str">
        <f t="shared" si="72"/>
        <v>2-5 MACHINE THREAD</v>
      </c>
      <c r="BN372" s="110" t="s">
        <v>4476</v>
      </c>
    </row>
    <row r="373" spans="2:66" x14ac:dyDescent="0.25">
      <c r="B373" s="48" t="str">
        <f t="shared" si="66"/>
        <v>WNeck Flange 300-NPS24 SCH-XH</v>
      </c>
      <c r="C373" s="9" t="s">
        <v>23</v>
      </c>
      <c r="D373" s="9" t="s">
        <v>788</v>
      </c>
      <c r="E373" s="9">
        <v>16777215</v>
      </c>
      <c r="F373" s="22" t="s">
        <v>689</v>
      </c>
      <c r="G373" s="9" t="s">
        <v>1</v>
      </c>
      <c r="H373" s="9" t="s">
        <v>1234</v>
      </c>
      <c r="I373" s="13" t="s">
        <v>1223</v>
      </c>
      <c r="J373" s="10">
        <v>24.000000000000004</v>
      </c>
      <c r="K373" s="11" t="s">
        <v>981</v>
      </c>
      <c r="L373" s="11" t="s">
        <v>995</v>
      </c>
      <c r="M373" s="15">
        <v>300</v>
      </c>
      <c r="N373" s="12">
        <v>36</v>
      </c>
      <c r="O373" s="11">
        <v>6.25E-2</v>
      </c>
      <c r="P373" s="12">
        <v>2.69</v>
      </c>
      <c r="Q373" s="12">
        <v>27.620000000000005</v>
      </c>
      <c r="R373" s="12">
        <v>24.000000000000004</v>
      </c>
      <c r="S373" s="12">
        <v>6.56</v>
      </c>
      <c r="T373" s="9">
        <v>23</v>
      </c>
      <c r="U373" s="12">
        <v>32</v>
      </c>
      <c r="V373" s="12">
        <v>1.62</v>
      </c>
      <c r="W373" s="12">
        <v>24</v>
      </c>
      <c r="X373" s="9">
        <v>7.5</v>
      </c>
      <c r="Y373" s="9" t="s">
        <v>708</v>
      </c>
      <c r="Z373" s="9" t="s">
        <v>694</v>
      </c>
      <c r="AA373" s="9" t="s">
        <v>695</v>
      </c>
      <c r="AB373" s="9" t="s">
        <v>698</v>
      </c>
      <c r="AC373" s="9">
        <v>0.12899999999999998</v>
      </c>
      <c r="AD373" s="9">
        <v>2.5799999999999996</v>
      </c>
      <c r="AE373" s="9">
        <v>0.43750000000000178</v>
      </c>
      <c r="AF373" s="9">
        <v>15</v>
      </c>
      <c r="AG373" s="25" t="s">
        <v>2264</v>
      </c>
      <c r="BB373" s="104" t="s">
        <v>4897</v>
      </c>
      <c r="BC373" s="105">
        <f t="shared" si="68"/>
        <v>0</v>
      </c>
      <c r="BD373" s="1"/>
      <c r="BE373">
        <v>2</v>
      </c>
      <c r="BF373" s="5">
        <v>5</v>
      </c>
      <c r="BG373">
        <v>6.75</v>
      </c>
      <c r="BH373" s="106">
        <f t="shared" si="67"/>
        <v>6.75</v>
      </c>
      <c r="BI373" s="107">
        <f t="shared" si="69"/>
        <v>0.5</v>
      </c>
      <c r="BJ373" s="108" t="str">
        <f t="shared" si="70"/>
        <v>SA-193-B7</v>
      </c>
      <c r="BK373" s="109" t="str">
        <f t="shared" si="71"/>
        <v>STUD BOLT, 2-5</v>
      </c>
      <c r="BL373" s="6">
        <f t="shared" si="65"/>
        <v>1.7353000000000001</v>
      </c>
      <c r="BM373" s="6" t="str">
        <f t="shared" si="72"/>
        <v>2-5 MACHINE THREAD</v>
      </c>
      <c r="BN373" s="110" t="s">
        <v>4476</v>
      </c>
    </row>
    <row r="374" spans="2:66" x14ac:dyDescent="0.25">
      <c r="B374" s="48" t="str">
        <f t="shared" si="66"/>
        <v>WNeck Flange 400-NPS0.5 SCH-10</v>
      </c>
      <c r="C374" s="9" t="s">
        <v>23</v>
      </c>
      <c r="D374" s="9" t="s">
        <v>696</v>
      </c>
      <c r="E374" s="9">
        <v>12632256</v>
      </c>
      <c r="F374" s="22" t="s">
        <v>689</v>
      </c>
      <c r="G374" s="9" t="s">
        <v>1</v>
      </c>
      <c r="H374" s="9" t="s">
        <v>1235</v>
      </c>
      <c r="I374" s="13" t="s">
        <v>1236</v>
      </c>
      <c r="J374" s="10">
        <v>0.5</v>
      </c>
      <c r="K374" s="11" t="s">
        <v>691</v>
      </c>
      <c r="L374" s="11" t="s">
        <v>1237</v>
      </c>
      <c r="M374" s="15">
        <v>400</v>
      </c>
      <c r="N374" s="12">
        <v>3.75</v>
      </c>
      <c r="O374" s="12">
        <v>0.25</v>
      </c>
      <c r="P374" s="12">
        <v>0.56000000000000005</v>
      </c>
      <c r="Q374" s="12">
        <v>1.5000000000000002</v>
      </c>
      <c r="R374" s="12">
        <v>0.84</v>
      </c>
      <c r="S374" s="12">
        <v>2.06</v>
      </c>
      <c r="T374" s="14">
        <v>0.67400000000000004</v>
      </c>
      <c r="U374" s="12">
        <v>2.62</v>
      </c>
      <c r="V374" s="12">
        <v>0.62</v>
      </c>
      <c r="W374" s="12">
        <v>4</v>
      </c>
      <c r="X374" s="9">
        <v>45</v>
      </c>
      <c r="Y374" s="9" t="s">
        <v>693</v>
      </c>
      <c r="Z374" s="9" t="s">
        <v>694</v>
      </c>
      <c r="AA374" s="9" t="s">
        <v>695</v>
      </c>
      <c r="AB374" s="9" t="s">
        <v>698</v>
      </c>
      <c r="AC374" s="9">
        <v>0.05</v>
      </c>
      <c r="AD374" s="9">
        <v>1</v>
      </c>
      <c r="AE374" s="9">
        <v>2.0499999999999963E-2</v>
      </c>
      <c r="AF374" s="9">
        <v>90</v>
      </c>
      <c r="AG374" s="25" t="s">
        <v>2264</v>
      </c>
      <c r="BB374" s="104" t="s">
        <v>4898</v>
      </c>
      <c r="BC374" s="105">
        <f t="shared" si="68"/>
        <v>0</v>
      </c>
      <c r="BD374" s="1"/>
      <c r="BE374">
        <v>2</v>
      </c>
      <c r="BF374" s="5">
        <v>5</v>
      </c>
      <c r="BG374">
        <v>7</v>
      </c>
      <c r="BH374" s="106">
        <f t="shared" si="67"/>
        <v>7</v>
      </c>
      <c r="BI374" s="107">
        <f t="shared" si="69"/>
        <v>0.5</v>
      </c>
      <c r="BJ374" s="108" t="str">
        <f t="shared" si="70"/>
        <v>SA-193-B7</v>
      </c>
      <c r="BK374" s="109" t="str">
        <f t="shared" si="71"/>
        <v>STUD BOLT, 2-5</v>
      </c>
      <c r="BL374" s="6">
        <f t="shared" si="65"/>
        <v>1.7353000000000001</v>
      </c>
      <c r="BM374" s="6" t="str">
        <f t="shared" si="72"/>
        <v>2-5 MACHINE THREAD</v>
      </c>
      <c r="BN374" s="110" t="s">
        <v>4476</v>
      </c>
    </row>
    <row r="375" spans="2:66" x14ac:dyDescent="0.25">
      <c r="B375" s="48" t="str">
        <f t="shared" si="66"/>
        <v>WNeck Flange 400-NPS0.5 SCH-160</v>
      </c>
      <c r="C375" s="9" t="s">
        <v>23</v>
      </c>
      <c r="D375" s="9" t="s">
        <v>696</v>
      </c>
      <c r="E375" s="9">
        <v>12632256</v>
      </c>
      <c r="F375" s="22" t="s">
        <v>689</v>
      </c>
      <c r="G375" s="9" t="s">
        <v>214</v>
      </c>
      <c r="H375" s="9" t="s">
        <v>1238</v>
      </c>
      <c r="I375" s="13" t="s">
        <v>1236</v>
      </c>
      <c r="J375" s="10">
        <v>0.5</v>
      </c>
      <c r="K375" s="11" t="s">
        <v>691</v>
      </c>
      <c r="L375" s="11" t="s">
        <v>1237</v>
      </c>
      <c r="M375" s="15">
        <v>400</v>
      </c>
      <c r="N375" s="12">
        <v>3.75</v>
      </c>
      <c r="O375" s="12">
        <v>0.25</v>
      </c>
      <c r="P375" s="12">
        <v>0.56000000000000005</v>
      </c>
      <c r="Q375" s="12">
        <v>1.5000000000000002</v>
      </c>
      <c r="R375" s="12">
        <v>0.84</v>
      </c>
      <c r="S375" s="12">
        <v>2.06</v>
      </c>
      <c r="T375" s="14">
        <v>0.46400000000000002</v>
      </c>
      <c r="U375" s="12">
        <v>2.62</v>
      </c>
      <c r="V375" s="12">
        <v>0.62</v>
      </c>
      <c r="W375" s="12">
        <v>4</v>
      </c>
      <c r="X375" s="9">
        <v>45</v>
      </c>
      <c r="Y375" s="9" t="s">
        <v>700</v>
      </c>
      <c r="Z375" s="9" t="s">
        <v>694</v>
      </c>
      <c r="AA375" s="9" t="s">
        <v>695</v>
      </c>
      <c r="AB375" s="9" t="s">
        <v>698</v>
      </c>
      <c r="AC375" s="9">
        <v>0.05</v>
      </c>
      <c r="AD375" s="9">
        <v>1</v>
      </c>
      <c r="AE375" s="9">
        <v>0.12549999999999997</v>
      </c>
      <c r="AF375" s="9">
        <v>90</v>
      </c>
      <c r="AG375" s="25" t="s">
        <v>2264</v>
      </c>
      <c r="BB375" s="104" t="s">
        <v>4899</v>
      </c>
      <c r="BC375" s="105">
        <f t="shared" si="68"/>
        <v>0</v>
      </c>
      <c r="BD375" s="1"/>
      <c r="BE375">
        <v>2</v>
      </c>
      <c r="BF375" s="5">
        <v>5</v>
      </c>
      <c r="BG375">
        <v>7.25</v>
      </c>
      <c r="BH375" s="106">
        <f t="shared" si="67"/>
        <v>7.25</v>
      </c>
      <c r="BI375" s="107">
        <f t="shared" si="69"/>
        <v>0.5</v>
      </c>
      <c r="BJ375" s="108" t="str">
        <f t="shared" si="70"/>
        <v>SA-193-B7</v>
      </c>
      <c r="BK375" s="109" t="str">
        <f t="shared" si="71"/>
        <v>STUD BOLT, 2-5</v>
      </c>
      <c r="BL375" s="6">
        <f t="shared" si="65"/>
        <v>1.7353000000000001</v>
      </c>
      <c r="BM375" s="6" t="str">
        <f t="shared" si="72"/>
        <v>2-5 MACHINE THREAD</v>
      </c>
      <c r="BN375" s="110" t="s">
        <v>4476</v>
      </c>
    </row>
    <row r="376" spans="2:66" x14ac:dyDescent="0.25">
      <c r="B376" s="48" t="str">
        <f t="shared" si="66"/>
        <v>WNeck Flange 400-NPS0.5 SCH-40</v>
      </c>
      <c r="C376" s="9" t="s">
        <v>23</v>
      </c>
      <c r="D376" s="9" t="s">
        <v>696</v>
      </c>
      <c r="E376" s="9">
        <v>12632256</v>
      </c>
      <c r="F376" s="22" t="s">
        <v>689</v>
      </c>
      <c r="G376" s="9" t="s">
        <v>215</v>
      </c>
      <c r="H376" s="9" t="s">
        <v>1239</v>
      </c>
      <c r="I376" s="13" t="s">
        <v>1236</v>
      </c>
      <c r="J376" s="10">
        <v>0.5</v>
      </c>
      <c r="K376" s="11" t="s">
        <v>691</v>
      </c>
      <c r="L376" s="11" t="s">
        <v>1237</v>
      </c>
      <c r="M376" s="15">
        <v>400</v>
      </c>
      <c r="N376" s="12">
        <v>3.75</v>
      </c>
      <c r="O376" s="12">
        <v>0.25</v>
      </c>
      <c r="P376" s="12">
        <v>0.56000000000000005</v>
      </c>
      <c r="Q376" s="12">
        <v>1.5000000000000002</v>
      </c>
      <c r="R376" s="12">
        <v>0.84</v>
      </c>
      <c r="S376" s="12">
        <v>2.06</v>
      </c>
      <c r="T376" s="14">
        <v>0.622</v>
      </c>
      <c r="U376" s="12">
        <v>2.62</v>
      </c>
      <c r="V376" s="12">
        <v>0.62</v>
      </c>
      <c r="W376" s="12">
        <v>4</v>
      </c>
      <c r="X376" s="9">
        <v>45</v>
      </c>
      <c r="Y376" s="9" t="s">
        <v>702</v>
      </c>
      <c r="Z376" s="9" t="s">
        <v>694</v>
      </c>
      <c r="AA376" s="9" t="s">
        <v>695</v>
      </c>
      <c r="AB376" s="9" t="s">
        <v>698</v>
      </c>
      <c r="AC376" s="9">
        <v>0.05</v>
      </c>
      <c r="AD376" s="9">
        <v>1</v>
      </c>
      <c r="AE376" s="9">
        <v>4.6499999999999986E-2</v>
      </c>
      <c r="AF376" s="9">
        <v>90</v>
      </c>
      <c r="AG376" s="25" t="s">
        <v>2264</v>
      </c>
      <c r="BB376" s="104" t="s">
        <v>4900</v>
      </c>
      <c r="BC376" s="105">
        <f t="shared" si="68"/>
        <v>0</v>
      </c>
      <c r="BD376" s="1"/>
      <c r="BE376">
        <v>2</v>
      </c>
      <c r="BF376" s="5">
        <v>5</v>
      </c>
      <c r="BG376">
        <v>7.5</v>
      </c>
      <c r="BH376" s="106">
        <f t="shared" si="67"/>
        <v>7.5</v>
      </c>
      <c r="BI376" s="107">
        <f t="shared" si="69"/>
        <v>0.5</v>
      </c>
      <c r="BJ376" s="108" t="str">
        <f t="shared" si="70"/>
        <v>SA-193-B7</v>
      </c>
      <c r="BK376" s="109" t="str">
        <f t="shared" si="71"/>
        <v>STUD BOLT, 2-5</v>
      </c>
      <c r="BL376" s="6">
        <f t="shared" si="65"/>
        <v>1.7353000000000001</v>
      </c>
      <c r="BM376" s="6" t="str">
        <f t="shared" si="72"/>
        <v>2-5 MACHINE THREAD</v>
      </c>
      <c r="BN376" s="110" t="s">
        <v>4476</v>
      </c>
    </row>
    <row r="377" spans="2:66" x14ac:dyDescent="0.25">
      <c r="B377" s="48" t="str">
        <f t="shared" si="66"/>
        <v>WNeck Flange 400-NPS0.5 SCH-80</v>
      </c>
      <c r="C377" s="9" t="s">
        <v>23</v>
      </c>
      <c r="D377" s="9" t="s">
        <v>696</v>
      </c>
      <c r="E377" s="9">
        <v>12632256</v>
      </c>
      <c r="F377" s="22" t="s">
        <v>689</v>
      </c>
      <c r="G377" s="9" t="s">
        <v>216</v>
      </c>
      <c r="H377" s="9" t="s">
        <v>1240</v>
      </c>
      <c r="I377" s="13" t="s">
        <v>1236</v>
      </c>
      <c r="J377" s="10">
        <v>0.5</v>
      </c>
      <c r="K377" s="11" t="s">
        <v>691</v>
      </c>
      <c r="L377" s="11" t="s">
        <v>1237</v>
      </c>
      <c r="M377" s="15">
        <v>400</v>
      </c>
      <c r="N377" s="12">
        <v>3.75</v>
      </c>
      <c r="O377" s="12">
        <v>0.25</v>
      </c>
      <c r="P377" s="12">
        <v>0.56000000000000005</v>
      </c>
      <c r="Q377" s="12">
        <v>1.5000000000000002</v>
      </c>
      <c r="R377" s="12">
        <v>0.84</v>
      </c>
      <c r="S377" s="12">
        <v>2.06</v>
      </c>
      <c r="T377" s="14">
        <v>0.54600000000000004</v>
      </c>
      <c r="U377" s="12">
        <v>2.62</v>
      </c>
      <c r="V377" s="12">
        <v>0.62</v>
      </c>
      <c r="W377" s="12">
        <v>4</v>
      </c>
      <c r="X377" s="9">
        <v>45</v>
      </c>
      <c r="Y377" s="9" t="s">
        <v>704</v>
      </c>
      <c r="Z377" s="9" t="s">
        <v>694</v>
      </c>
      <c r="AA377" s="9" t="s">
        <v>695</v>
      </c>
      <c r="AB377" s="9" t="s">
        <v>698</v>
      </c>
      <c r="AC377" s="9">
        <v>0.05</v>
      </c>
      <c r="AD377" s="9">
        <v>1</v>
      </c>
      <c r="AE377" s="9">
        <v>8.4499999999999964E-2</v>
      </c>
      <c r="AF377" s="9">
        <v>90</v>
      </c>
      <c r="AG377" s="25" t="s">
        <v>2264</v>
      </c>
      <c r="BB377" s="104" t="s">
        <v>4901</v>
      </c>
      <c r="BC377" s="105">
        <f t="shared" si="68"/>
        <v>0</v>
      </c>
      <c r="BD377" s="1"/>
      <c r="BE377">
        <v>2</v>
      </c>
      <c r="BF377" s="5">
        <v>5</v>
      </c>
      <c r="BG377">
        <v>7.75</v>
      </c>
      <c r="BH377" s="106">
        <f t="shared" si="67"/>
        <v>7.75</v>
      </c>
      <c r="BI377" s="107">
        <f t="shared" si="69"/>
        <v>0.5</v>
      </c>
      <c r="BJ377" s="108" t="str">
        <f t="shared" si="70"/>
        <v>SA-193-B7</v>
      </c>
      <c r="BK377" s="109" t="str">
        <f t="shared" si="71"/>
        <v>STUD BOLT, 2-5</v>
      </c>
      <c r="BL377" s="6">
        <f t="shared" si="65"/>
        <v>1.7353000000000001</v>
      </c>
      <c r="BM377" s="6" t="str">
        <f t="shared" si="72"/>
        <v>2-5 MACHINE THREAD</v>
      </c>
      <c r="BN377" s="110" t="s">
        <v>4476</v>
      </c>
    </row>
    <row r="378" spans="2:66" x14ac:dyDescent="0.25">
      <c r="B378" s="48" t="str">
        <f t="shared" si="66"/>
        <v>WNeck Flange 400-NPS0.5 SCH-STD</v>
      </c>
      <c r="C378" s="9" t="s">
        <v>23</v>
      </c>
      <c r="D378" s="9" t="s">
        <v>696</v>
      </c>
      <c r="E378" s="9">
        <v>12632256</v>
      </c>
      <c r="F378" s="22" t="s">
        <v>689</v>
      </c>
      <c r="G378" s="9" t="s">
        <v>217</v>
      </c>
      <c r="H378" s="9" t="s">
        <v>1241</v>
      </c>
      <c r="I378" s="13" t="s">
        <v>1236</v>
      </c>
      <c r="J378" s="10">
        <v>0.5</v>
      </c>
      <c r="K378" s="11" t="s">
        <v>691</v>
      </c>
      <c r="L378" s="11" t="s">
        <v>1237</v>
      </c>
      <c r="M378" s="15">
        <v>400</v>
      </c>
      <c r="N378" s="12">
        <v>3.75</v>
      </c>
      <c r="O378" s="12">
        <v>0.25</v>
      </c>
      <c r="P378" s="12">
        <v>0.56000000000000005</v>
      </c>
      <c r="Q378" s="12">
        <v>1.5000000000000002</v>
      </c>
      <c r="R378" s="12">
        <v>0.84</v>
      </c>
      <c r="S378" s="12">
        <v>2.06</v>
      </c>
      <c r="T378" s="14">
        <v>0.622</v>
      </c>
      <c r="U378" s="12">
        <v>2.62</v>
      </c>
      <c r="V378" s="12">
        <v>0.62</v>
      </c>
      <c r="W378" s="12">
        <v>4</v>
      </c>
      <c r="X378" s="9">
        <v>45</v>
      </c>
      <c r="Y378" s="9" t="s">
        <v>706</v>
      </c>
      <c r="Z378" s="9" t="s">
        <v>694</v>
      </c>
      <c r="AA378" s="9" t="s">
        <v>695</v>
      </c>
      <c r="AB378" s="9" t="s">
        <v>698</v>
      </c>
      <c r="AC378" s="9">
        <v>0.05</v>
      </c>
      <c r="AD378" s="9">
        <v>1</v>
      </c>
      <c r="AE378" s="9">
        <v>4.6499999999999986E-2</v>
      </c>
      <c r="AF378" s="9">
        <v>90</v>
      </c>
      <c r="AG378" s="25" t="s">
        <v>2264</v>
      </c>
      <c r="BB378" s="104" t="s">
        <v>4902</v>
      </c>
      <c r="BC378" s="105">
        <f t="shared" si="68"/>
        <v>0</v>
      </c>
      <c r="BD378" s="1"/>
      <c r="BE378">
        <v>2</v>
      </c>
      <c r="BF378" s="5">
        <v>5</v>
      </c>
      <c r="BG378">
        <v>8</v>
      </c>
      <c r="BH378" s="106">
        <f t="shared" si="67"/>
        <v>8</v>
      </c>
      <c r="BI378" s="107">
        <f t="shared" si="69"/>
        <v>0.5</v>
      </c>
      <c r="BJ378" s="108" t="str">
        <f t="shared" si="70"/>
        <v>SA-193-B7</v>
      </c>
      <c r="BK378" s="109" t="str">
        <f t="shared" si="71"/>
        <v>STUD BOLT, 2-5</v>
      </c>
      <c r="BL378" s="6">
        <f t="shared" si="65"/>
        <v>1.7353000000000001</v>
      </c>
      <c r="BM378" s="6" t="str">
        <f t="shared" si="72"/>
        <v>2-5 MACHINE THREAD</v>
      </c>
      <c r="BN378" s="110" t="s">
        <v>4476</v>
      </c>
    </row>
    <row r="379" spans="2:66" x14ac:dyDescent="0.25">
      <c r="B379" s="48" t="str">
        <f t="shared" si="66"/>
        <v>WNeck Flange 400-NPS0.5 SCH-XH</v>
      </c>
      <c r="C379" s="9" t="s">
        <v>23</v>
      </c>
      <c r="D379" s="9" t="s">
        <v>696</v>
      </c>
      <c r="E379" s="9">
        <v>12632256</v>
      </c>
      <c r="F379" s="22" t="s">
        <v>689</v>
      </c>
      <c r="G379" s="9" t="s">
        <v>1</v>
      </c>
      <c r="H379" s="9" t="s">
        <v>1242</v>
      </c>
      <c r="I379" s="13" t="s">
        <v>1236</v>
      </c>
      <c r="J379" s="10">
        <v>0.5</v>
      </c>
      <c r="K379" s="11" t="s">
        <v>691</v>
      </c>
      <c r="L379" s="11" t="s">
        <v>1237</v>
      </c>
      <c r="M379" s="15">
        <v>400</v>
      </c>
      <c r="N379" s="12">
        <v>3.75</v>
      </c>
      <c r="O379" s="12">
        <v>0.25</v>
      </c>
      <c r="P379" s="12">
        <v>0.56000000000000005</v>
      </c>
      <c r="Q379" s="12">
        <v>1.5000000000000002</v>
      </c>
      <c r="R379" s="12">
        <v>0.84</v>
      </c>
      <c r="S379" s="12">
        <v>2.06</v>
      </c>
      <c r="T379" s="14">
        <v>0.54600000000000004</v>
      </c>
      <c r="U379" s="12">
        <v>2.62</v>
      </c>
      <c r="V379" s="12">
        <v>0.62</v>
      </c>
      <c r="W379" s="12">
        <v>4</v>
      </c>
      <c r="X379" s="9">
        <v>45</v>
      </c>
      <c r="Y379" s="9" t="s">
        <v>708</v>
      </c>
      <c r="Z379" s="9" t="s">
        <v>694</v>
      </c>
      <c r="AA379" s="9" t="s">
        <v>695</v>
      </c>
      <c r="AB379" s="9" t="s">
        <v>698</v>
      </c>
      <c r="AC379" s="9">
        <v>0.05</v>
      </c>
      <c r="AD379" s="9">
        <v>1</v>
      </c>
      <c r="AE379" s="9">
        <v>8.4499999999999964E-2</v>
      </c>
      <c r="AF379" s="9">
        <v>90</v>
      </c>
      <c r="AG379" s="25" t="s">
        <v>2264</v>
      </c>
      <c r="BB379" s="104" t="s">
        <v>4903</v>
      </c>
      <c r="BC379" s="105">
        <f t="shared" si="68"/>
        <v>0</v>
      </c>
      <c r="BD379" s="1"/>
      <c r="BE379">
        <v>2</v>
      </c>
      <c r="BF379" s="5">
        <v>5</v>
      </c>
      <c r="BG379">
        <v>8.5</v>
      </c>
      <c r="BH379" s="106">
        <f t="shared" si="67"/>
        <v>8.5</v>
      </c>
      <c r="BI379" s="107">
        <f t="shared" si="69"/>
        <v>0.5</v>
      </c>
      <c r="BJ379" s="108" t="str">
        <f t="shared" si="70"/>
        <v>SA-193-B7</v>
      </c>
      <c r="BK379" s="109" t="str">
        <f t="shared" si="71"/>
        <v>STUD BOLT, 2-5</v>
      </c>
      <c r="BL379" s="6">
        <f t="shared" si="65"/>
        <v>1.7353000000000001</v>
      </c>
      <c r="BM379" s="6" t="str">
        <f t="shared" si="72"/>
        <v>2-5 MACHINE THREAD</v>
      </c>
      <c r="BN379" s="110" t="s">
        <v>4476</v>
      </c>
    </row>
    <row r="380" spans="2:66" x14ac:dyDescent="0.25">
      <c r="B380" s="48" t="str">
        <f t="shared" si="66"/>
        <v>WNeck Flange 400-NPS0.5 SCH-XXH</v>
      </c>
      <c r="C380" s="9" t="s">
        <v>23</v>
      </c>
      <c r="D380" s="9" t="s">
        <v>696</v>
      </c>
      <c r="E380" s="9">
        <v>12632256</v>
      </c>
      <c r="F380" s="22" t="s">
        <v>689</v>
      </c>
      <c r="G380" s="9" t="s">
        <v>218</v>
      </c>
      <c r="H380" s="9" t="s">
        <v>1243</v>
      </c>
      <c r="I380" s="13" t="s">
        <v>1236</v>
      </c>
      <c r="J380" s="10">
        <v>0.5</v>
      </c>
      <c r="K380" s="11" t="s">
        <v>691</v>
      </c>
      <c r="L380" s="11" t="s">
        <v>1237</v>
      </c>
      <c r="M380" s="15">
        <v>400</v>
      </c>
      <c r="N380" s="12">
        <v>3.75</v>
      </c>
      <c r="O380" s="12">
        <v>0.25</v>
      </c>
      <c r="P380" s="12">
        <v>0.56000000000000005</v>
      </c>
      <c r="Q380" s="12">
        <v>1.5000000000000002</v>
      </c>
      <c r="R380" s="12">
        <v>0.84</v>
      </c>
      <c r="S380" s="12">
        <v>2.06</v>
      </c>
      <c r="T380" s="14">
        <v>0.252</v>
      </c>
      <c r="U380" s="12">
        <v>2.62</v>
      </c>
      <c r="V380" s="12">
        <v>0.62</v>
      </c>
      <c r="W380" s="12">
        <v>4</v>
      </c>
      <c r="X380" s="9">
        <v>45</v>
      </c>
      <c r="Y380" s="9" t="s">
        <v>710</v>
      </c>
      <c r="Z380" s="9" t="s">
        <v>694</v>
      </c>
      <c r="AA380" s="9" t="s">
        <v>695</v>
      </c>
      <c r="AB380" s="9" t="s">
        <v>698</v>
      </c>
      <c r="AC380" s="9">
        <v>0.05</v>
      </c>
      <c r="AD380" s="9">
        <v>1</v>
      </c>
      <c r="AE380" s="9">
        <v>0.23149999999999998</v>
      </c>
      <c r="AF380" s="9">
        <v>90</v>
      </c>
      <c r="AG380" s="25" t="s">
        <v>2264</v>
      </c>
      <c r="BB380" s="104" t="s">
        <v>4904</v>
      </c>
      <c r="BC380" s="105">
        <f t="shared" si="68"/>
        <v>0</v>
      </c>
      <c r="BD380" s="1"/>
      <c r="BE380">
        <v>2</v>
      </c>
      <c r="BF380" s="5">
        <v>5</v>
      </c>
      <c r="BG380">
        <v>9</v>
      </c>
      <c r="BH380" s="106">
        <f t="shared" si="67"/>
        <v>9</v>
      </c>
      <c r="BI380" s="107">
        <f t="shared" si="69"/>
        <v>0.5</v>
      </c>
      <c r="BJ380" s="108" t="str">
        <f t="shared" si="70"/>
        <v>SA-193-B7</v>
      </c>
      <c r="BK380" s="109" t="str">
        <f t="shared" si="71"/>
        <v>STUD BOLT, 2-5</v>
      </c>
      <c r="BL380" s="6">
        <f t="shared" si="65"/>
        <v>1.7353000000000001</v>
      </c>
      <c r="BM380" s="6" t="str">
        <f t="shared" si="72"/>
        <v>2-5 MACHINE THREAD</v>
      </c>
      <c r="BN380" s="110" t="s">
        <v>4476</v>
      </c>
    </row>
    <row r="381" spans="2:66" x14ac:dyDescent="0.25">
      <c r="B381" s="48" t="str">
        <f t="shared" si="66"/>
        <v>WNeck Flange 400-NPS0.75 SCH-10</v>
      </c>
      <c r="C381" s="9" t="s">
        <v>23</v>
      </c>
      <c r="D381" s="9" t="s">
        <v>711</v>
      </c>
      <c r="E381" s="9">
        <v>6447714</v>
      </c>
      <c r="F381" s="22" t="s">
        <v>689</v>
      </c>
      <c r="G381" s="9" t="s">
        <v>1</v>
      </c>
      <c r="H381" s="9" t="s">
        <v>1244</v>
      </c>
      <c r="I381" s="13" t="s">
        <v>1245</v>
      </c>
      <c r="J381" s="10">
        <v>0.75000000000000011</v>
      </c>
      <c r="K381" s="11" t="s">
        <v>714</v>
      </c>
      <c r="L381" s="11" t="s">
        <v>1237</v>
      </c>
      <c r="M381" s="15">
        <v>400</v>
      </c>
      <c r="N381" s="12">
        <v>4.62</v>
      </c>
      <c r="O381" s="12">
        <v>0.25</v>
      </c>
      <c r="P381" s="12">
        <v>0.62</v>
      </c>
      <c r="Q381" s="12">
        <v>1.88</v>
      </c>
      <c r="R381" s="12">
        <v>1.05</v>
      </c>
      <c r="S381" s="12">
        <v>2.25</v>
      </c>
      <c r="T381" s="9">
        <v>0.88400000000000001</v>
      </c>
      <c r="U381" s="12">
        <v>3.25</v>
      </c>
      <c r="V381" s="12">
        <v>0.75000000000000011</v>
      </c>
      <c r="W381" s="12">
        <v>4</v>
      </c>
      <c r="X381" s="9">
        <v>45</v>
      </c>
      <c r="Y381" s="9" t="s">
        <v>693</v>
      </c>
      <c r="Z381" s="9" t="s">
        <v>694</v>
      </c>
      <c r="AA381" s="9" t="s">
        <v>695</v>
      </c>
      <c r="AB381" s="9" t="s">
        <v>698</v>
      </c>
      <c r="AC381" s="9">
        <v>5.4333333333333331E-2</v>
      </c>
      <c r="AD381" s="9">
        <v>1.0866666666666667</v>
      </c>
      <c r="AE381" s="9">
        <v>2.0500000000000018E-2</v>
      </c>
      <c r="AF381" s="9">
        <v>90</v>
      </c>
      <c r="AG381" s="25" t="s">
        <v>2264</v>
      </c>
      <c r="BB381" s="104" t="s">
        <v>4905</v>
      </c>
      <c r="BC381" s="105">
        <f t="shared" si="68"/>
        <v>0</v>
      </c>
      <c r="BD381" s="1"/>
      <c r="BE381">
        <v>2</v>
      </c>
      <c r="BF381" s="5">
        <v>5</v>
      </c>
      <c r="BG381">
        <v>9.5</v>
      </c>
      <c r="BH381" s="106">
        <f t="shared" si="67"/>
        <v>9.5</v>
      </c>
      <c r="BI381" s="107">
        <f t="shared" si="69"/>
        <v>0.5</v>
      </c>
      <c r="BJ381" s="108" t="str">
        <f t="shared" si="70"/>
        <v>SA-193-B7</v>
      </c>
      <c r="BK381" s="109" t="str">
        <f t="shared" si="71"/>
        <v>STUD BOLT, 2-5</v>
      </c>
      <c r="BL381" s="6">
        <f t="shared" si="65"/>
        <v>1.7353000000000001</v>
      </c>
      <c r="BM381" s="6" t="str">
        <f t="shared" si="72"/>
        <v>2-5 MACHINE THREAD</v>
      </c>
      <c r="BN381" s="110" t="s">
        <v>4476</v>
      </c>
    </row>
    <row r="382" spans="2:66" x14ac:dyDescent="0.25">
      <c r="B382" s="48" t="str">
        <f t="shared" si="66"/>
        <v>WNeck Flange 400-NPS0.75 SCH-160</v>
      </c>
      <c r="C382" s="9" t="s">
        <v>23</v>
      </c>
      <c r="D382" s="9" t="s">
        <v>711</v>
      </c>
      <c r="E382" s="9">
        <v>6447714</v>
      </c>
      <c r="F382" s="22" t="s">
        <v>689</v>
      </c>
      <c r="G382" s="9" t="s">
        <v>219</v>
      </c>
      <c r="H382" s="9" t="s">
        <v>1246</v>
      </c>
      <c r="I382" s="13" t="s">
        <v>1245</v>
      </c>
      <c r="J382" s="10">
        <v>0.75000000000000011</v>
      </c>
      <c r="K382" s="11" t="s">
        <v>714</v>
      </c>
      <c r="L382" s="11" t="s">
        <v>1237</v>
      </c>
      <c r="M382" s="15">
        <v>400</v>
      </c>
      <c r="N382" s="12">
        <v>4.62</v>
      </c>
      <c r="O382" s="12">
        <v>0.25</v>
      </c>
      <c r="P382" s="12">
        <v>0.62</v>
      </c>
      <c r="Q382" s="12">
        <v>1.88</v>
      </c>
      <c r="R382" s="12">
        <v>1.05</v>
      </c>
      <c r="S382" s="12">
        <v>2.25</v>
      </c>
      <c r="T382" s="9">
        <v>0.61199999999999999</v>
      </c>
      <c r="U382" s="12">
        <v>3.25</v>
      </c>
      <c r="V382" s="12">
        <v>0.75000000000000011</v>
      </c>
      <c r="W382" s="12">
        <v>4</v>
      </c>
      <c r="X382" s="9">
        <v>45</v>
      </c>
      <c r="Y382" s="9" t="s">
        <v>700</v>
      </c>
      <c r="Z382" s="9" t="s">
        <v>694</v>
      </c>
      <c r="AA382" s="9" t="s">
        <v>695</v>
      </c>
      <c r="AB382" s="9" t="s">
        <v>698</v>
      </c>
      <c r="AC382" s="9">
        <v>5.4333333333333331E-2</v>
      </c>
      <c r="AD382" s="9">
        <v>1.0866666666666667</v>
      </c>
      <c r="AE382" s="9">
        <v>0.15650000000000003</v>
      </c>
      <c r="AF382" s="9">
        <v>90</v>
      </c>
      <c r="AG382" s="25" t="s">
        <v>2264</v>
      </c>
      <c r="BB382" s="104" t="s">
        <v>4906</v>
      </c>
      <c r="BC382" s="105">
        <f t="shared" si="68"/>
        <v>0</v>
      </c>
      <c r="BD382" s="1"/>
      <c r="BE382">
        <v>2</v>
      </c>
      <c r="BF382" s="5">
        <v>5</v>
      </c>
      <c r="BG382">
        <v>10</v>
      </c>
      <c r="BH382" s="106">
        <f t="shared" si="67"/>
        <v>10</v>
      </c>
      <c r="BI382" s="107">
        <f t="shared" si="69"/>
        <v>0.5</v>
      </c>
      <c r="BJ382" s="108" t="str">
        <f t="shared" si="70"/>
        <v>SA-193-B7</v>
      </c>
      <c r="BK382" s="109" t="str">
        <f t="shared" si="71"/>
        <v>STUD BOLT, 2-5</v>
      </c>
      <c r="BL382" s="6">
        <f t="shared" si="65"/>
        <v>1.7353000000000001</v>
      </c>
      <c r="BM382" s="6" t="str">
        <f t="shared" si="72"/>
        <v>2-5 MACHINE THREAD</v>
      </c>
      <c r="BN382" s="110" t="s">
        <v>4476</v>
      </c>
    </row>
    <row r="383" spans="2:66" x14ac:dyDescent="0.25">
      <c r="B383" s="48" t="str">
        <f t="shared" si="66"/>
        <v>WNeck Flange 400-NPS0.75 SCH-40</v>
      </c>
      <c r="C383" s="9" t="s">
        <v>23</v>
      </c>
      <c r="D383" s="9" t="s">
        <v>711</v>
      </c>
      <c r="E383" s="9">
        <v>6447714</v>
      </c>
      <c r="F383" s="22" t="s">
        <v>689</v>
      </c>
      <c r="G383" s="9" t="s">
        <v>220</v>
      </c>
      <c r="H383" s="9" t="s">
        <v>1247</v>
      </c>
      <c r="I383" s="13" t="s">
        <v>1245</v>
      </c>
      <c r="J383" s="10">
        <v>0.75000000000000011</v>
      </c>
      <c r="K383" s="11" t="s">
        <v>714</v>
      </c>
      <c r="L383" s="11" t="s">
        <v>1237</v>
      </c>
      <c r="M383" s="15">
        <v>400</v>
      </c>
      <c r="N383" s="12">
        <v>4.62</v>
      </c>
      <c r="O383" s="12">
        <v>0.25</v>
      </c>
      <c r="P383" s="12">
        <v>0.62</v>
      </c>
      <c r="Q383" s="12">
        <v>1.88</v>
      </c>
      <c r="R383" s="12">
        <v>1.05</v>
      </c>
      <c r="S383" s="12">
        <v>2.25</v>
      </c>
      <c r="T383" s="9">
        <v>0.82399999999999995</v>
      </c>
      <c r="U383" s="12">
        <v>3.25</v>
      </c>
      <c r="V383" s="12">
        <v>0.75000000000000011</v>
      </c>
      <c r="W383" s="12">
        <v>4</v>
      </c>
      <c r="X383" s="9">
        <v>45</v>
      </c>
      <c r="Y383" s="9" t="s">
        <v>702</v>
      </c>
      <c r="Z383" s="9" t="s">
        <v>694</v>
      </c>
      <c r="AA383" s="9" t="s">
        <v>695</v>
      </c>
      <c r="AB383" s="9" t="s">
        <v>698</v>
      </c>
      <c r="AC383" s="9">
        <v>5.4333333333333331E-2</v>
      </c>
      <c r="AD383" s="9">
        <v>1.0866666666666667</v>
      </c>
      <c r="AE383" s="9">
        <v>5.0500000000000045E-2</v>
      </c>
      <c r="AF383" s="9">
        <v>90</v>
      </c>
      <c r="AG383" s="25" t="s">
        <v>2264</v>
      </c>
      <c r="BB383" s="104" t="s">
        <v>4907</v>
      </c>
      <c r="BC383" s="105">
        <f t="shared" si="68"/>
        <v>0</v>
      </c>
      <c r="BD383" s="1"/>
      <c r="BE383">
        <v>2</v>
      </c>
      <c r="BF383" s="5">
        <v>5</v>
      </c>
      <c r="BG383">
        <v>11</v>
      </c>
      <c r="BH383" s="106">
        <f t="shared" si="67"/>
        <v>11</v>
      </c>
      <c r="BI383" s="107">
        <f t="shared" si="69"/>
        <v>0.5</v>
      </c>
      <c r="BJ383" s="108" t="str">
        <f t="shared" si="70"/>
        <v>SA-193-B7</v>
      </c>
      <c r="BK383" s="109" t="str">
        <f t="shared" si="71"/>
        <v>STUD BOLT, 2-5</v>
      </c>
      <c r="BL383" s="6">
        <f t="shared" si="65"/>
        <v>1.7353000000000001</v>
      </c>
      <c r="BM383" s="6" t="str">
        <f t="shared" si="72"/>
        <v>2-5 MACHINE THREAD</v>
      </c>
      <c r="BN383" s="110" t="s">
        <v>4476</v>
      </c>
    </row>
    <row r="384" spans="2:66" x14ac:dyDescent="0.25">
      <c r="B384" s="48" t="str">
        <f t="shared" si="66"/>
        <v>WNeck Flange 400-NPS0.75 SCH-80</v>
      </c>
      <c r="C384" s="9" t="s">
        <v>23</v>
      </c>
      <c r="D384" s="9" t="s">
        <v>711</v>
      </c>
      <c r="E384" s="9">
        <v>6447714</v>
      </c>
      <c r="F384" s="22" t="s">
        <v>689</v>
      </c>
      <c r="G384" s="9" t="s">
        <v>221</v>
      </c>
      <c r="H384" s="9" t="s">
        <v>1248</v>
      </c>
      <c r="I384" s="13" t="s">
        <v>1245</v>
      </c>
      <c r="J384" s="10">
        <v>0.75000000000000011</v>
      </c>
      <c r="K384" s="11" t="s">
        <v>714</v>
      </c>
      <c r="L384" s="11" t="s">
        <v>1237</v>
      </c>
      <c r="M384" s="15">
        <v>400</v>
      </c>
      <c r="N384" s="12">
        <v>4.62</v>
      </c>
      <c r="O384" s="12">
        <v>0.25</v>
      </c>
      <c r="P384" s="12">
        <v>0.62</v>
      </c>
      <c r="Q384" s="12">
        <v>1.88</v>
      </c>
      <c r="R384" s="12">
        <v>1.05</v>
      </c>
      <c r="S384" s="12">
        <v>2.25</v>
      </c>
      <c r="T384" s="9">
        <v>0.74199999999999999</v>
      </c>
      <c r="U384" s="12">
        <v>3.25</v>
      </c>
      <c r="V384" s="12">
        <v>0.75000000000000011</v>
      </c>
      <c r="W384" s="12">
        <v>4</v>
      </c>
      <c r="X384" s="9">
        <v>45</v>
      </c>
      <c r="Y384" s="9" t="s">
        <v>704</v>
      </c>
      <c r="Z384" s="9" t="s">
        <v>694</v>
      </c>
      <c r="AA384" s="9" t="s">
        <v>695</v>
      </c>
      <c r="AB384" s="9" t="s">
        <v>698</v>
      </c>
      <c r="AC384" s="9">
        <v>5.4333333333333331E-2</v>
      </c>
      <c r="AD384" s="9">
        <v>1.0866666666666667</v>
      </c>
      <c r="AE384" s="9">
        <v>9.1500000000000026E-2</v>
      </c>
      <c r="AF384" s="9">
        <v>90</v>
      </c>
      <c r="AG384" s="25" t="s">
        <v>2264</v>
      </c>
      <c r="BB384" s="104" t="s">
        <v>4908</v>
      </c>
      <c r="BC384" s="105">
        <f t="shared" si="68"/>
        <v>0</v>
      </c>
      <c r="BD384" s="1"/>
      <c r="BE384">
        <v>2</v>
      </c>
      <c r="BF384" s="5">
        <v>5</v>
      </c>
      <c r="BG384">
        <v>12</v>
      </c>
      <c r="BH384" s="106">
        <f t="shared" si="67"/>
        <v>12</v>
      </c>
      <c r="BI384" s="107">
        <f t="shared" si="69"/>
        <v>0.5</v>
      </c>
      <c r="BJ384" s="108" t="str">
        <f t="shared" si="70"/>
        <v>SA-193-B7</v>
      </c>
      <c r="BK384" s="109" t="str">
        <f t="shared" si="71"/>
        <v>STUD BOLT, 2-5</v>
      </c>
      <c r="BL384" s="6">
        <f t="shared" si="65"/>
        <v>1.7353000000000001</v>
      </c>
      <c r="BM384" s="6" t="str">
        <f t="shared" si="72"/>
        <v>2-5 MACHINE THREAD</v>
      </c>
      <c r="BN384" s="110" t="s">
        <v>4476</v>
      </c>
    </row>
    <row r="385" spans="2:66" x14ac:dyDescent="0.25">
      <c r="B385" s="48" t="str">
        <f t="shared" si="66"/>
        <v>WNeck Flange 400-NPS0.75 SCH-STD</v>
      </c>
      <c r="C385" s="9" t="s">
        <v>23</v>
      </c>
      <c r="D385" s="9" t="s">
        <v>711</v>
      </c>
      <c r="E385" s="9">
        <v>6447714</v>
      </c>
      <c r="F385" s="22" t="s">
        <v>689</v>
      </c>
      <c r="G385" s="9" t="s">
        <v>1</v>
      </c>
      <c r="H385" s="9" t="s">
        <v>1249</v>
      </c>
      <c r="I385" s="13" t="s">
        <v>1245</v>
      </c>
      <c r="J385" s="10">
        <v>0.75000000000000011</v>
      </c>
      <c r="K385" s="11" t="s">
        <v>714</v>
      </c>
      <c r="L385" s="11" t="s">
        <v>1237</v>
      </c>
      <c r="M385" s="15">
        <v>400</v>
      </c>
      <c r="N385" s="12">
        <v>4.62</v>
      </c>
      <c r="O385" s="12">
        <v>0.25</v>
      </c>
      <c r="P385" s="12">
        <v>0.62</v>
      </c>
      <c r="Q385" s="12">
        <v>1.88</v>
      </c>
      <c r="R385" s="12">
        <v>1.05</v>
      </c>
      <c r="S385" s="12">
        <v>2.25</v>
      </c>
      <c r="T385" s="9">
        <v>0.82399999999999995</v>
      </c>
      <c r="U385" s="12">
        <v>3.25</v>
      </c>
      <c r="V385" s="12">
        <v>0.75000000000000011</v>
      </c>
      <c r="W385" s="12">
        <v>4</v>
      </c>
      <c r="X385" s="9">
        <v>45</v>
      </c>
      <c r="Y385" s="9" t="s">
        <v>706</v>
      </c>
      <c r="Z385" s="9" t="s">
        <v>694</v>
      </c>
      <c r="AA385" s="9" t="s">
        <v>695</v>
      </c>
      <c r="AB385" s="9" t="s">
        <v>698</v>
      </c>
      <c r="AC385" s="9">
        <v>5.4333333333333331E-2</v>
      </c>
      <c r="AD385" s="9">
        <v>1.0866666666666667</v>
      </c>
      <c r="AE385" s="9">
        <v>5.0500000000000045E-2</v>
      </c>
      <c r="AF385" s="9">
        <v>90</v>
      </c>
      <c r="AG385" s="25" t="s">
        <v>2264</v>
      </c>
      <c r="BB385" s="104" t="s">
        <v>4909</v>
      </c>
      <c r="BC385" s="105">
        <f t="shared" si="68"/>
        <v>0</v>
      </c>
      <c r="BD385" s="1"/>
      <c r="BE385">
        <v>2</v>
      </c>
      <c r="BF385" s="5">
        <v>5</v>
      </c>
      <c r="BG385">
        <v>13</v>
      </c>
      <c r="BH385" s="106">
        <f t="shared" si="67"/>
        <v>13</v>
      </c>
      <c r="BI385" s="107">
        <f t="shared" si="69"/>
        <v>0.5</v>
      </c>
      <c r="BJ385" s="108" t="str">
        <f t="shared" si="70"/>
        <v>SA-193-B7</v>
      </c>
      <c r="BK385" s="109" t="str">
        <f t="shared" si="71"/>
        <v>STUD BOLT, 2-5</v>
      </c>
      <c r="BL385" s="6">
        <f t="shared" si="65"/>
        <v>1.7353000000000001</v>
      </c>
      <c r="BM385" s="6" t="str">
        <f t="shared" si="72"/>
        <v>2-5 MACHINE THREAD</v>
      </c>
      <c r="BN385" s="110" t="s">
        <v>4476</v>
      </c>
    </row>
    <row r="386" spans="2:66" x14ac:dyDescent="0.25">
      <c r="B386" s="48" t="str">
        <f t="shared" si="66"/>
        <v>WNeck Flange 400-NPS0.75 SCH-XH</v>
      </c>
      <c r="C386" s="9" t="s">
        <v>23</v>
      </c>
      <c r="D386" s="9" t="s">
        <v>711</v>
      </c>
      <c r="E386" s="9">
        <v>6447714</v>
      </c>
      <c r="F386" s="22" t="s">
        <v>689</v>
      </c>
      <c r="G386" s="9" t="s">
        <v>1</v>
      </c>
      <c r="H386" s="9" t="s">
        <v>1250</v>
      </c>
      <c r="I386" s="13" t="s">
        <v>1245</v>
      </c>
      <c r="J386" s="10">
        <v>0.75000000000000011</v>
      </c>
      <c r="K386" s="11" t="s">
        <v>714</v>
      </c>
      <c r="L386" s="11" t="s">
        <v>1237</v>
      </c>
      <c r="M386" s="15">
        <v>400</v>
      </c>
      <c r="N386" s="12">
        <v>4.62</v>
      </c>
      <c r="O386" s="12">
        <v>0.25</v>
      </c>
      <c r="P386" s="12">
        <v>0.62</v>
      </c>
      <c r="Q386" s="12">
        <v>1.88</v>
      </c>
      <c r="R386" s="12">
        <v>1.05</v>
      </c>
      <c r="S386" s="12">
        <v>2.25</v>
      </c>
      <c r="T386" s="9">
        <v>0.74199999999999999</v>
      </c>
      <c r="U386" s="12">
        <v>3.25</v>
      </c>
      <c r="V386" s="12">
        <v>0.75000000000000011</v>
      </c>
      <c r="W386" s="12">
        <v>4</v>
      </c>
      <c r="X386" s="9">
        <v>45</v>
      </c>
      <c r="Y386" s="9" t="s">
        <v>708</v>
      </c>
      <c r="Z386" s="9" t="s">
        <v>694</v>
      </c>
      <c r="AA386" s="9" t="s">
        <v>695</v>
      </c>
      <c r="AB386" s="9" t="s">
        <v>698</v>
      </c>
      <c r="AC386" s="9">
        <v>5.4333333333333331E-2</v>
      </c>
      <c r="AD386" s="9">
        <v>1.0866666666666667</v>
      </c>
      <c r="AE386" s="9">
        <v>9.1500000000000026E-2</v>
      </c>
      <c r="AF386" s="9">
        <v>90</v>
      </c>
      <c r="AG386" s="25" t="s">
        <v>2264</v>
      </c>
      <c r="BB386" s="104" t="s">
        <v>4910</v>
      </c>
      <c r="BC386" s="105">
        <f t="shared" si="68"/>
        <v>0</v>
      </c>
      <c r="BD386" s="1"/>
      <c r="BE386">
        <v>2</v>
      </c>
      <c r="BF386" s="5">
        <v>5</v>
      </c>
      <c r="BG386">
        <v>14</v>
      </c>
      <c r="BH386" s="106">
        <f t="shared" si="67"/>
        <v>14</v>
      </c>
      <c r="BI386" s="107">
        <f t="shared" si="69"/>
        <v>0.5</v>
      </c>
      <c r="BJ386" s="108" t="str">
        <f t="shared" si="70"/>
        <v>SA-193-B7</v>
      </c>
      <c r="BK386" s="109" t="str">
        <f t="shared" si="71"/>
        <v>STUD BOLT, 2-5</v>
      </c>
      <c r="BL386" s="6">
        <f t="shared" si="65"/>
        <v>1.7353000000000001</v>
      </c>
      <c r="BM386" s="6" t="str">
        <f t="shared" si="72"/>
        <v>2-5 MACHINE THREAD</v>
      </c>
      <c r="BN386" s="110" t="s">
        <v>4476</v>
      </c>
    </row>
    <row r="387" spans="2:66" x14ac:dyDescent="0.25">
      <c r="B387" s="48" t="str">
        <f t="shared" si="66"/>
        <v>WNeck Flange 400-NPS0.75 SCH-XXH</v>
      </c>
      <c r="C387" s="9" t="s">
        <v>23</v>
      </c>
      <c r="D387" s="9" t="s">
        <v>711</v>
      </c>
      <c r="E387" s="9">
        <v>6447714</v>
      </c>
      <c r="F387" s="22" t="s">
        <v>689</v>
      </c>
      <c r="G387" s="9" t="s">
        <v>222</v>
      </c>
      <c r="H387" s="9" t="s">
        <v>1251</v>
      </c>
      <c r="I387" s="13" t="s">
        <v>1245</v>
      </c>
      <c r="J387" s="10">
        <v>0.75000000000000011</v>
      </c>
      <c r="K387" s="11" t="s">
        <v>714</v>
      </c>
      <c r="L387" s="11" t="s">
        <v>1237</v>
      </c>
      <c r="M387" s="15">
        <v>400</v>
      </c>
      <c r="N387" s="12">
        <v>4.62</v>
      </c>
      <c r="O387" s="12">
        <v>0.25</v>
      </c>
      <c r="P387" s="12">
        <v>0.62</v>
      </c>
      <c r="Q387" s="12">
        <v>1.88</v>
      </c>
      <c r="R387" s="12">
        <v>1.05</v>
      </c>
      <c r="S387" s="12">
        <v>2.25</v>
      </c>
      <c r="T387" s="9">
        <v>0.434</v>
      </c>
      <c r="U387" s="12">
        <v>3.25</v>
      </c>
      <c r="V387" s="12">
        <v>0.75000000000000011</v>
      </c>
      <c r="W387" s="12">
        <v>4</v>
      </c>
      <c r="X387" s="9">
        <v>45</v>
      </c>
      <c r="Y387" s="9" t="s">
        <v>710</v>
      </c>
      <c r="Z387" s="9" t="s">
        <v>694</v>
      </c>
      <c r="AA387" s="9" t="s">
        <v>695</v>
      </c>
      <c r="AB387" s="9" t="s">
        <v>698</v>
      </c>
      <c r="AC387" s="9">
        <v>5.4333333333333331E-2</v>
      </c>
      <c r="AD387" s="9">
        <v>1.0866666666666667</v>
      </c>
      <c r="AE387" s="9">
        <v>0.24550000000000005</v>
      </c>
      <c r="AF387" s="9">
        <v>90</v>
      </c>
      <c r="AG387" s="25" t="s">
        <v>2264</v>
      </c>
      <c r="BB387" s="104" t="s">
        <v>4911</v>
      </c>
      <c r="BC387" s="105">
        <f t="shared" si="68"/>
        <v>0</v>
      </c>
      <c r="BD387" s="1"/>
      <c r="BE387">
        <v>2</v>
      </c>
      <c r="BF387" s="5">
        <v>5</v>
      </c>
      <c r="BG387">
        <v>15</v>
      </c>
      <c r="BH387" s="106">
        <f t="shared" si="67"/>
        <v>15</v>
      </c>
      <c r="BI387" s="107">
        <f t="shared" si="69"/>
        <v>0.5</v>
      </c>
      <c r="BJ387" s="108" t="str">
        <f t="shared" si="70"/>
        <v>SA-193-B7</v>
      </c>
      <c r="BK387" s="109" t="str">
        <f t="shared" si="71"/>
        <v>STUD BOLT, 2-5</v>
      </c>
      <c r="BL387" s="6">
        <f t="shared" si="65"/>
        <v>1.7353000000000001</v>
      </c>
      <c r="BM387" s="6" t="str">
        <f t="shared" si="72"/>
        <v>2-5 MACHINE THREAD</v>
      </c>
      <c r="BN387" s="110" t="s">
        <v>4476</v>
      </c>
    </row>
    <row r="388" spans="2:66" x14ac:dyDescent="0.25">
      <c r="B388" s="48" t="str">
        <f t="shared" si="66"/>
        <v>WNeck Flange 400-NPS1 SCH-10</v>
      </c>
      <c r="C388" s="9" t="s">
        <v>23</v>
      </c>
      <c r="D388" s="9" t="s">
        <v>724</v>
      </c>
      <c r="E388" s="9">
        <v>65280</v>
      </c>
      <c r="F388" s="22" t="s">
        <v>689</v>
      </c>
      <c r="G388" s="9" t="s">
        <v>1</v>
      </c>
      <c r="H388" s="9" t="s">
        <v>1252</v>
      </c>
      <c r="I388" s="13" t="s">
        <v>1253</v>
      </c>
      <c r="J388" s="10">
        <v>1</v>
      </c>
      <c r="K388" s="11" t="s">
        <v>727</v>
      </c>
      <c r="L388" s="11" t="s">
        <v>1237</v>
      </c>
      <c r="M388" s="15">
        <v>400</v>
      </c>
      <c r="N388" s="12">
        <v>4.88</v>
      </c>
      <c r="O388" s="12">
        <v>0.25</v>
      </c>
      <c r="P388" s="12">
        <v>0.68999999999999984</v>
      </c>
      <c r="Q388" s="12">
        <v>2.12</v>
      </c>
      <c r="R388" s="12">
        <v>1.32</v>
      </c>
      <c r="S388" s="12">
        <v>2.44</v>
      </c>
      <c r="T388" s="14">
        <v>1.097</v>
      </c>
      <c r="U388" s="12">
        <v>3.5</v>
      </c>
      <c r="V388" s="12">
        <v>0.75000000000000011</v>
      </c>
      <c r="W388" s="12">
        <v>4</v>
      </c>
      <c r="X388" s="9">
        <v>45</v>
      </c>
      <c r="Y388" s="9" t="s">
        <v>693</v>
      </c>
      <c r="Z388" s="9" t="s">
        <v>694</v>
      </c>
      <c r="AA388" s="9" t="s">
        <v>695</v>
      </c>
      <c r="AB388" s="9" t="s">
        <v>698</v>
      </c>
      <c r="AC388" s="9">
        <v>5.8333333333333334E-2</v>
      </c>
      <c r="AD388" s="9">
        <v>1.1666666666666667</v>
      </c>
      <c r="AE388" s="9">
        <v>4.9000000000000044E-2</v>
      </c>
      <c r="AF388" s="9">
        <v>90</v>
      </c>
      <c r="AG388" s="25" t="s">
        <v>2264</v>
      </c>
      <c r="BB388" s="104" t="s">
        <v>4912</v>
      </c>
      <c r="BC388" s="105">
        <f t="shared" si="68"/>
        <v>0</v>
      </c>
      <c r="BD388" s="1"/>
      <c r="BE388">
        <v>2</v>
      </c>
      <c r="BF388" s="5">
        <v>5</v>
      </c>
      <c r="BG388">
        <v>16</v>
      </c>
      <c r="BH388" s="106">
        <f t="shared" si="67"/>
        <v>16</v>
      </c>
      <c r="BI388" s="107">
        <f t="shared" si="69"/>
        <v>0.5</v>
      </c>
      <c r="BJ388" s="108" t="str">
        <f t="shared" si="70"/>
        <v>SA-193-B7</v>
      </c>
      <c r="BK388" s="109" t="str">
        <f t="shared" si="71"/>
        <v>STUD BOLT, 2-5</v>
      </c>
      <c r="BL388" s="6">
        <f t="shared" ref="BL388:BL451" si="73">VLOOKUP(BE388,Thread_Data,2,FALSE)</f>
        <v>1.7353000000000001</v>
      </c>
      <c r="BM388" s="6" t="str">
        <f t="shared" si="72"/>
        <v>2-5 MACHINE THREAD</v>
      </c>
      <c r="BN388" s="110" t="s">
        <v>4476</v>
      </c>
    </row>
    <row r="389" spans="2:66" x14ac:dyDescent="0.25">
      <c r="B389" s="48" t="str">
        <f t="shared" ref="B389:B452" si="74">CONCATENATE("WNeck Flange ",M389,"-NPS",J389," ",Y389)</f>
        <v>WNeck Flange 400-NPS1 SCH-160</v>
      </c>
      <c r="C389" s="9" t="s">
        <v>23</v>
      </c>
      <c r="D389" s="9" t="s">
        <v>724</v>
      </c>
      <c r="E389" s="9">
        <v>65280</v>
      </c>
      <c r="F389" s="22" t="s">
        <v>689</v>
      </c>
      <c r="G389" s="9" t="s">
        <v>223</v>
      </c>
      <c r="H389" s="9" t="s">
        <v>1254</v>
      </c>
      <c r="I389" s="13" t="s">
        <v>1253</v>
      </c>
      <c r="J389" s="10">
        <v>1</v>
      </c>
      <c r="K389" s="11" t="s">
        <v>727</v>
      </c>
      <c r="L389" s="11" t="s">
        <v>1237</v>
      </c>
      <c r="M389" s="15">
        <v>400</v>
      </c>
      <c r="N389" s="12">
        <v>4.88</v>
      </c>
      <c r="O389" s="12">
        <v>0.25</v>
      </c>
      <c r="P389" s="12">
        <v>0.68999999999999984</v>
      </c>
      <c r="Q389" s="12">
        <v>2.12</v>
      </c>
      <c r="R389" s="12">
        <v>1.32</v>
      </c>
      <c r="S389" s="12">
        <v>2.44</v>
      </c>
      <c r="T389" s="14">
        <v>0.81499999999999995</v>
      </c>
      <c r="U389" s="12">
        <v>3.5</v>
      </c>
      <c r="V389" s="12">
        <v>0.75000000000000011</v>
      </c>
      <c r="W389" s="12">
        <v>4</v>
      </c>
      <c r="X389" s="9">
        <v>45</v>
      </c>
      <c r="Y389" s="9" t="s">
        <v>700</v>
      </c>
      <c r="Z389" s="9" t="s">
        <v>694</v>
      </c>
      <c r="AA389" s="9" t="s">
        <v>695</v>
      </c>
      <c r="AB389" s="9" t="s">
        <v>698</v>
      </c>
      <c r="AC389" s="9">
        <v>5.8333333333333334E-2</v>
      </c>
      <c r="AD389" s="9">
        <v>1.1666666666666667</v>
      </c>
      <c r="AE389" s="9">
        <v>0.19000000000000006</v>
      </c>
      <c r="AF389" s="9">
        <v>90</v>
      </c>
      <c r="AG389" s="25" t="s">
        <v>2264</v>
      </c>
      <c r="BB389" s="104" t="s">
        <v>4913</v>
      </c>
      <c r="BC389" s="105">
        <f t="shared" si="68"/>
        <v>0</v>
      </c>
      <c r="BD389" s="1"/>
      <c r="BE389">
        <v>2</v>
      </c>
      <c r="BF389" s="5">
        <v>5</v>
      </c>
      <c r="BG389">
        <v>18</v>
      </c>
      <c r="BH389" s="106">
        <f t="shared" ref="BH389:BH452" si="75">BG389</f>
        <v>18</v>
      </c>
      <c r="BI389" s="107">
        <f t="shared" si="69"/>
        <v>0.5</v>
      </c>
      <c r="BJ389" s="108" t="str">
        <f t="shared" si="70"/>
        <v>SA-193-B7</v>
      </c>
      <c r="BK389" s="109" t="str">
        <f t="shared" si="71"/>
        <v>STUD BOLT, 2-5</v>
      </c>
      <c r="BL389" s="6">
        <f t="shared" si="73"/>
        <v>1.7353000000000001</v>
      </c>
      <c r="BM389" s="6" t="str">
        <f t="shared" si="72"/>
        <v>2-5 MACHINE THREAD</v>
      </c>
      <c r="BN389" s="110" t="s">
        <v>4476</v>
      </c>
    </row>
    <row r="390" spans="2:66" x14ac:dyDescent="0.25">
      <c r="B390" s="48" t="str">
        <f t="shared" si="74"/>
        <v>WNeck Flange 400-NPS1 SCH-40</v>
      </c>
      <c r="C390" s="9" t="s">
        <v>23</v>
      </c>
      <c r="D390" s="9" t="s">
        <v>724</v>
      </c>
      <c r="E390" s="9">
        <v>65280</v>
      </c>
      <c r="F390" s="22" t="s">
        <v>689</v>
      </c>
      <c r="G390" s="9" t="s">
        <v>224</v>
      </c>
      <c r="H390" s="9" t="s">
        <v>1255</v>
      </c>
      <c r="I390" s="13" t="s">
        <v>1253</v>
      </c>
      <c r="J390" s="10">
        <v>1</v>
      </c>
      <c r="K390" s="11" t="s">
        <v>727</v>
      </c>
      <c r="L390" s="11" t="s">
        <v>1237</v>
      </c>
      <c r="M390" s="15">
        <v>400</v>
      </c>
      <c r="N390" s="12">
        <v>4.88</v>
      </c>
      <c r="O390" s="12">
        <v>0.25</v>
      </c>
      <c r="P390" s="12">
        <v>0.68999999999999984</v>
      </c>
      <c r="Q390" s="12">
        <v>2.12</v>
      </c>
      <c r="R390" s="12">
        <v>1.32</v>
      </c>
      <c r="S390" s="12">
        <v>2.44</v>
      </c>
      <c r="T390" s="14">
        <v>1.0489999999999999</v>
      </c>
      <c r="U390" s="12">
        <v>3.5</v>
      </c>
      <c r="V390" s="12">
        <v>0.75000000000000011</v>
      </c>
      <c r="W390" s="12">
        <v>4</v>
      </c>
      <c r="X390" s="9">
        <v>45</v>
      </c>
      <c r="Y390" s="9" t="s">
        <v>702</v>
      </c>
      <c r="Z390" s="9" t="s">
        <v>694</v>
      </c>
      <c r="AA390" s="9" t="s">
        <v>695</v>
      </c>
      <c r="AB390" s="9" t="s">
        <v>698</v>
      </c>
      <c r="AC390" s="9">
        <v>5.8333333333333334E-2</v>
      </c>
      <c r="AD390" s="9">
        <v>1.1666666666666667</v>
      </c>
      <c r="AE390" s="9">
        <v>7.3000000000000065E-2</v>
      </c>
      <c r="AF390" s="9">
        <v>90</v>
      </c>
      <c r="AG390" s="25" t="s">
        <v>2264</v>
      </c>
      <c r="BB390" s="104" t="s">
        <v>4914</v>
      </c>
      <c r="BC390" s="105">
        <f t="shared" ref="BC390:BC453" si="76">$BA$4</f>
        <v>0</v>
      </c>
      <c r="BD390" s="1"/>
      <c r="BE390">
        <v>2</v>
      </c>
      <c r="BF390" s="5">
        <v>5</v>
      </c>
      <c r="BG390">
        <v>20</v>
      </c>
      <c r="BH390" s="106">
        <f t="shared" si="75"/>
        <v>20</v>
      </c>
      <c r="BI390" s="107">
        <f t="shared" ref="BI390:BI453" si="77">$BH$4</f>
        <v>0.5</v>
      </c>
      <c r="BJ390" s="108" t="str">
        <f t="shared" ref="BJ390:BJ453" si="78">$BI$4</f>
        <v>SA-193-B7</v>
      </c>
      <c r="BK390" s="109" t="str">
        <f t="shared" ref="BK390:BK453" si="79">CONCATENATE("STUD BOLT, ",TEXT(BE390,"# #/##"),"-",BF390)</f>
        <v>STUD BOLT, 2-5</v>
      </c>
      <c r="BL390" s="6">
        <f t="shared" si="73"/>
        <v>1.7353000000000001</v>
      </c>
      <c r="BM390" s="6" t="str">
        <f t="shared" ref="BM390:BM453" si="80">CONCATENATE(TEXT(BE390,"# #/##"),"-",BF390," MACHINE THREAD")</f>
        <v>2-5 MACHINE THREAD</v>
      </c>
      <c r="BN390" s="110" t="s">
        <v>4476</v>
      </c>
    </row>
    <row r="391" spans="2:66" x14ac:dyDescent="0.25">
      <c r="B391" s="48" t="str">
        <f t="shared" si="74"/>
        <v>WNeck Flange 400-NPS1 SCH-80</v>
      </c>
      <c r="C391" s="9" t="s">
        <v>23</v>
      </c>
      <c r="D391" s="9" t="s">
        <v>724</v>
      </c>
      <c r="E391" s="9">
        <v>65280</v>
      </c>
      <c r="F391" s="22" t="s">
        <v>689</v>
      </c>
      <c r="G391" s="9" t="s">
        <v>225</v>
      </c>
      <c r="H391" s="9" t="s">
        <v>1256</v>
      </c>
      <c r="I391" s="13" t="s">
        <v>1253</v>
      </c>
      <c r="J391" s="10">
        <v>1</v>
      </c>
      <c r="K391" s="11" t="s">
        <v>727</v>
      </c>
      <c r="L391" s="11" t="s">
        <v>1237</v>
      </c>
      <c r="M391" s="15">
        <v>400</v>
      </c>
      <c r="N391" s="12">
        <v>4.88</v>
      </c>
      <c r="O391" s="12">
        <v>0.25</v>
      </c>
      <c r="P391" s="12">
        <v>0.68999999999999984</v>
      </c>
      <c r="Q391" s="12">
        <v>2.12</v>
      </c>
      <c r="R391" s="12">
        <v>1.32</v>
      </c>
      <c r="S391" s="12">
        <v>2.44</v>
      </c>
      <c r="T391" s="14">
        <v>0.95699999999999996</v>
      </c>
      <c r="U391" s="12">
        <v>3.5</v>
      </c>
      <c r="V391" s="12">
        <v>0.75000000000000011</v>
      </c>
      <c r="W391" s="12">
        <v>4</v>
      </c>
      <c r="X391" s="9">
        <v>45</v>
      </c>
      <c r="Y391" s="9" t="s">
        <v>704</v>
      </c>
      <c r="Z391" s="9" t="s">
        <v>694</v>
      </c>
      <c r="AA391" s="9" t="s">
        <v>695</v>
      </c>
      <c r="AB391" s="9" t="s">
        <v>698</v>
      </c>
      <c r="AC391" s="9">
        <v>5.8333333333333334E-2</v>
      </c>
      <c r="AD391" s="9">
        <v>1.1666666666666667</v>
      </c>
      <c r="AE391" s="9">
        <v>0.11900000000000005</v>
      </c>
      <c r="AF391" s="9">
        <v>90</v>
      </c>
      <c r="AG391" s="25" t="s">
        <v>2264</v>
      </c>
      <c r="BB391" s="104" t="s">
        <v>4915</v>
      </c>
      <c r="BC391" s="105">
        <f t="shared" si="76"/>
        <v>0</v>
      </c>
      <c r="BD391" s="1"/>
      <c r="BE391">
        <v>2.25</v>
      </c>
      <c r="BF391" s="5">
        <v>5</v>
      </c>
      <c r="BG391">
        <v>2.25</v>
      </c>
      <c r="BH391" s="106">
        <f t="shared" si="75"/>
        <v>2.25</v>
      </c>
      <c r="BI391" s="107">
        <f t="shared" si="77"/>
        <v>0.5</v>
      </c>
      <c r="BJ391" s="108" t="str">
        <f t="shared" si="78"/>
        <v>SA-193-B7</v>
      </c>
      <c r="BK391" s="109" t="str">
        <f t="shared" si="79"/>
        <v>STUD BOLT, 2 1/4-5</v>
      </c>
      <c r="BL391" s="6">
        <f t="shared" si="73"/>
        <v>1.9853000000000001</v>
      </c>
      <c r="BM391" s="6" t="str">
        <f t="shared" si="80"/>
        <v>2 1/4-5 MACHINE THREAD</v>
      </c>
      <c r="BN391" s="110" t="s">
        <v>4476</v>
      </c>
    </row>
    <row r="392" spans="2:66" x14ac:dyDescent="0.25">
      <c r="B392" s="48" t="str">
        <f t="shared" si="74"/>
        <v>WNeck Flange 400-NPS1 SCH-STD</v>
      </c>
      <c r="C392" s="9" t="s">
        <v>23</v>
      </c>
      <c r="D392" s="9" t="s">
        <v>724</v>
      </c>
      <c r="E392" s="9">
        <v>65280</v>
      </c>
      <c r="F392" s="22" t="s">
        <v>689</v>
      </c>
      <c r="G392" s="9" t="s">
        <v>226</v>
      </c>
      <c r="H392" s="9" t="s">
        <v>1257</v>
      </c>
      <c r="I392" s="13" t="s">
        <v>1253</v>
      </c>
      <c r="J392" s="10">
        <v>1</v>
      </c>
      <c r="K392" s="11" t="s">
        <v>727</v>
      </c>
      <c r="L392" s="11" t="s">
        <v>1237</v>
      </c>
      <c r="M392" s="15">
        <v>400</v>
      </c>
      <c r="N392" s="12">
        <v>4.88</v>
      </c>
      <c r="O392" s="12">
        <v>0.25</v>
      </c>
      <c r="P392" s="12">
        <v>0.68999999999999984</v>
      </c>
      <c r="Q392" s="12">
        <v>2.12</v>
      </c>
      <c r="R392" s="12">
        <v>1.32</v>
      </c>
      <c r="S392" s="12">
        <v>2.44</v>
      </c>
      <c r="T392" s="14">
        <v>1.0489999999999999</v>
      </c>
      <c r="U392" s="12">
        <v>3.5</v>
      </c>
      <c r="V392" s="12">
        <v>0.75000000000000011</v>
      </c>
      <c r="W392" s="12">
        <v>4</v>
      </c>
      <c r="X392" s="9">
        <v>45</v>
      </c>
      <c r="Y392" s="9" t="s">
        <v>706</v>
      </c>
      <c r="Z392" s="9" t="s">
        <v>694</v>
      </c>
      <c r="AA392" s="9" t="s">
        <v>695</v>
      </c>
      <c r="AB392" s="9" t="s">
        <v>698</v>
      </c>
      <c r="AC392" s="9">
        <v>5.8333333333333334E-2</v>
      </c>
      <c r="AD392" s="9">
        <v>1.1666666666666667</v>
      </c>
      <c r="AE392" s="9">
        <v>7.3000000000000065E-2</v>
      </c>
      <c r="AF392" s="9">
        <v>90</v>
      </c>
      <c r="AG392" s="25" t="s">
        <v>2264</v>
      </c>
      <c r="BB392" s="104" t="s">
        <v>4916</v>
      </c>
      <c r="BC392" s="105">
        <f t="shared" si="76"/>
        <v>0</v>
      </c>
      <c r="BD392" s="1"/>
      <c r="BE392">
        <v>2.25</v>
      </c>
      <c r="BF392" s="5">
        <v>5</v>
      </c>
      <c r="BG392">
        <v>2.5</v>
      </c>
      <c r="BH392" s="106">
        <f t="shared" si="75"/>
        <v>2.5</v>
      </c>
      <c r="BI392" s="107">
        <f t="shared" si="77"/>
        <v>0.5</v>
      </c>
      <c r="BJ392" s="108" t="str">
        <f t="shared" si="78"/>
        <v>SA-193-B7</v>
      </c>
      <c r="BK392" s="109" t="str">
        <f t="shared" si="79"/>
        <v>STUD BOLT, 2 1/4-5</v>
      </c>
      <c r="BL392" s="6">
        <f t="shared" si="73"/>
        <v>1.9853000000000001</v>
      </c>
      <c r="BM392" s="6" t="str">
        <f t="shared" si="80"/>
        <v>2 1/4-5 MACHINE THREAD</v>
      </c>
      <c r="BN392" s="110" t="s">
        <v>4476</v>
      </c>
    </row>
    <row r="393" spans="2:66" x14ac:dyDescent="0.25">
      <c r="B393" s="48" t="str">
        <f t="shared" si="74"/>
        <v>WNeck Flange 400-NPS1 SCH-XH</v>
      </c>
      <c r="C393" s="9" t="s">
        <v>23</v>
      </c>
      <c r="D393" s="9" t="s">
        <v>724</v>
      </c>
      <c r="E393" s="9">
        <v>65280</v>
      </c>
      <c r="F393" s="22" t="s">
        <v>689</v>
      </c>
      <c r="G393" s="9" t="s">
        <v>227</v>
      </c>
      <c r="H393" s="9" t="s">
        <v>1258</v>
      </c>
      <c r="I393" s="13" t="s">
        <v>1253</v>
      </c>
      <c r="J393" s="10">
        <v>1</v>
      </c>
      <c r="K393" s="11" t="s">
        <v>727</v>
      </c>
      <c r="L393" s="11" t="s">
        <v>1237</v>
      </c>
      <c r="M393" s="15">
        <v>400</v>
      </c>
      <c r="N393" s="12">
        <v>4.88</v>
      </c>
      <c r="O393" s="12">
        <v>0.25</v>
      </c>
      <c r="P393" s="12">
        <v>0.68999999999999984</v>
      </c>
      <c r="Q393" s="12">
        <v>2.12</v>
      </c>
      <c r="R393" s="12">
        <v>1.32</v>
      </c>
      <c r="S393" s="12">
        <v>2.44</v>
      </c>
      <c r="T393" s="14">
        <v>0.95699999999999996</v>
      </c>
      <c r="U393" s="12">
        <v>3.5</v>
      </c>
      <c r="V393" s="12">
        <v>0.75000000000000011</v>
      </c>
      <c r="W393" s="12">
        <v>4</v>
      </c>
      <c r="X393" s="9">
        <v>45</v>
      </c>
      <c r="Y393" s="9" t="s">
        <v>708</v>
      </c>
      <c r="Z393" s="9" t="s">
        <v>694</v>
      </c>
      <c r="AA393" s="9" t="s">
        <v>695</v>
      </c>
      <c r="AB393" s="9" t="s">
        <v>698</v>
      </c>
      <c r="AC393" s="9">
        <v>5.8333333333333334E-2</v>
      </c>
      <c r="AD393" s="9">
        <v>1.1666666666666667</v>
      </c>
      <c r="AE393" s="9">
        <v>0.11900000000000005</v>
      </c>
      <c r="AF393" s="9">
        <v>90</v>
      </c>
      <c r="AG393" s="25" t="s">
        <v>2264</v>
      </c>
      <c r="BB393" s="104" t="s">
        <v>4917</v>
      </c>
      <c r="BC393" s="105">
        <f t="shared" si="76"/>
        <v>0</v>
      </c>
      <c r="BD393" s="1"/>
      <c r="BE393">
        <v>2.25</v>
      </c>
      <c r="BF393" s="5">
        <v>5</v>
      </c>
      <c r="BG393">
        <v>2.75</v>
      </c>
      <c r="BH393" s="106">
        <f t="shared" si="75"/>
        <v>2.75</v>
      </c>
      <c r="BI393" s="107">
        <f t="shared" si="77"/>
        <v>0.5</v>
      </c>
      <c r="BJ393" s="108" t="str">
        <f t="shared" si="78"/>
        <v>SA-193-B7</v>
      </c>
      <c r="BK393" s="109" t="str">
        <f t="shared" si="79"/>
        <v>STUD BOLT, 2 1/4-5</v>
      </c>
      <c r="BL393" s="6">
        <f t="shared" si="73"/>
        <v>1.9853000000000001</v>
      </c>
      <c r="BM393" s="6" t="str">
        <f t="shared" si="80"/>
        <v>2 1/4-5 MACHINE THREAD</v>
      </c>
      <c r="BN393" s="110" t="s">
        <v>4476</v>
      </c>
    </row>
    <row r="394" spans="2:66" x14ac:dyDescent="0.25">
      <c r="B394" s="48" t="str">
        <f t="shared" si="74"/>
        <v>WNeck Flange 400-NPS1 SCH-XXH</v>
      </c>
      <c r="C394" s="9" t="s">
        <v>23</v>
      </c>
      <c r="D394" s="9" t="s">
        <v>724</v>
      </c>
      <c r="E394" s="9">
        <v>65280</v>
      </c>
      <c r="F394" s="22" t="s">
        <v>689</v>
      </c>
      <c r="G394" s="9" t="s">
        <v>228</v>
      </c>
      <c r="H394" s="9" t="s">
        <v>1259</v>
      </c>
      <c r="I394" s="13" t="s">
        <v>1253</v>
      </c>
      <c r="J394" s="10">
        <v>1</v>
      </c>
      <c r="K394" s="11" t="s">
        <v>727</v>
      </c>
      <c r="L394" s="11" t="s">
        <v>1237</v>
      </c>
      <c r="M394" s="15">
        <v>400</v>
      </c>
      <c r="N394" s="12">
        <v>4.88</v>
      </c>
      <c r="O394" s="12">
        <v>0.25</v>
      </c>
      <c r="P394" s="12">
        <v>0.68999999999999984</v>
      </c>
      <c r="Q394" s="12">
        <v>2.12</v>
      </c>
      <c r="R394" s="12">
        <v>1.32</v>
      </c>
      <c r="S394" s="12">
        <v>2.44</v>
      </c>
      <c r="T394" s="14">
        <v>0.59899999999999998</v>
      </c>
      <c r="U394" s="12">
        <v>3.5</v>
      </c>
      <c r="V394" s="12">
        <v>0.75000000000000011</v>
      </c>
      <c r="W394" s="12">
        <v>4</v>
      </c>
      <c r="X394" s="9">
        <v>45</v>
      </c>
      <c r="Y394" s="9" t="s">
        <v>710</v>
      </c>
      <c r="Z394" s="9" t="s">
        <v>694</v>
      </c>
      <c r="AA394" s="9" t="s">
        <v>695</v>
      </c>
      <c r="AB394" s="9" t="s">
        <v>698</v>
      </c>
      <c r="AC394" s="9">
        <v>5.8333333333333334E-2</v>
      </c>
      <c r="AD394" s="9">
        <v>1.1666666666666667</v>
      </c>
      <c r="AE394" s="9">
        <v>0.29800000000000004</v>
      </c>
      <c r="AF394" s="9">
        <v>90</v>
      </c>
      <c r="AG394" s="25" t="s">
        <v>2264</v>
      </c>
      <c r="BB394" s="104" t="s">
        <v>4918</v>
      </c>
      <c r="BC394" s="105">
        <f t="shared" si="76"/>
        <v>0</v>
      </c>
      <c r="BD394" s="1"/>
      <c r="BE394">
        <v>2.25</v>
      </c>
      <c r="BF394" s="5">
        <v>5</v>
      </c>
      <c r="BG394">
        <v>3</v>
      </c>
      <c r="BH394" s="106">
        <f t="shared" si="75"/>
        <v>3</v>
      </c>
      <c r="BI394" s="107">
        <f t="shared" si="77"/>
        <v>0.5</v>
      </c>
      <c r="BJ394" s="108" t="str">
        <f t="shared" si="78"/>
        <v>SA-193-B7</v>
      </c>
      <c r="BK394" s="109" t="str">
        <f t="shared" si="79"/>
        <v>STUD BOLT, 2 1/4-5</v>
      </c>
      <c r="BL394" s="6">
        <f t="shared" si="73"/>
        <v>1.9853000000000001</v>
      </c>
      <c r="BM394" s="6" t="str">
        <f t="shared" si="80"/>
        <v>2 1/4-5 MACHINE THREAD</v>
      </c>
      <c r="BN394" s="110" t="s">
        <v>4476</v>
      </c>
    </row>
    <row r="395" spans="2:66" x14ac:dyDescent="0.25">
      <c r="B395" s="48" t="str">
        <f t="shared" si="74"/>
        <v>WNeck Flange 400-NPS1.25 SCH-10</v>
      </c>
      <c r="C395" s="9" t="s">
        <v>23</v>
      </c>
      <c r="D395" s="9" t="s">
        <v>737</v>
      </c>
      <c r="E395" s="9">
        <v>12800</v>
      </c>
      <c r="F395" s="22" t="s">
        <v>689</v>
      </c>
      <c r="G395" s="9" t="s">
        <v>1</v>
      </c>
      <c r="H395" s="9" t="s">
        <v>1260</v>
      </c>
      <c r="I395" s="13" t="s">
        <v>1261</v>
      </c>
      <c r="J395" s="10">
        <v>1.25</v>
      </c>
      <c r="K395" s="11" t="s">
        <v>740</v>
      </c>
      <c r="L395" s="11" t="s">
        <v>1237</v>
      </c>
      <c r="M395" s="15">
        <v>400</v>
      </c>
      <c r="N395" s="12">
        <v>5.25</v>
      </c>
      <c r="O395" s="12">
        <v>0.25</v>
      </c>
      <c r="P395" s="12">
        <v>0.81</v>
      </c>
      <c r="Q395" s="12">
        <v>2.5</v>
      </c>
      <c r="R395" s="12">
        <v>1.6600000000000001</v>
      </c>
      <c r="S395" s="12">
        <v>2.62</v>
      </c>
      <c r="T395" s="14">
        <v>1.4419999999999999</v>
      </c>
      <c r="U395" s="12">
        <v>3.8800000000000003</v>
      </c>
      <c r="V395" s="12">
        <v>0.75000000000000011</v>
      </c>
      <c r="W395" s="12">
        <v>4</v>
      </c>
      <c r="X395" s="9">
        <v>45</v>
      </c>
      <c r="Y395" s="26" t="s">
        <v>693</v>
      </c>
      <c r="Z395" s="9" t="s">
        <v>694</v>
      </c>
      <c r="AA395" s="9" t="s">
        <v>695</v>
      </c>
      <c r="AB395" s="9" t="s">
        <v>698</v>
      </c>
      <c r="AC395" s="9">
        <v>6.0333333333333336E-2</v>
      </c>
      <c r="AD395" s="9">
        <v>1.2066666666666668</v>
      </c>
      <c r="AE395" s="9">
        <v>4.6500000000000097E-2</v>
      </c>
      <c r="AF395" s="9">
        <v>90</v>
      </c>
      <c r="AG395" s="25" t="s">
        <v>2264</v>
      </c>
      <c r="BB395" s="104" t="s">
        <v>4919</v>
      </c>
      <c r="BC395" s="105">
        <f t="shared" si="76"/>
        <v>0</v>
      </c>
      <c r="BD395" s="1"/>
      <c r="BE395">
        <v>2.25</v>
      </c>
      <c r="BF395" s="5">
        <v>5</v>
      </c>
      <c r="BG395">
        <v>3.25</v>
      </c>
      <c r="BH395" s="106">
        <f t="shared" si="75"/>
        <v>3.25</v>
      </c>
      <c r="BI395" s="107">
        <f t="shared" si="77"/>
        <v>0.5</v>
      </c>
      <c r="BJ395" s="108" t="str">
        <f t="shared" si="78"/>
        <v>SA-193-B7</v>
      </c>
      <c r="BK395" s="109" t="str">
        <f t="shared" si="79"/>
        <v>STUD BOLT, 2 1/4-5</v>
      </c>
      <c r="BL395" s="6">
        <f t="shared" si="73"/>
        <v>1.9853000000000001</v>
      </c>
      <c r="BM395" s="6" t="str">
        <f t="shared" si="80"/>
        <v>2 1/4-5 MACHINE THREAD</v>
      </c>
      <c r="BN395" s="110" t="s">
        <v>4476</v>
      </c>
    </row>
    <row r="396" spans="2:66" x14ac:dyDescent="0.25">
      <c r="B396" s="48" t="str">
        <f t="shared" si="74"/>
        <v>WNeck Flange 400-NPS1.25 SCH-160</v>
      </c>
      <c r="C396" s="9" t="s">
        <v>23</v>
      </c>
      <c r="D396" s="9" t="s">
        <v>737</v>
      </c>
      <c r="E396" s="9">
        <v>12800</v>
      </c>
      <c r="F396" s="22" t="s">
        <v>689</v>
      </c>
      <c r="G396" s="9" t="s">
        <v>229</v>
      </c>
      <c r="H396" s="9" t="s">
        <v>1262</v>
      </c>
      <c r="I396" s="13" t="s">
        <v>1261</v>
      </c>
      <c r="J396" s="10">
        <v>1.25</v>
      </c>
      <c r="K396" s="11" t="s">
        <v>740</v>
      </c>
      <c r="L396" s="11" t="s">
        <v>1237</v>
      </c>
      <c r="M396" s="15">
        <v>400</v>
      </c>
      <c r="N396" s="12">
        <v>5.25</v>
      </c>
      <c r="O396" s="12">
        <v>0.25</v>
      </c>
      <c r="P396" s="12">
        <v>0.81</v>
      </c>
      <c r="Q396" s="12">
        <v>2.5</v>
      </c>
      <c r="R396" s="12">
        <v>1.6600000000000001</v>
      </c>
      <c r="S396" s="12">
        <v>2.62</v>
      </c>
      <c r="T396" s="14">
        <v>1.1599999999999999</v>
      </c>
      <c r="U396" s="12">
        <v>3.8800000000000003</v>
      </c>
      <c r="V396" s="12">
        <v>0.75000000000000011</v>
      </c>
      <c r="W396" s="12">
        <v>4</v>
      </c>
      <c r="X396" s="9">
        <v>45</v>
      </c>
      <c r="Y396" s="26" t="s">
        <v>700</v>
      </c>
      <c r="Z396" s="9" t="s">
        <v>694</v>
      </c>
      <c r="AA396" s="9" t="s">
        <v>695</v>
      </c>
      <c r="AB396" s="9" t="s">
        <v>698</v>
      </c>
      <c r="AC396" s="9">
        <v>6.0333333333333336E-2</v>
      </c>
      <c r="AD396" s="9">
        <v>1.2066666666666668</v>
      </c>
      <c r="AE396" s="9">
        <v>0.18750000000000011</v>
      </c>
      <c r="AF396" s="9">
        <v>90</v>
      </c>
      <c r="AG396" s="25" t="s">
        <v>2264</v>
      </c>
      <c r="BB396" s="104" t="s">
        <v>4920</v>
      </c>
      <c r="BC396" s="105">
        <f t="shared" si="76"/>
        <v>0</v>
      </c>
      <c r="BD396" s="1"/>
      <c r="BE396">
        <v>2.25</v>
      </c>
      <c r="BF396" s="5">
        <v>5</v>
      </c>
      <c r="BG396">
        <v>3.5</v>
      </c>
      <c r="BH396" s="106">
        <f t="shared" si="75"/>
        <v>3.5</v>
      </c>
      <c r="BI396" s="107">
        <f t="shared" si="77"/>
        <v>0.5</v>
      </c>
      <c r="BJ396" s="108" t="str">
        <f t="shared" si="78"/>
        <v>SA-193-B7</v>
      </c>
      <c r="BK396" s="109" t="str">
        <f t="shared" si="79"/>
        <v>STUD BOLT, 2 1/4-5</v>
      </c>
      <c r="BL396" s="6">
        <f t="shared" si="73"/>
        <v>1.9853000000000001</v>
      </c>
      <c r="BM396" s="6" t="str">
        <f t="shared" si="80"/>
        <v>2 1/4-5 MACHINE THREAD</v>
      </c>
      <c r="BN396" s="110" t="s">
        <v>4476</v>
      </c>
    </row>
    <row r="397" spans="2:66" x14ac:dyDescent="0.25">
      <c r="B397" s="48" t="str">
        <f t="shared" si="74"/>
        <v>WNeck Flange 400-NPS1.25 SCH-40</v>
      </c>
      <c r="C397" s="9" t="s">
        <v>23</v>
      </c>
      <c r="D397" s="9" t="s">
        <v>737</v>
      </c>
      <c r="E397" s="9">
        <v>12800</v>
      </c>
      <c r="F397" s="22" t="s">
        <v>689</v>
      </c>
      <c r="G397" s="9" t="s">
        <v>230</v>
      </c>
      <c r="H397" s="9" t="s">
        <v>1263</v>
      </c>
      <c r="I397" s="13" t="s">
        <v>1261</v>
      </c>
      <c r="J397" s="10">
        <v>1.25</v>
      </c>
      <c r="K397" s="11" t="s">
        <v>740</v>
      </c>
      <c r="L397" s="11" t="s">
        <v>1237</v>
      </c>
      <c r="M397" s="15">
        <v>400</v>
      </c>
      <c r="N397" s="12">
        <v>5.25</v>
      </c>
      <c r="O397" s="12">
        <v>0.25</v>
      </c>
      <c r="P397" s="12">
        <v>0.81</v>
      </c>
      <c r="Q397" s="12">
        <v>2.5</v>
      </c>
      <c r="R397" s="12">
        <v>1.6600000000000001</v>
      </c>
      <c r="S397" s="12">
        <v>2.62</v>
      </c>
      <c r="T397" s="14">
        <v>1.38</v>
      </c>
      <c r="U397" s="12">
        <v>3.8800000000000003</v>
      </c>
      <c r="V397" s="12">
        <v>0.75000000000000011</v>
      </c>
      <c r="W397" s="12">
        <v>4</v>
      </c>
      <c r="X397" s="9">
        <v>45</v>
      </c>
      <c r="Y397" s="26" t="s">
        <v>702</v>
      </c>
      <c r="Z397" s="9" t="s">
        <v>694</v>
      </c>
      <c r="AA397" s="9" t="s">
        <v>695</v>
      </c>
      <c r="AB397" s="9" t="s">
        <v>698</v>
      </c>
      <c r="AC397" s="9">
        <v>6.0333333333333336E-2</v>
      </c>
      <c r="AD397" s="9">
        <v>1.2066666666666668</v>
      </c>
      <c r="AE397" s="9">
        <v>7.7500000000000124E-2</v>
      </c>
      <c r="AF397" s="9">
        <v>90</v>
      </c>
      <c r="AG397" s="25" t="s">
        <v>2264</v>
      </c>
      <c r="BB397" s="104" t="s">
        <v>4921</v>
      </c>
      <c r="BC397" s="105">
        <f t="shared" si="76"/>
        <v>0</v>
      </c>
      <c r="BD397" s="1"/>
      <c r="BE397">
        <v>2.25</v>
      </c>
      <c r="BF397" s="5">
        <v>5</v>
      </c>
      <c r="BG397">
        <v>3.75</v>
      </c>
      <c r="BH397" s="106">
        <f t="shared" si="75"/>
        <v>3.75</v>
      </c>
      <c r="BI397" s="107">
        <f t="shared" si="77"/>
        <v>0.5</v>
      </c>
      <c r="BJ397" s="108" t="str">
        <f t="shared" si="78"/>
        <v>SA-193-B7</v>
      </c>
      <c r="BK397" s="109" t="str">
        <f t="shared" si="79"/>
        <v>STUD BOLT, 2 1/4-5</v>
      </c>
      <c r="BL397" s="6">
        <f t="shared" si="73"/>
        <v>1.9853000000000001</v>
      </c>
      <c r="BM397" s="6" t="str">
        <f t="shared" si="80"/>
        <v>2 1/4-5 MACHINE THREAD</v>
      </c>
      <c r="BN397" s="110" t="s">
        <v>4476</v>
      </c>
    </row>
    <row r="398" spans="2:66" x14ac:dyDescent="0.25">
      <c r="B398" s="48" t="str">
        <f t="shared" si="74"/>
        <v>WNeck Flange 400-NPS1.25 SCH-80</v>
      </c>
      <c r="C398" s="9" t="s">
        <v>23</v>
      </c>
      <c r="D398" s="9" t="s">
        <v>737</v>
      </c>
      <c r="E398" s="9">
        <v>12800</v>
      </c>
      <c r="F398" s="22" t="s">
        <v>689</v>
      </c>
      <c r="G398" s="9" t="s">
        <v>231</v>
      </c>
      <c r="H398" s="9" t="s">
        <v>1264</v>
      </c>
      <c r="I398" s="13" t="s">
        <v>1261</v>
      </c>
      <c r="J398" s="10">
        <v>1.25</v>
      </c>
      <c r="K398" s="11" t="s">
        <v>740</v>
      </c>
      <c r="L398" s="11" t="s">
        <v>1237</v>
      </c>
      <c r="M398" s="15">
        <v>400</v>
      </c>
      <c r="N398" s="12">
        <v>5.25</v>
      </c>
      <c r="O398" s="12">
        <v>0.25</v>
      </c>
      <c r="P398" s="12">
        <v>0.81</v>
      </c>
      <c r="Q398" s="12">
        <v>2.5</v>
      </c>
      <c r="R398" s="12">
        <v>1.6600000000000001</v>
      </c>
      <c r="S398" s="12">
        <v>2.62</v>
      </c>
      <c r="T398" s="14">
        <v>1.278</v>
      </c>
      <c r="U398" s="12">
        <v>3.8800000000000003</v>
      </c>
      <c r="V398" s="12">
        <v>0.75000000000000011</v>
      </c>
      <c r="W398" s="12">
        <v>4</v>
      </c>
      <c r="X398" s="9">
        <v>45</v>
      </c>
      <c r="Y398" s="26" t="s">
        <v>704</v>
      </c>
      <c r="Z398" s="9" t="s">
        <v>694</v>
      </c>
      <c r="AA398" s="9" t="s">
        <v>695</v>
      </c>
      <c r="AB398" s="9" t="s">
        <v>698</v>
      </c>
      <c r="AC398" s="9">
        <v>6.0333333333333336E-2</v>
      </c>
      <c r="AD398" s="9">
        <v>1.2066666666666668</v>
      </c>
      <c r="AE398" s="9">
        <v>0.12850000000000006</v>
      </c>
      <c r="AF398" s="9">
        <v>90</v>
      </c>
      <c r="AG398" s="25" t="s">
        <v>2264</v>
      </c>
      <c r="BB398" s="104" t="s">
        <v>4922</v>
      </c>
      <c r="BC398" s="105">
        <f t="shared" si="76"/>
        <v>0</v>
      </c>
      <c r="BD398" s="1"/>
      <c r="BE398">
        <v>2.25</v>
      </c>
      <c r="BF398" s="5">
        <v>5</v>
      </c>
      <c r="BG398">
        <v>4</v>
      </c>
      <c r="BH398" s="106">
        <f t="shared" si="75"/>
        <v>4</v>
      </c>
      <c r="BI398" s="107">
        <f t="shared" si="77"/>
        <v>0.5</v>
      </c>
      <c r="BJ398" s="108" t="str">
        <f t="shared" si="78"/>
        <v>SA-193-B7</v>
      </c>
      <c r="BK398" s="109" t="str">
        <f t="shared" si="79"/>
        <v>STUD BOLT, 2 1/4-5</v>
      </c>
      <c r="BL398" s="6">
        <f t="shared" si="73"/>
        <v>1.9853000000000001</v>
      </c>
      <c r="BM398" s="6" t="str">
        <f t="shared" si="80"/>
        <v>2 1/4-5 MACHINE THREAD</v>
      </c>
      <c r="BN398" s="110" t="s">
        <v>4476</v>
      </c>
    </row>
    <row r="399" spans="2:66" x14ac:dyDescent="0.25">
      <c r="B399" s="48" t="str">
        <f t="shared" si="74"/>
        <v>WNeck Flange 400-NPS1.25 SCH-STD</v>
      </c>
      <c r="C399" s="9" t="s">
        <v>23</v>
      </c>
      <c r="D399" s="9" t="s">
        <v>737</v>
      </c>
      <c r="E399" s="9">
        <v>12800</v>
      </c>
      <c r="F399" s="22" t="s">
        <v>689</v>
      </c>
      <c r="G399" s="9" t="s">
        <v>1</v>
      </c>
      <c r="H399" s="9" t="s">
        <v>1265</v>
      </c>
      <c r="I399" s="13" t="s">
        <v>1261</v>
      </c>
      <c r="J399" s="10">
        <v>1.25</v>
      </c>
      <c r="K399" s="11" t="s">
        <v>740</v>
      </c>
      <c r="L399" s="11" t="s">
        <v>1237</v>
      </c>
      <c r="M399" s="15">
        <v>400</v>
      </c>
      <c r="N399" s="12">
        <v>5.25</v>
      </c>
      <c r="O399" s="12">
        <v>0.25</v>
      </c>
      <c r="P399" s="12">
        <v>0.81</v>
      </c>
      <c r="Q399" s="12">
        <v>2.5</v>
      </c>
      <c r="R399" s="12">
        <v>1.6600000000000001</v>
      </c>
      <c r="S399" s="12">
        <v>2.62</v>
      </c>
      <c r="T399" s="14">
        <v>1.38</v>
      </c>
      <c r="U399" s="12">
        <v>3.8800000000000003</v>
      </c>
      <c r="V399" s="12">
        <v>0.75000000000000011</v>
      </c>
      <c r="W399" s="12">
        <v>4</v>
      </c>
      <c r="X399" s="9">
        <v>45</v>
      </c>
      <c r="Y399" s="26" t="s">
        <v>706</v>
      </c>
      <c r="Z399" s="9" t="s">
        <v>694</v>
      </c>
      <c r="AA399" s="9" t="s">
        <v>695</v>
      </c>
      <c r="AB399" s="9" t="s">
        <v>698</v>
      </c>
      <c r="AC399" s="9">
        <v>6.0333333333333336E-2</v>
      </c>
      <c r="AD399" s="9">
        <v>1.2066666666666668</v>
      </c>
      <c r="AE399" s="9">
        <v>7.7500000000000124E-2</v>
      </c>
      <c r="AF399" s="9">
        <v>90</v>
      </c>
      <c r="AG399" s="25" t="s">
        <v>2264</v>
      </c>
      <c r="BB399" s="104" t="s">
        <v>4923</v>
      </c>
      <c r="BC399" s="105">
        <f t="shared" si="76"/>
        <v>0</v>
      </c>
      <c r="BD399" s="1"/>
      <c r="BE399">
        <v>2.25</v>
      </c>
      <c r="BF399" s="5">
        <v>5</v>
      </c>
      <c r="BG399">
        <v>4.25</v>
      </c>
      <c r="BH399" s="106">
        <f t="shared" si="75"/>
        <v>4.25</v>
      </c>
      <c r="BI399" s="107">
        <f t="shared" si="77"/>
        <v>0.5</v>
      </c>
      <c r="BJ399" s="108" t="str">
        <f t="shared" si="78"/>
        <v>SA-193-B7</v>
      </c>
      <c r="BK399" s="109" t="str">
        <f t="shared" si="79"/>
        <v>STUD BOLT, 2 1/4-5</v>
      </c>
      <c r="BL399" s="6">
        <f t="shared" si="73"/>
        <v>1.9853000000000001</v>
      </c>
      <c r="BM399" s="6" t="str">
        <f t="shared" si="80"/>
        <v>2 1/4-5 MACHINE THREAD</v>
      </c>
      <c r="BN399" s="110" t="s">
        <v>4476</v>
      </c>
    </row>
    <row r="400" spans="2:66" x14ac:dyDescent="0.25">
      <c r="B400" s="48" t="str">
        <f t="shared" si="74"/>
        <v>WNeck Flange 400-NPS1.25 SCH-XH</v>
      </c>
      <c r="C400" s="9" t="s">
        <v>23</v>
      </c>
      <c r="D400" s="9" t="s">
        <v>737</v>
      </c>
      <c r="E400" s="9">
        <v>12800</v>
      </c>
      <c r="F400" s="22" t="s">
        <v>689</v>
      </c>
      <c r="G400" s="9" t="s">
        <v>1</v>
      </c>
      <c r="H400" s="9" t="s">
        <v>1266</v>
      </c>
      <c r="I400" s="13" t="s">
        <v>1261</v>
      </c>
      <c r="J400" s="10">
        <v>1.25</v>
      </c>
      <c r="K400" s="11" t="s">
        <v>740</v>
      </c>
      <c r="L400" s="11" t="s">
        <v>1237</v>
      </c>
      <c r="M400" s="15">
        <v>400</v>
      </c>
      <c r="N400" s="12">
        <v>5.25</v>
      </c>
      <c r="O400" s="12">
        <v>0.25</v>
      </c>
      <c r="P400" s="12">
        <v>0.81</v>
      </c>
      <c r="Q400" s="12">
        <v>2.5</v>
      </c>
      <c r="R400" s="12">
        <v>1.6600000000000001</v>
      </c>
      <c r="S400" s="12">
        <v>2.62</v>
      </c>
      <c r="T400" s="14">
        <v>1.278</v>
      </c>
      <c r="U400" s="12">
        <v>3.8800000000000003</v>
      </c>
      <c r="V400" s="12">
        <v>0.75000000000000011</v>
      </c>
      <c r="W400" s="12">
        <v>4</v>
      </c>
      <c r="X400" s="9">
        <v>45</v>
      </c>
      <c r="Y400" s="26" t="s">
        <v>708</v>
      </c>
      <c r="Z400" s="9" t="s">
        <v>694</v>
      </c>
      <c r="AA400" s="9" t="s">
        <v>695</v>
      </c>
      <c r="AB400" s="9" t="s">
        <v>698</v>
      </c>
      <c r="AC400" s="9">
        <v>6.0333333333333336E-2</v>
      </c>
      <c r="AD400" s="9">
        <v>1.2066666666666668</v>
      </c>
      <c r="AE400" s="9">
        <v>0.12850000000000006</v>
      </c>
      <c r="AF400" s="9">
        <v>90</v>
      </c>
      <c r="AG400" s="25" t="s">
        <v>2264</v>
      </c>
      <c r="BB400" s="104" t="s">
        <v>4924</v>
      </c>
      <c r="BC400" s="105">
        <f t="shared" si="76"/>
        <v>0</v>
      </c>
      <c r="BD400" s="1"/>
      <c r="BE400">
        <v>2.25</v>
      </c>
      <c r="BF400" s="5">
        <v>5</v>
      </c>
      <c r="BG400">
        <v>4.5</v>
      </c>
      <c r="BH400" s="106">
        <f t="shared" si="75"/>
        <v>4.5</v>
      </c>
      <c r="BI400" s="107">
        <f t="shared" si="77"/>
        <v>0.5</v>
      </c>
      <c r="BJ400" s="108" t="str">
        <f t="shared" si="78"/>
        <v>SA-193-B7</v>
      </c>
      <c r="BK400" s="109" t="str">
        <f t="shared" si="79"/>
        <v>STUD BOLT, 2 1/4-5</v>
      </c>
      <c r="BL400" s="6">
        <f t="shared" si="73"/>
        <v>1.9853000000000001</v>
      </c>
      <c r="BM400" s="6" t="str">
        <f t="shared" si="80"/>
        <v>2 1/4-5 MACHINE THREAD</v>
      </c>
      <c r="BN400" s="110" t="s">
        <v>4476</v>
      </c>
    </row>
    <row r="401" spans="2:66" x14ac:dyDescent="0.25">
      <c r="B401" s="48" t="str">
        <f t="shared" si="74"/>
        <v>WNeck Flange 400-NPS1.25 SCH-XXH</v>
      </c>
      <c r="C401" s="9" t="s">
        <v>23</v>
      </c>
      <c r="D401" s="9" t="s">
        <v>737</v>
      </c>
      <c r="E401" s="9">
        <v>12800</v>
      </c>
      <c r="F401" s="22" t="s">
        <v>689</v>
      </c>
      <c r="G401" s="9" t="s">
        <v>232</v>
      </c>
      <c r="H401" s="9" t="s">
        <v>1267</v>
      </c>
      <c r="I401" s="13" t="s">
        <v>1261</v>
      </c>
      <c r="J401" s="10">
        <v>1.25</v>
      </c>
      <c r="K401" s="11" t="s">
        <v>740</v>
      </c>
      <c r="L401" s="11" t="s">
        <v>1237</v>
      </c>
      <c r="M401" s="15">
        <v>400</v>
      </c>
      <c r="N401" s="12">
        <v>5.25</v>
      </c>
      <c r="O401" s="12">
        <v>0.25</v>
      </c>
      <c r="P401" s="12">
        <v>0.81</v>
      </c>
      <c r="Q401" s="12">
        <v>2.5</v>
      </c>
      <c r="R401" s="12">
        <v>1.6600000000000001</v>
      </c>
      <c r="S401" s="12">
        <v>2.62</v>
      </c>
      <c r="T401" s="14">
        <v>0.89600000000000002</v>
      </c>
      <c r="U401" s="12">
        <v>3.8800000000000003</v>
      </c>
      <c r="V401" s="12">
        <v>0.75000000000000011</v>
      </c>
      <c r="W401" s="12">
        <v>4</v>
      </c>
      <c r="X401" s="9">
        <v>45</v>
      </c>
      <c r="Y401" s="26" t="s">
        <v>710</v>
      </c>
      <c r="Z401" s="9" t="s">
        <v>694</v>
      </c>
      <c r="AA401" s="9" t="s">
        <v>695</v>
      </c>
      <c r="AB401" s="9" t="s">
        <v>698</v>
      </c>
      <c r="AC401" s="9">
        <v>6.0333333333333336E-2</v>
      </c>
      <c r="AD401" s="9">
        <v>1.2066666666666668</v>
      </c>
      <c r="AE401" s="9">
        <v>0.31950000000000006</v>
      </c>
      <c r="AF401" s="9">
        <v>90</v>
      </c>
      <c r="AG401" s="25" t="s">
        <v>2264</v>
      </c>
      <c r="BB401" s="104" t="s">
        <v>4925</v>
      </c>
      <c r="BC401" s="105">
        <f t="shared" si="76"/>
        <v>0</v>
      </c>
      <c r="BD401" s="1"/>
      <c r="BE401">
        <v>2.25</v>
      </c>
      <c r="BF401" s="5">
        <v>5</v>
      </c>
      <c r="BG401">
        <v>4.75</v>
      </c>
      <c r="BH401" s="106">
        <f t="shared" si="75"/>
        <v>4.75</v>
      </c>
      <c r="BI401" s="107">
        <f t="shared" si="77"/>
        <v>0.5</v>
      </c>
      <c r="BJ401" s="108" t="str">
        <f t="shared" si="78"/>
        <v>SA-193-B7</v>
      </c>
      <c r="BK401" s="109" t="str">
        <f t="shared" si="79"/>
        <v>STUD BOLT, 2 1/4-5</v>
      </c>
      <c r="BL401" s="6">
        <f t="shared" si="73"/>
        <v>1.9853000000000001</v>
      </c>
      <c r="BM401" s="6" t="str">
        <f t="shared" si="80"/>
        <v>2 1/4-5 MACHINE THREAD</v>
      </c>
      <c r="BN401" s="110" t="s">
        <v>4476</v>
      </c>
    </row>
    <row r="402" spans="2:66" x14ac:dyDescent="0.25">
      <c r="B402" s="48" t="str">
        <f t="shared" si="74"/>
        <v>WNeck Flange 400-NPS1.5 SCH-10</v>
      </c>
      <c r="C402" s="9" t="s">
        <v>23</v>
      </c>
      <c r="D402" s="9" t="s">
        <v>747</v>
      </c>
      <c r="E402" s="9">
        <v>11861940</v>
      </c>
      <c r="F402" s="22" t="s">
        <v>689</v>
      </c>
      <c r="G402" s="9" t="s">
        <v>1</v>
      </c>
      <c r="H402" s="9" t="s">
        <v>1268</v>
      </c>
      <c r="I402" s="13" t="s">
        <v>1269</v>
      </c>
      <c r="J402" s="10">
        <v>1.5000000000000002</v>
      </c>
      <c r="K402" s="11" t="s">
        <v>750</v>
      </c>
      <c r="L402" s="11" t="s">
        <v>1237</v>
      </c>
      <c r="M402" s="15">
        <v>400</v>
      </c>
      <c r="N402" s="12">
        <v>6.12</v>
      </c>
      <c r="O402" s="12">
        <v>0.25</v>
      </c>
      <c r="P402" s="12">
        <v>0.88</v>
      </c>
      <c r="Q402" s="12">
        <v>2.75</v>
      </c>
      <c r="R402" s="12">
        <v>1.9</v>
      </c>
      <c r="S402" s="12">
        <v>2.75</v>
      </c>
      <c r="T402" s="14">
        <v>1.6819999999999999</v>
      </c>
      <c r="U402" s="12">
        <v>4.5</v>
      </c>
      <c r="V402" s="12">
        <v>0.88</v>
      </c>
      <c r="W402" s="12">
        <v>4</v>
      </c>
      <c r="X402" s="9">
        <v>45</v>
      </c>
      <c r="Y402" s="9" t="s">
        <v>693</v>
      </c>
      <c r="Z402" s="9" t="s">
        <v>694</v>
      </c>
      <c r="AA402" s="9" t="s">
        <v>695</v>
      </c>
      <c r="AB402" s="9" t="s">
        <v>698</v>
      </c>
      <c r="AC402" s="9">
        <v>6.2333333333333338E-2</v>
      </c>
      <c r="AD402" s="9">
        <v>1.2466666666666668</v>
      </c>
      <c r="AE402" s="9">
        <v>4.6499999999999986E-2</v>
      </c>
      <c r="AF402" s="9">
        <v>90</v>
      </c>
      <c r="AG402" s="25" t="s">
        <v>2264</v>
      </c>
      <c r="BB402" s="104" t="s">
        <v>4926</v>
      </c>
      <c r="BC402" s="105">
        <f t="shared" si="76"/>
        <v>0</v>
      </c>
      <c r="BD402" s="1"/>
      <c r="BE402">
        <v>2.25</v>
      </c>
      <c r="BF402" s="5">
        <v>5</v>
      </c>
      <c r="BG402">
        <v>5</v>
      </c>
      <c r="BH402" s="106">
        <f t="shared" si="75"/>
        <v>5</v>
      </c>
      <c r="BI402" s="107">
        <f t="shared" si="77"/>
        <v>0.5</v>
      </c>
      <c r="BJ402" s="108" t="str">
        <f t="shared" si="78"/>
        <v>SA-193-B7</v>
      </c>
      <c r="BK402" s="109" t="str">
        <f t="shared" si="79"/>
        <v>STUD BOLT, 2 1/4-5</v>
      </c>
      <c r="BL402" s="6">
        <f t="shared" si="73"/>
        <v>1.9853000000000001</v>
      </c>
      <c r="BM402" s="6" t="str">
        <f t="shared" si="80"/>
        <v>2 1/4-5 MACHINE THREAD</v>
      </c>
      <c r="BN402" s="110" t="s">
        <v>4476</v>
      </c>
    </row>
    <row r="403" spans="2:66" x14ac:dyDescent="0.25">
      <c r="B403" s="48" t="str">
        <f t="shared" si="74"/>
        <v>WNeck Flange 400-NPS1.5 SCH-160</v>
      </c>
      <c r="C403" s="9" t="s">
        <v>23</v>
      </c>
      <c r="D403" s="9" t="s">
        <v>747</v>
      </c>
      <c r="E403" s="9">
        <v>11861940</v>
      </c>
      <c r="F403" s="22" t="s">
        <v>689</v>
      </c>
      <c r="G403" s="9" t="s">
        <v>233</v>
      </c>
      <c r="H403" s="9" t="s">
        <v>1270</v>
      </c>
      <c r="I403" s="13" t="s">
        <v>1269</v>
      </c>
      <c r="J403" s="10">
        <v>1.5000000000000002</v>
      </c>
      <c r="K403" s="11" t="s">
        <v>750</v>
      </c>
      <c r="L403" s="11" t="s">
        <v>1237</v>
      </c>
      <c r="M403" s="15">
        <v>400</v>
      </c>
      <c r="N403" s="12">
        <v>6.12</v>
      </c>
      <c r="O403" s="12">
        <v>0.25</v>
      </c>
      <c r="P403" s="12">
        <v>0.88</v>
      </c>
      <c r="Q403" s="12">
        <v>2.75</v>
      </c>
      <c r="R403" s="12">
        <v>1.9</v>
      </c>
      <c r="S403" s="12">
        <v>2.75</v>
      </c>
      <c r="T403" s="14">
        <v>1.3380000000000001</v>
      </c>
      <c r="U403" s="12">
        <v>4.5</v>
      </c>
      <c r="V403" s="12">
        <v>0.88</v>
      </c>
      <c r="W403" s="12">
        <v>4</v>
      </c>
      <c r="X403" s="9">
        <v>45</v>
      </c>
      <c r="Y403" s="9" t="s">
        <v>700</v>
      </c>
      <c r="Z403" s="9" t="s">
        <v>694</v>
      </c>
      <c r="AA403" s="9" t="s">
        <v>695</v>
      </c>
      <c r="AB403" s="9" t="s">
        <v>698</v>
      </c>
      <c r="AC403" s="9">
        <v>6.2333333333333338E-2</v>
      </c>
      <c r="AD403" s="9">
        <v>1.2466666666666668</v>
      </c>
      <c r="AE403" s="9">
        <v>0.21849999999999992</v>
      </c>
      <c r="AF403" s="9">
        <v>90</v>
      </c>
      <c r="AG403" s="25" t="s">
        <v>2264</v>
      </c>
      <c r="BB403" s="104" t="s">
        <v>4927</v>
      </c>
      <c r="BC403" s="105">
        <f t="shared" si="76"/>
        <v>0</v>
      </c>
      <c r="BD403" s="1"/>
      <c r="BE403">
        <v>2.25</v>
      </c>
      <c r="BF403" s="5">
        <v>5</v>
      </c>
      <c r="BG403">
        <v>5.25</v>
      </c>
      <c r="BH403" s="106">
        <f t="shared" si="75"/>
        <v>5.25</v>
      </c>
      <c r="BI403" s="107">
        <f t="shared" si="77"/>
        <v>0.5</v>
      </c>
      <c r="BJ403" s="108" t="str">
        <f t="shared" si="78"/>
        <v>SA-193-B7</v>
      </c>
      <c r="BK403" s="109" t="str">
        <f t="shared" si="79"/>
        <v>STUD BOLT, 2 1/4-5</v>
      </c>
      <c r="BL403" s="6">
        <f t="shared" si="73"/>
        <v>1.9853000000000001</v>
      </c>
      <c r="BM403" s="6" t="str">
        <f t="shared" si="80"/>
        <v>2 1/4-5 MACHINE THREAD</v>
      </c>
      <c r="BN403" s="110" t="s">
        <v>4476</v>
      </c>
    </row>
    <row r="404" spans="2:66" x14ac:dyDescent="0.25">
      <c r="B404" s="48" t="str">
        <f t="shared" si="74"/>
        <v>WNeck Flange 400-NPS1.5 SCH-40</v>
      </c>
      <c r="C404" s="9" t="s">
        <v>23</v>
      </c>
      <c r="D404" s="9" t="s">
        <v>747</v>
      </c>
      <c r="E404" s="9">
        <v>11861940</v>
      </c>
      <c r="F404" s="22" t="s">
        <v>689</v>
      </c>
      <c r="G404" s="9" t="s">
        <v>234</v>
      </c>
      <c r="H404" s="9" t="s">
        <v>1271</v>
      </c>
      <c r="I404" s="13" t="s">
        <v>1269</v>
      </c>
      <c r="J404" s="10">
        <v>1.5000000000000002</v>
      </c>
      <c r="K404" s="11" t="s">
        <v>750</v>
      </c>
      <c r="L404" s="11" t="s">
        <v>1237</v>
      </c>
      <c r="M404" s="15">
        <v>400</v>
      </c>
      <c r="N404" s="12">
        <v>6.12</v>
      </c>
      <c r="O404" s="12">
        <v>0.25</v>
      </c>
      <c r="P404" s="12">
        <v>0.88</v>
      </c>
      <c r="Q404" s="12">
        <v>2.75</v>
      </c>
      <c r="R404" s="12">
        <v>1.9</v>
      </c>
      <c r="S404" s="12">
        <v>2.75</v>
      </c>
      <c r="T404" s="14">
        <v>1.61</v>
      </c>
      <c r="U404" s="12">
        <v>4.5</v>
      </c>
      <c r="V404" s="12">
        <v>0.88</v>
      </c>
      <c r="W404" s="12">
        <v>4</v>
      </c>
      <c r="X404" s="9">
        <v>45</v>
      </c>
      <c r="Y404" s="9" t="s">
        <v>702</v>
      </c>
      <c r="Z404" s="9" t="s">
        <v>694</v>
      </c>
      <c r="AA404" s="9" t="s">
        <v>695</v>
      </c>
      <c r="AB404" s="9" t="s">
        <v>698</v>
      </c>
      <c r="AC404" s="9">
        <v>6.2333333333333338E-2</v>
      </c>
      <c r="AD404" s="9">
        <v>1.2466666666666668</v>
      </c>
      <c r="AE404" s="9">
        <v>8.2499999999999907E-2</v>
      </c>
      <c r="AF404" s="9">
        <v>90</v>
      </c>
      <c r="AG404" s="25" t="s">
        <v>2264</v>
      </c>
      <c r="BB404" s="104" t="s">
        <v>4928</v>
      </c>
      <c r="BC404" s="105">
        <f t="shared" si="76"/>
        <v>0</v>
      </c>
      <c r="BD404" s="1"/>
      <c r="BE404">
        <v>2.25</v>
      </c>
      <c r="BF404" s="5">
        <v>5</v>
      </c>
      <c r="BG404">
        <v>5.5</v>
      </c>
      <c r="BH404" s="106">
        <f t="shared" si="75"/>
        <v>5.5</v>
      </c>
      <c r="BI404" s="107">
        <f t="shared" si="77"/>
        <v>0.5</v>
      </c>
      <c r="BJ404" s="108" t="str">
        <f t="shared" si="78"/>
        <v>SA-193-B7</v>
      </c>
      <c r="BK404" s="109" t="str">
        <f t="shared" si="79"/>
        <v>STUD BOLT, 2 1/4-5</v>
      </c>
      <c r="BL404" s="6">
        <f t="shared" si="73"/>
        <v>1.9853000000000001</v>
      </c>
      <c r="BM404" s="6" t="str">
        <f t="shared" si="80"/>
        <v>2 1/4-5 MACHINE THREAD</v>
      </c>
      <c r="BN404" s="110" t="s">
        <v>4476</v>
      </c>
    </row>
    <row r="405" spans="2:66" x14ac:dyDescent="0.25">
      <c r="B405" s="48" t="str">
        <f t="shared" si="74"/>
        <v>WNeck Flange 400-NPS1.5 SCH-80</v>
      </c>
      <c r="C405" s="9" t="s">
        <v>23</v>
      </c>
      <c r="D405" s="9" t="s">
        <v>747</v>
      </c>
      <c r="E405" s="9">
        <v>11861940</v>
      </c>
      <c r="F405" s="22" t="s">
        <v>689</v>
      </c>
      <c r="G405" s="9" t="s">
        <v>235</v>
      </c>
      <c r="H405" s="9" t="s">
        <v>1272</v>
      </c>
      <c r="I405" s="13" t="s">
        <v>1269</v>
      </c>
      <c r="J405" s="10">
        <v>1.5000000000000002</v>
      </c>
      <c r="K405" s="11" t="s">
        <v>750</v>
      </c>
      <c r="L405" s="11" t="s">
        <v>1237</v>
      </c>
      <c r="M405" s="15">
        <v>400</v>
      </c>
      <c r="N405" s="12">
        <v>6.12</v>
      </c>
      <c r="O405" s="12">
        <v>0.25</v>
      </c>
      <c r="P405" s="12">
        <v>0.88</v>
      </c>
      <c r="Q405" s="12">
        <v>2.75</v>
      </c>
      <c r="R405" s="12">
        <v>1.9</v>
      </c>
      <c r="S405" s="12">
        <v>2.75</v>
      </c>
      <c r="T405" s="14">
        <v>1.5</v>
      </c>
      <c r="U405" s="12">
        <v>4.5</v>
      </c>
      <c r="V405" s="12">
        <v>0.88</v>
      </c>
      <c r="W405" s="12">
        <v>4</v>
      </c>
      <c r="X405" s="9">
        <v>45</v>
      </c>
      <c r="Y405" s="9" t="s">
        <v>704</v>
      </c>
      <c r="Z405" s="9" t="s">
        <v>694</v>
      </c>
      <c r="AA405" s="9" t="s">
        <v>695</v>
      </c>
      <c r="AB405" s="9" t="s">
        <v>698</v>
      </c>
      <c r="AC405" s="9">
        <v>6.2333333333333338E-2</v>
      </c>
      <c r="AD405" s="9">
        <v>1.2466666666666668</v>
      </c>
      <c r="AE405" s="9">
        <v>0.13749999999999996</v>
      </c>
      <c r="AF405" s="9">
        <v>90</v>
      </c>
      <c r="AG405" s="25" t="s">
        <v>2264</v>
      </c>
      <c r="BB405" s="104" t="s">
        <v>4929</v>
      </c>
      <c r="BC405" s="105">
        <f t="shared" si="76"/>
        <v>0</v>
      </c>
      <c r="BD405" s="1"/>
      <c r="BE405">
        <v>2.25</v>
      </c>
      <c r="BF405" s="5">
        <v>5</v>
      </c>
      <c r="BG405">
        <v>5.75</v>
      </c>
      <c r="BH405" s="106">
        <f t="shared" si="75"/>
        <v>5.75</v>
      </c>
      <c r="BI405" s="107">
        <f t="shared" si="77"/>
        <v>0.5</v>
      </c>
      <c r="BJ405" s="108" t="str">
        <f t="shared" si="78"/>
        <v>SA-193-B7</v>
      </c>
      <c r="BK405" s="109" t="str">
        <f t="shared" si="79"/>
        <v>STUD BOLT, 2 1/4-5</v>
      </c>
      <c r="BL405" s="6">
        <f t="shared" si="73"/>
        <v>1.9853000000000001</v>
      </c>
      <c r="BM405" s="6" t="str">
        <f t="shared" si="80"/>
        <v>2 1/4-5 MACHINE THREAD</v>
      </c>
      <c r="BN405" s="110" t="s">
        <v>4476</v>
      </c>
    </row>
    <row r="406" spans="2:66" x14ac:dyDescent="0.25">
      <c r="B406" s="48" t="str">
        <f t="shared" si="74"/>
        <v>WNeck Flange 400-NPS1.5 SCH-STD</v>
      </c>
      <c r="C406" s="9" t="s">
        <v>23</v>
      </c>
      <c r="D406" s="9" t="s">
        <v>747</v>
      </c>
      <c r="E406" s="9">
        <v>11861940</v>
      </c>
      <c r="F406" s="22" t="s">
        <v>689</v>
      </c>
      <c r="G406" s="9" t="s">
        <v>1</v>
      </c>
      <c r="H406" s="9" t="s">
        <v>1273</v>
      </c>
      <c r="I406" s="13" t="s">
        <v>1269</v>
      </c>
      <c r="J406" s="10">
        <v>1.5000000000000002</v>
      </c>
      <c r="K406" s="11" t="s">
        <v>750</v>
      </c>
      <c r="L406" s="11" t="s">
        <v>1237</v>
      </c>
      <c r="M406" s="15">
        <v>400</v>
      </c>
      <c r="N406" s="12">
        <v>6.12</v>
      </c>
      <c r="O406" s="12">
        <v>0.25</v>
      </c>
      <c r="P406" s="12">
        <v>0.88</v>
      </c>
      <c r="Q406" s="12">
        <v>2.75</v>
      </c>
      <c r="R406" s="12">
        <v>1.9</v>
      </c>
      <c r="S406" s="12">
        <v>2.75</v>
      </c>
      <c r="T406" s="14">
        <v>1.61</v>
      </c>
      <c r="U406" s="12">
        <v>4.5</v>
      </c>
      <c r="V406" s="12">
        <v>0.88</v>
      </c>
      <c r="W406" s="12">
        <v>4</v>
      </c>
      <c r="X406" s="9">
        <v>45</v>
      </c>
      <c r="Y406" s="9" t="s">
        <v>706</v>
      </c>
      <c r="Z406" s="9" t="s">
        <v>694</v>
      </c>
      <c r="AA406" s="9" t="s">
        <v>695</v>
      </c>
      <c r="AB406" s="9" t="s">
        <v>698</v>
      </c>
      <c r="AC406" s="9">
        <v>6.2333333333333338E-2</v>
      </c>
      <c r="AD406" s="9">
        <v>1.2466666666666668</v>
      </c>
      <c r="AE406" s="9">
        <v>8.2499999999999907E-2</v>
      </c>
      <c r="AF406" s="9">
        <v>90</v>
      </c>
      <c r="AG406" s="25" t="s">
        <v>2264</v>
      </c>
      <c r="BB406" s="104" t="s">
        <v>4930</v>
      </c>
      <c r="BC406" s="105">
        <f t="shared" si="76"/>
        <v>0</v>
      </c>
      <c r="BD406" s="1"/>
      <c r="BE406">
        <v>2.25</v>
      </c>
      <c r="BF406" s="5">
        <v>5</v>
      </c>
      <c r="BG406">
        <v>6</v>
      </c>
      <c r="BH406" s="106">
        <f t="shared" si="75"/>
        <v>6</v>
      </c>
      <c r="BI406" s="107">
        <f t="shared" si="77"/>
        <v>0.5</v>
      </c>
      <c r="BJ406" s="108" t="str">
        <f t="shared" si="78"/>
        <v>SA-193-B7</v>
      </c>
      <c r="BK406" s="109" t="str">
        <f t="shared" si="79"/>
        <v>STUD BOLT, 2 1/4-5</v>
      </c>
      <c r="BL406" s="6">
        <f t="shared" si="73"/>
        <v>1.9853000000000001</v>
      </c>
      <c r="BM406" s="6" t="str">
        <f t="shared" si="80"/>
        <v>2 1/4-5 MACHINE THREAD</v>
      </c>
      <c r="BN406" s="110" t="s">
        <v>4476</v>
      </c>
    </row>
    <row r="407" spans="2:66" x14ac:dyDescent="0.25">
      <c r="B407" s="48" t="str">
        <f t="shared" si="74"/>
        <v>WNeck Flange 400-NPS1.5 SCH-XH</v>
      </c>
      <c r="C407" s="9" t="s">
        <v>23</v>
      </c>
      <c r="D407" s="9" t="s">
        <v>747</v>
      </c>
      <c r="E407" s="9">
        <v>11861940</v>
      </c>
      <c r="F407" s="22" t="s">
        <v>689</v>
      </c>
      <c r="G407" s="9" t="s">
        <v>1</v>
      </c>
      <c r="H407" s="9" t="s">
        <v>1274</v>
      </c>
      <c r="I407" s="13" t="s">
        <v>1269</v>
      </c>
      <c r="J407" s="10">
        <v>1.5000000000000002</v>
      </c>
      <c r="K407" s="11" t="s">
        <v>750</v>
      </c>
      <c r="L407" s="11" t="s">
        <v>1237</v>
      </c>
      <c r="M407" s="15">
        <v>400</v>
      </c>
      <c r="N407" s="12">
        <v>6.12</v>
      </c>
      <c r="O407" s="12">
        <v>0.25</v>
      </c>
      <c r="P407" s="12">
        <v>0.88</v>
      </c>
      <c r="Q407" s="12">
        <v>2.75</v>
      </c>
      <c r="R407" s="12">
        <v>1.9</v>
      </c>
      <c r="S407" s="12">
        <v>2.75</v>
      </c>
      <c r="T407" s="14">
        <v>1.5</v>
      </c>
      <c r="U407" s="12">
        <v>4.5</v>
      </c>
      <c r="V407" s="12">
        <v>0.88</v>
      </c>
      <c r="W407" s="12">
        <v>4</v>
      </c>
      <c r="X407" s="9">
        <v>45</v>
      </c>
      <c r="Y407" s="9" t="s">
        <v>708</v>
      </c>
      <c r="Z407" s="9" t="s">
        <v>694</v>
      </c>
      <c r="AA407" s="9" t="s">
        <v>695</v>
      </c>
      <c r="AB407" s="9" t="s">
        <v>698</v>
      </c>
      <c r="AC407" s="9">
        <v>6.2333333333333338E-2</v>
      </c>
      <c r="AD407" s="9">
        <v>1.2466666666666668</v>
      </c>
      <c r="AE407" s="9">
        <v>0.13749999999999996</v>
      </c>
      <c r="AF407" s="9">
        <v>90</v>
      </c>
      <c r="AG407" s="25" t="s">
        <v>2264</v>
      </c>
      <c r="BB407" s="104" t="s">
        <v>4931</v>
      </c>
      <c r="BC407" s="105">
        <f t="shared" si="76"/>
        <v>0</v>
      </c>
      <c r="BD407" s="1"/>
      <c r="BE407">
        <v>2.25</v>
      </c>
      <c r="BF407" s="5">
        <v>5</v>
      </c>
      <c r="BG407">
        <v>6.25</v>
      </c>
      <c r="BH407" s="106">
        <f t="shared" si="75"/>
        <v>6.25</v>
      </c>
      <c r="BI407" s="107">
        <f t="shared" si="77"/>
        <v>0.5</v>
      </c>
      <c r="BJ407" s="108" t="str">
        <f t="shared" si="78"/>
        <v>SA-193-B7</v>
      </c>
      <c r="BK407" s="109" t="str">
        <f t="shared" si="79"/>
        <v>STUD BOLT, 2 1/4-5</v>
      </c>
      <c r="BL407" s="6">
        <f t="shared" si="73"/>
        <v>1.9853000000000001</v>
      </c>
      <c r="BM407" s="6" t="str">
        <f t="shared" si="80"/>
        <v>2 1/4-5 MACHINE THREAD</v>
      </c>
      <c r="BN407" s="110" t="s">
        <v>4476</v>
      </c>
    </row>
    <row r="408" spans="2:66" x14ac:dyDescent="0.25">
      <c r="B408" s="48" t="str">
        <f t="shared" si="74"/>
        <v>WNeck Flange 400-NPS1.5 SCH-XXH</v>
      </c>
      <c r="C408" s="9" t="s">
        <v>23</v>
      </c>
      <c r="D408" s="9" t="s">
        <v>747</v>
      </c>
      <c r="E408" s="9">
        <v>11861940</v>
      </c>
      <c r="F408" s="22" t="s">
        <v>689</v>
      </c>
      <c r="G408" s="9" t="s">
        <v>236</v>
      </c>
      <c r="H408" s="9" t="s">
        <v>1275</v>
      </c>
      <c r="I408" s="13" t="s">
        <v>1269</v>
      </c>
      <c r="J408" s="10">
        <v>1.5000000000000002</v>
      </c>
      <c r="K408" s="11" t="s">
        <v>750</v>
      </c>
      <c r="L408" s="11" t="s">
        <v>1237</v>
      </c>
      <c r="M408" s="15">
        <v>400</v>
      </c>
      <c r="N408" s="12">
        <v>6.12</v>
      </c>
      <c r="O408" s="12">
        <v>0.25</v>
      </c>
      <c r="P408" s="12">
        <v>0.88</v>
      </c>
      <c r="Q408" s="12">
        <v>2.75</v>
      </c>
      <c r="R408" s="12">
        <v>1.9</v>
      </c>
      <c r="S408" s="12">
        <v>2.75</v>
      </c>
      <c r="T408" s="14">
        <v>1.1000000000000001</v>
      </c>
      <c r="U408" s="12">
        <v>4.5</v>
      </c>
      <c r="V408" s="12">
        <v>0.88</v>
      </c>
      <c r="W408" s="12">
        <v>4</v>
      </c>
      <c r="X408" s="9">
        <v>45</v>
      </c>
      <c r="Y408" s="9" t="s">
        <v>710</v>
      </c>
      <c r="Z408" s="9" t="s">
        <v>694</v>
      </c>
      <c r="AA408" s="9" t="s">
        <v>695</v>
      </c>
      <c r="AB408" s="9" t="s">
        <v>698</v>
      </c>
      <c r="AC408" s="9">
        <v>6.2333333333333338E-2</v>
      </c>
      <c r="AD408" s="9">
        <v>1.2466666666666668</v>
      </c>
      <c r="AE408" s="9">
        <v>0.33749999999999991</v>
      </c>
      <c r="AF408" s="9">
        <v>90</v>
      </c>
      <c r="AG408" s="25" t="s">
        <v>2264</v>
      </c>
      <c r="BB408" s="104" t="s">
        <v>4932</v>
      </c>
      <c r="BC408" s="105">
        <f t="shared" si="76"/>
        <v>0</v>
      </c>
      <c r="BD408" s="1"/>
      <c r="BE408">
        <v>2.25</v>
      </c>
      <c r="BF408" s="5">
        <v>5</v>
      </c>
      <c r="BG408">
        <v>6.5</v>
      </c>
      <c r="BH408" s="106">
        <f t="shared" si="75"/>
        <v>6.5</v>
      </c>
      <c r="BI408" s="107">
        <f t="shared" si="77"/>
        <v>0.5</v>
      </c>
      <c r="BJ408" s="108" t="str">
        <f t="shared" si="78"/>
        <v>SA-193-B7</v>
      </c>
      <c r="BK408" s="109" t="str">
        <f t="shared" si="79"/>
        <v>STUD BOLT, 2 1/4-5</v>
      </c>
      <c r="BL408" s="6">
        <f t="shared" si="73"/>
        <v>1.9853000000000001</v>
      </c>
      <c r="BM408" s="6" t="str">
        <f t="shared" si="80"/>
        <v>2 1/4-5 MACHINE THREAD</v>
      </c>
      <c r="BN408" s="110" t="s">
        <v>4476</v>
      </c>
    </row>
    <row r="409" spans="2:66" x14ac:dyDescent="0.25">
      <c r="B409" s="48" t="str">
        <f t="shared" si="74"/>
        <v>WNeck Flange 400-NPS2 SCH-10</v>
      </c>
      <c r="C409" s="9" t="s">
        <v>23</v>
      </c>
      <c r="D409" s="9" t="s">
        <v>761</v>
      </c>
      <c r="E409" s="9">
        <v>1262987</v>
      </c>
      <c r="F409" s="22" t="s">
        <v>689</v>
      </c>
      <c r="G409" s="9" t="s">
        <v>1</v>
      </c>
      <c r="H409" s="9" t="s">
        <v>1276</v>
      </c>
      <c r="I409" s="13" t="s">
        <v>1277</v>
      </c>
      <c r="J409" s="10">
        <v>2</v>
      </c>
      <c r="K409" s="11" t="s">
        <v>764</v>
      </c>
      <c r="L409" s="11" t="s">
        <v>1237</v>
      </c>
      <c r="M409" s="15">
        <v>400</v>
      </c>
      <c r="N409" s="12">
        <v>6.5</v>
      </c>
      <c r="O409" s="12">
        <v>0.25</v>
      </c>
      <c r="P409" s="12">
        <v>1</v>
      </c>
      <c r="Q409" s="12">
        <v>3.31</v>
      </c>
      <c r="R409" s="12">
        <v>2.38</v>
      </c>
      <c r="S409" s="12">
        <v>2.88</v>
      </c>
      <c r="T409" s="14">
        <v>2.157</v>
      </c>
      <c r="U409" s="12">
        <v>5</v>
      </c>
      <c r="V409" s="12">
        <v>0.75000000000000011</v>
      </c>
      <c r="W409" s="12">
        <v>8</v>
      </c>
      <c r="X409" s="9">
        <v>22.5</v>
      </c>
      <c r="Y409" s="9" t="s">
        <v>693</v>
      </c>
      <c r="Z409" s="9" t="s">
        <v>694</v>
      </c>
      <c r="AA409" s="9" t="s">
        <v>695</v>
      </c>
      <c r="AB409" s="9" t="s">
        <v>698</v>
      </c>
      <c r="AC409" s="9">
        <v>6.2666666666666662E-2</v>
      </c>
      <c r="AD409" s="9">
        <v>1.2533333333333332</v>
      </c>
      <c r="AE409" s="9">
        <v>4.8999999999999932E-2</v>
      </c>
      <c r="AF409" s="9">
        <v>45</v>
      </c>
      <c r="AG409" s="25" t="s">
        <v>2264</v>
      </c>
      <c r="BB409" s="104" t="s">
        <v>4933</v>
      </c>
      <c r="BC409" s="105">
        <f t="shared" si="76"/>
        <v>0</v>
      </c>
      <c r="BD409" s="1"/>
      <c r="BE409">
        <v>2.25</v>
      </c>
      <c r="BF409" s="5">
        <v>5</v>
      </c>
      <c r="BG409">
        <v>6.75</v>
      </c>
      <c r="BH409" s="106">
        <f t="shared" si="75"/>
        <v>6.75</v>
      </c>
      <c r="BI409" s="107">
        <f t="shared" si="77"/>
        <v>0.5</v>
      </c>
      <c r="BJ409" s="108" t="str">
        <f t="shared" si="78"/>
        <v>SA-193-B7</v>
      </c>
      <c r="BK409" s="109" t="str">
        <f t="shared" si="79"/>
        <v>STUD BOLT, 2 1/4-5</v>
      </c>
      <c r="BL409" s="6">
        <f t="shared" si="73"/>
        <v>1.9853000000000001</v>
      </c>
      <c r="BM409" s="6" t="str">
        <f t="shared" si="80"/>
        <v>2 1/4-5 MACHINE THREAD</v>
      </c>
      <c r="BN409" s="110" t="s">
        <v>4476</v>
      </c>
    </row>
    <row r="410" spans="2:66" x14ac:dyDescent="0.25">
      <c r="B410" s="48" t="str">
        <f t="shared" si="74"/>
        <v>WNeck Flange 400-NPS2 SCH-160</v>
      </c>
      <c r="C410" s="9" t="s">
        <v>23</v>
      </c>
      <c r="D410" s="9" t="s">
        <v>761</v>
      </c>
      <c r="E410" s="9">
        <v>1262987</v>
      </c>
      <c r="F410" s="22" t="s">
        <v>689</v>
      </c>
      <c r="G410" s="9" t="s">
        <v>237</v>
      </c>
      <c r="H410" s="9" t="s">
        <v>1278</v>
      </c>
      <c r="I410" s="13" t="s">
        <v>1277</v>
      </c>
      <c r="J410" s="10">
        <v>2</v>
      </c>
      <c r="K410" s="11" t="s">
        <v>764</v>
      </c>
      <c r="L410" s="11" t="s">
        <v>1237</v>
      </c>
      <c r="M410" s="15">
        <v>400</v>
      </c>
      <c r="N410" s="12">
        <v>6.5</v>
      </c>
      <c r="O410" s="12">
        <v>0.25</v>
      </c>
      <c r="P410" s="12">
        <v>1</v>
      </c>
      <c r="Q410" s="12">
        <v>3.31</v>
      </c>
      <c r="R410" s="12">
        <v>2.38</v>
      </c>
      <c r="S410" s="12">
        <v>2.88</v>
      </c>
      <c r="T410" s="14">
        <v>1.6870000000000001</v>
      </c>
      <c r="U410" s="12">
        <v>5</v>
      </c>
      <c r="V410" s="12">
        <v>0.75000000000000011</v>
      </c>
      <c r="W410" s="12">
        <v>8</v>
      </c>
      <c r="X410" s="9">
        <v>22.5</v>
      </c>
      <c r="Y410" s="9" t="s">
        <v>700</v>
      </c>
      <c r="Z410" s="9" t="s">
        <v>694</v>
      </c>
      <c r="AA410" s="9" t="s">
        <v>695</v>
      </c>
      <c r="AB410" s="9" t="s">
        <v>698</v>
      </c>
      <c r="AC410" s="9">
        <v>6.2666666666666662E-2</v>
      </c>
      <c r="AD410" s="9">
        <v>1.2533333333333332</v>
      </c>
      <c r="AE410" s="9">
        <v>0.28399999999999992</v>
      </c>
      <c r="AF410" s="9">
        <v>45</v>
      </c>
      <c r="AG410" s="25" t="s">
        <v>2264</v>
      </c>
      <c r="BB410" s="104" t="s">
        <v>4934</v>
      </c>
      <c r="BC410" s="105">
        <f t="shared" si="76"/>
        <v>0</v>
      </c>
      <c r="BD410" s="1"/>
      <c r="BE410">
        <v>2.25</v>
      </c>
      <c r="BF410" s="5">
        <v>5</v>
      </c>
      <c r="BG410">
        <v>7</v>
      </c>
      <c r="BH410" s="106">
        <f t="shared" si="75"/>
        <v>7</v>
      </c>
      <c r="BI410" s="107">
        <f t="shared" si="77"/>
        <v>0.5</v>
      </c>
      <c r="BJ410" s="108" t="str">
        <f t="shared" si="78"/>
        <v>SA-193-B7</v>
      </c>
      <c r="BK410" s="109" t="str">
        <f t="shared" si="79"/>
        <v>STUD BOLT, 2 1/4-5</v>
      </c>
      <c r="BL410" s="6">
        <f t="shared" si="73"/>
        <v>1.9853000000000001</v>
      </c>
      <c r="BM410" s="6" t="str">
        <f t="shared" si="80"/>
        <v>2 1/4-5 MACHINE THREAD</v>
      </c>
      <c r="BN410" s="110" t="s">
        <v>4476</v>
      </c>
    </row>
    <row r="411" spans="2:66" x14ac:dyDescent="0.25">
      <c r="B411" s="48" t="str">
        <f t="shared" si="74"/>
        <v>WNeck Flange 400-NPS2 SCH-40</v>
      </c>
      <c r="C411" s="9" t="s">
        <v>23</v>
      </c>
      <c r="D411" s="9" t="s">
        <v>761</v>
      </c>
      <c r="E411" s="9">
        <v>1262987</v>
      </c>
      <c r="F411" s="22" t="s">
        <v>689</v>
      </c>
      <c r="G411" s="9" t="s">
        <v>238</v>
      </c>
      <c r="H411" s="9" t="s">
        <v>1279</v>
      </c>
      <c r="I411" s="13" t="s">
        <v>1277</v>
      </c>
      <c r="J411" s="10">
        <v>2</v>
      </c>
      <c r="K411" s="11" t="s">
        <v>764</v>
      </c>
      <c r="L411" s="11" t="s">
        <v>1237</v>
      </c>
      <c r="M411" s="15">
        <v>400</v>
      </c>
      <c r="N411" s="12">
        <v>6.5</v>
      </c>
      <c r="O411" s="12">
        <v>0.25</v>
      </c>
      <c r="P411" s="12">
        <v>1</v>
      </c>
      <c r="Q411" s="12">
        <v>3.31</v>
      </c>
      <c r="R411" s="12">
        <v>2.38</v>
      </c>
      <c r="S411" s="12">
        <v>2.88</v>
      </c>
      <c r="T411" s="14">
        <v>2.0670000000000002</v>
      </c>
      <c r="U411" s="12">
        <v>5</v>
      </c>
      <c r="V411" s="12">
        <v>0.75000000000000011</v>
      </c>
      <c r="W411" s="12">
        <v>8</v>
      </c>
      <c r="X411" s="9">
        <v>22.5</v>
      </c>
      <c r="Y411" s="9" t="s">
        <v>702</v>
      </c>
      <c r="Z411" s="9" t="s">
        <v>694</v>
      </c>
      <c r="AA411" s="9" t="s">
        <v>695</v>
      </c>
      <c r="AB411" s="9" t="s">
        <v>698</v>
      </c>
      <c r="AC411" s="9">
        <v>6.2666666666666662E-2</v>
      </c>
      <c r="AD411" s="9">
        <v>1.2533333333333332</v>
      </c>
      <c r="AE411" s="9">
        <v>9.3999999999999861E-2</v>
      </c>
      <c r="AF411" s="9">
        <v>45</v>
      </c>
      <c r="AG411" s="25" t="s">
        <v>2264</v>
      </c>
      <c r="BB411" s="104" t="s">
        <v>4935</v>
      </c>
      <c r="BC411" s="105">
        <f t="shared" si="76"/>
        <v>0</v>
      </c>
      <c r="BD411" s="1"/>
      <c r="BE411">
        <v>2.25</v>
      </c>
      <c r="BF411" s="5">
        <v>5</v>
      </c>
      <c r="BG411">
        <v>7.25</v>
      </c>
      <c r="BH411" s="106">
        <f t="shared" si="75"/>
        <v>7.25</v>
      </c>
      <c r="BI411" s="107">
        <f t="shared" si="77"/>
        <v>0.5</v>
      </c>
      <c r="BJ411" s="108" t="str">
        <f t="shared" si="78"/>
        <v>SA-193-B7</v>
      </c>
      <c r="BK411" s="109" t="str">
        <f t="shared" si="79"/>
        <v>STUD BOLT, 2 1/4-5</v>
      </c>
      <c r="BL411" s="6">
        <f t="shared" si="73"/>
        <v>1.9853000000000001</v>
      </c>
      <c r="BM411" s="6" t="str">
        <f t="shared" si="80"/>
        <v>2 1/4-5 MACHINE THREAD</v>
      </c>
      <c r="BN411" s="110" t="s">
        <v>4476</v>
      </c>
    </row>
    <row r="412" spans="2:66" x14ac:dyDescent="0.25">
      <c r="B412" s="48" t="str">
        <f t="shared" si="74"/>
        <v>WNeck Flange 400-NPS2 SCH-80</v>
      </c>
      <c r="C412" s="9" t="s">
        <v>23</v>
      </c>
      <c r="D412" s="9" t="s">
        <v>761</v>
      </c>
      <c r="E412" s="9">
        <v>1262987</v>
      </c>
      <c r="F412" s="22" t="s">
        <v>689</v>
      </c>
      <c r="G412" s="9" t="s">
        <v>239</v>
      </c>
      <c r="H412" s="9" t="s">
        <v>1280</v>
      </c>
      <c r="I412" s="13" t="s">
        <v>1277</v>
      </c>
      <c r="J412" s="10">
        <v>2</v>
      </c>
      <c r="K412" s="11" t="s">
        <v>764</v>
      </c>
      <c r="L412" s="11" t="s">
        <v>1237</v>
      </c>
      <c r="M412" s="15">
        <v>400</v>
      </c>
      <c r="N412" s="12">
        <v>6.5</v>
      </c>
      <c r="O412" s="12">
        <v>0.25</v>
      </c>
      <c r="P412" s="12">
        <v>1</v>
      </c>
      <c r="Q412" s="12">
        <v>3.31</v>
      </c>
      <c r="R412" s="12">
        <v>2.38</v>
      </c>
      <c r="S412" s="12">
        <v>2.88</v>
      </c>
      <c r="T412" s="14">
        <v>1.9390000000000001</v>
      </c>
      <c r="U412" s="12">
        <v>5</v>
      </c>
      <c r="V412" s="12">
        <v>0.75000000000000011</v>
      </c>
      <c r="W412" s="12">
        <v>8</v>
      </c>
      <c r="X412" s="9">
        <v>22.5</v>
      </c>
      <c r="Y412" s="9" t="s">
        <v>704</v>
      </c>
      <c r="Z412" s="9" t="s">
        <v>694</v>
      </c>
      <c r="AA412" s="9" t="s">
        <v>695</v>
      </c>
      <c r="AB412" s="9" t="s">
        <v>698</v>
      </c>
      <c r="AC412" s="9">
        <v>6.2666666666666662E-2</v>
      </c>
      <c r="AD412" s="9">
        <v>1.2533333333333332</v>
      </c>
      <c r="AE412" s="9">
        <v>0.15799999999999992</v>
      </c>
      <c r="AF412" s="9">
        <v>45</v>
      </c>
      <c r="AG412" s="25" t="s">
        <v>2264</v>
      </c>
      <c r="BB412" s="104" t="s">
        <v>4936</v>
      </c>
      <c r="BC412" s="105">
        <f t="shared" si="76"/>
        <v>0</v>
      </c>
      <c r="BD412" s="1"/>
      <c r="BE412">
        <v>2.25</v>
      </c>
      <c r="BF412" s="5">
        <v>5</v>
      </c>
      <c r="BG412">
        <v>7.5</v>
      </c>
      <c r="BH412" s="106">
        <f t="shared" si="75"/>
        <v>7.5</v>
      </c>
      <c r="BI412" s="107">
        <f t="shared" si="77"/>
        <v>0.5</v>
      </c>
      <c r="BJ412" s="108" t="str">
        <f t="shared" si="78"/>
        <v>SA-193-B7</v>
      </c>
      <c r="BK412" s="109" t="str">
        <f t="shared" si="79"/>
        <v>STUD BOLT, 2 1/4-5</v>
      </c>
      <c r="BL412" s="6">
        <f t="shared" si="73"/>
        <v>1.9853000000000001</v>
      </c>
      <c r="BM412" s="6" t="str">
        <f t="shared" si="80"/>
        <v>2 1/4-5 MACHINE THREAD</v>
      </c>
      <c r="BN412" s="110" t="s">
        <v>4476</v>
      </c>
    </row>
    <row r="413" spans="2:66" x14ac:dyDescent="0.25">
      <c r="B413" s="48" t="str">
        <f t="shared" si="74"/>
        <v>WNeck Flange 400-NPS2 SCH-STD</v>
      </c>
      <c r="C413" s="9" t="s">
        <v>23</v>
      </c>
      <c r="D413" s="9" t="s">
        <v>761</v>
      </c>
      <c r="E413" s="9">
        <v>1262987</v>
      </c>
      <c r="F413" s="22" t="s">
        <v>689</v>
      </c>
      <c r="G413" s="9" t="s">
        <v>1</v>
      </c>
      <c r="H413" s="9" t="s">
        <v>1281</v>
      </c>
      <c r="I413" s="13" t="s">
        <v>1277</v>
      </c>
      <c r="J413" s="10">
        <v>2</v>
      </c>
      <c r="K413" s="11" t="s">
        <v>764</v>
      </c>
      <c r="L413" s="11" t="s">
        <v>1237</v>
      </c>
      <c r="M413" s="15">
        <v>400</v>
      </c>
      <c r="N413" s="12">
        <v>6.5</v>
      </c>
      <c r="O413" s="12">
        <v>0.25</v>
      </c>
      <c r="P413" s="12">
        <v>1</v>
      </c>
      <c r="Q413" s="12">
        <v>3.31</v>
      </c>
      <c r="R413" s="12">
        <v>2.38</v>
      </c>
      <c r="S413" s="12">
        <v>2.88</v>
      </c>
      <c r="T413" s="14">
        <v>2.0670000000000002</v>
      </c>
      <c r="U413" s="12">
        <v>5</v>
      </c>
      <c r="V413" s="12">
        <v>0.75000000000000011</v>
      </c>
      <c r="W413" s="12">
        <v>8</v>
      </c>
      <c r="X413" s="9">
        <v>22.5</v>
      </c>
      <c r="Y413" s="9" t="s">
        <v>706</v>
      </c>
      <c r="Z413" s="9" t="s">
        <v>694</v>
      </c>
      <c r="AA413" s="9" t="s">
        <v>695</v>
      </c>
      <c r="AB413" s="9" t="s">
        <v>698</v>
      </c>
      <c r="AC413" s="9">
        <v>6.2666666666666662E-2</v>
      </c>
      <c r="AD413" s="9">
        <v>1.2533333333333332</v>
      </c>
      <c r="AE413" s="9">
        <v>9.3999999999999861E-2</v>
      </c>
      <c r="AF413" s="9">
        <v>45</v>
      </c>
      <c r="AG413" s="25" t="s">
        <v>2264</v>
      </c>
      <c r="BB413" s="104" t="s">
        <v>4937</v>
      </c>
      <c r="BC413" s="105">
        <f t="shared" si="76"/>
        <v>0</v>
      </c>
      <c r="BD413" s="1"/>
      <c r="BE413">
        <v>2.25</v>
      </c>
      <c r="BF413" s="5">
        <v>5</v>
      </c>
      <c r="BG413">
        <v>7.75</v>
      </c>
      <c r="BH413" s="106">
        <f t="shared" si="75"/>
        <v>7.75</v>
      </c>
      <c r="BI413" s="107">
        <f t="shared" si="77"/>
        <v>0.5</v>
      </c>
      <c r="BJ413" s="108" t="str">
        <f t="shared" si="78"/>
        <v>SA-193-B7</v>
      </c>
      <c r="BK413" s="109" t="str">
        <f t="shared" si="79"/>
        <v>STUD BOLT, 2 1/4-5</v>
      </c>
      <c r="BL413" s="6">
        <f t="shared" si="73"/>
        <v>1.9853000000000001</v>
      </c>
      <c r="BM413" s="6" t="str">
        <f t="shared" si="80"/>
        <v>2 1/4-5 MACHINE THREAD</v>
      </c>
      <c r="BN413" s="110" t="s">
        <v>4476</v>
      </c>
    </row>
    <row r="414" spans="2:66" x14ac:dyDescent="0.25">
      <c r="B414" s="48" t="str">
        <f t="shared" si="74"/>
        <v>WNeck Flange 400-NPS2 SCH-XH</v>
      </c>
      <c r="C414" s="9" t="s">
        <v>23</v>
      </c>
      <c r="D414" s="9" t="s">
        <v>761</v>
      </c>
      <c r="E414" s="9">
        <v>1262987</v>
      </c>
      <c r="F414" s="22" t="s">
        <v>689</v>
      </c>
      <c r="G414" s="9" t="s">
        <v>1</v>
      </c>
      <c r="H414" s="9" t="s">
        <v>1282</v>
      </c>
      <c r="I414" s="13" t="s">
        <v>1277</v>
      </c>
      <c r="J414" s="10">
        <v>2</v>
      </c>
      <c r="K414" s="11" t="s">
        <v>764</v>
      </c>
      <c r="L414" s="11" t="s">
        <v>1237</v>
      </c>
      <c r="M414" s="15">
        <v>400</v>
      </c>
      <c r="N414" s="12">
        <v>6.5</v>
      </c>
      <c r="O414" s="12">
        <v>0.25</v>
      </c>
      <c r="P414" s="12">
        <v>1</v>
      </c>
      <c r="Q414" s="12">
        <v>3.31</v>
      </c>
      <c r="R414" s="12">
        <v>2.38</v>
      </c>
      <c r="S414" s="12">
        <v>2.88</v>
      </c>
      <c r="T414" s="14">
        <v>1.9390000000000001</v>
      </c>
      <c r="U414" s="12">
        <v>5</v>
      </c>
      <c r="V414" s="12">
        <v>0.75000000000000011</v>
      </c>
      <c r="W414" s="12">
        <v>8</v>
      </c>
      <c r="X414" s="9">
        <v>22.5</v>
      </c>
      <c r="Y414" s="9" t="s">
        <v>708</v>
      </c>
      <c r="Z414" s="9" t="s">
        <v>694</v>
      </c>
      <c r="AA414" s="9" t="s">
        <v>695</v>
      </c>
      <c r="AB414" s="9" t="s">
        <v>698</v>
      </c>
      <c r="AC414" s="9">
        <v>6.2666666666666662E-2</v>
      </c>
      <c r="AD414" s="9">
        <v>1.2533333333333332</v>
      </c>
      <c r="AE414" s="9">
        <v>0.15799999999999992</v>
      </c>
      <c r="AF414" s="9">
        <v>45</v>
      </c>
      <c r="AG414" s="25" t="s">
        <v>2264</v>
      </c>
      <c r="BB414" s="104" t="s">
        <v>4938</v>
      </c>
      <c r="BC414" s="105">
        <f t="shared" si="76"/>
        <v>0</v>
      </c>
      <c r="BD414" s="1"/>
      <c r="BE414">
        <v>2.25</v>
      </c>
      <c r="BF414" s="5">
        <v>5</v>
      </c>
      <c r="BG414">
        <v>8</v>
      </c>
      <c r="BH414" s="106">
        <f t="shared" si="75"/>
        <v>8</v>
      </c>
      <c r="BI414" s="107">
        <f t="shared" si="77"/>
        <v>0.5</v>
      </c>
      <c r="BJ414" s="108" t="str">
        <f t="shared" si="78"/>
        <v>SA-193-B7</v>
      </c>
      <c r="BK414" s="109" t="str">
        <f t="shared" si="79"/>
        <v>STUD BOLT, 2 1/4-5</v>
      </c>
      <c r="BL414" s="6">
        <f t="shared" si="73"/>
        <v>1.9853000000000001</v>
      </c>
      <c r="BM414" s="6" t="str">
        <f t="shared" si="80"/>
        <v>2 1/4-5 MACHINE THREAD</v>
      </c>
      <c r="BN414" s="110" t="s">
        <v>4476</v>
      </c>
    </row>
    <row r="415" spans="2:66" x14ac:dyDescent="0.25">
      <c r="B415" s="48" t="str">
        <f t="shared" si="74"/>
        <v>WNeck Flange 400-NPS2 SCH-XXH</v>
      </c>
      <c r="C415" s="9" t="s">
        <v>23</v>
      </c>
      <c r="D415" s="9" t="s">
        <v>761</v>
      </c>
      <c r="E415" s="9">
        <v>1262987</v>
      </c>
      <c r="F415" s="22" t="s">
        <v>689</v>
      </c>
      <c r="G415" s="9" t="s">
        <v>240</v>
      </c>
      <c r="H415" s="9" t="s">
        <v>1283</v>
      </c>
      <c r="I415" s="13" t="s">
        <v>1277</v>
      </c>
      <c r="J415" s="10">
        <v>2</v>
      </c>
      <c r="K415" s="11" t="s">
        <v>764</v>
      </c>
      <c r="L415" s="11" t="s">
        <v>1237</v>
      </c>
      <c r="M415" s="15">
        <v>400</v>
      </c>
      <c r="N415" s="12">
        <v>6.5</v>
      </c>
      <c r="O415" s="12">
        <v>0.25</v>
      </c>
      <c r="P415" s="12">
        <v>1</v>
      </c>
      <c r="Q415" s="12">
        <v>3.31</v>
      </c>
      <c r="R415" s="12">
        <v>2.38</v>
      </c>
      <c r="S415" s="12">
        <v>2.88</v>
      </c>
      <c r="T415" s="14">
        <v>1.5029999999999999</v>
      </c>
      <c r="U415" s="12">
        <v>5</v>
      </c>
      <c r="V415" s="12">
        <v>0.75000000000000011</v>
      </c>
      <c r="W415" s="12">
        <v>8</v>
      </c>
      <c r="X415" s="9">
        <v>22.5</v>
      </c>
      <c r="Y415" s="9" t="s">
        <v>710</v>
      </c>
      <c r="Z415" s="9" t="s">
        <v>694</v>
      </c>
      <c r="AA415" s="9" t="s">
        <v>695</v>
      </c>
      <c r="AB415" s="9" t="s">
        <v>698</v>
      </c>
      <c r="AC415" s="9">
        <v>6.2666666666666662E-2</v>
      </c>
      <c r="AD415" s="9">
        <v>1.2533333333333332</v>
      </c>
      <c r="AE415" s="9">
        <v>0.376</v>
      </c>
      <c r="AF415" s="9">
        <v>45</v>
      </c>
      <c r="AG415" s="25" t="s">
        <v>2264</v>
      </c>
      <c r="BB415" s="104" t="s">
        <v>4939</v>
      </c>
      <c r="BC415" s="105">
        <f t="shared" si="76"/>
        <v>0</v>
      </c>
      <c r="BD415" s="1"/>
      <c r="BE415">
        <v>2.25</v>
      </c>
      <c r="BF415" s="5">
        <v>5</v>
      </c>
      <c r="BG415">
        <v>8.5</v>
      </c>
      <c r="BH415" s="106">
        <f t="shared" si="75"/>
        <v>8.5</v>
      </c>
      <c r="BI415" s="107">
        <f t="shared" si="77"/>
        <v>0.5</v>
      </c>
      <c r="BJ415" s="108" t="str">
        <f t="shared" si="78"/>
        <v>SA-193-B7</v>
      </c>
      <c r="BK415" s="109" t="str">
        <f t="shared" si="79"/>
        <v>STUD BOLT, 2 1/4-5</v>
      </c>
      <c r="BL415" s="6">
        <f t="shared" si="73"/>
        <v>1.9853000000000001</v>
      </c>
      <c r="BM415" s="6" t="str">
        <f t="shared" si="80"/>
        <v>2 1/4-5 MACHINE THREAD</v>
      </c>
      <c r="BN415" s="110" t="s">
        <v>4476</v>
      </c>
    </row>
    <row r="416" spans="2:66" x14ac:dyDescent="0.25">
      <c r="B416" s="48" t="str">
        <f t="shared" si="74"/>
        <v>WNeck Flange 400-NPS2.5 SCH-10</v>
      </c>
      <c r="C416" s="9" t="s">
        <v>23</v>
      </c>
      <c r="D416" s="9" t="s">
        <v>775</v>
      </c>
      <c r="E416" s="9">
        <v>7448044</v>
      </c>
      <c r="F416" s="22" t="s">
        <v>689</v>
      </c>
      <c r="G416" s="9" t="s">
        <v>1</v>
      </c>
      <c r="H416" s="9" t="s">
        <v>1284</v>
      </c>
      <c r="I416" s="13" t="s">
        <v>1285</v>
      </c>
      <c r="J416" s="10">
        <v>2.5</v>
      </c>
      <c r="K416" s="11" t="s">
        <v>778</v>
      </c>
      <c r="L416" s="11" t="s">
        <v>1237</v>
      </c>
      <c r="M416" s="15">
        <v>400</v>
      </c>
      <c r="N416" s="12">
        <v>7.5</v>
      </c>
      <c r="O416" s="12">
        <v>0.25</v>
      </c>
      <c r="P416" s="12">
        <v>1.1200000000000001</v>
      </c>
      <c r="Q416" s="12">
        <v>3.94</v>
      </c>
      <c r="R416" s="12">
        <v>2.88</v>
      </c>
      <c r="S416" s="12">
        <v>3.12</v>
      </c>
      <c r="T416" s="9">
        <v>2.157</v>
      </c>
      <c r="U416" s="12">
        <v>5.88</v>
      </c>
      <c r="V416" s="12">
        <v>0.88</v>
      </c>
      <c r="W416" s="12">
        <v>8</v>
      </c>
      <c r="X416" s="9">
        <v>22.5</v>
      </c>
      <c r="Y416" s="9" t="s">
        <v>693</v>
      </c>
      <c r="Z416" s="9" t="s">
        <v>694</v>
      </c>
      <c r="AA416" s="9" t="s">
        <v>695</v>
      </c>
      <c r="AB416" s="9" t="s">
        <v>698</v>
      </c>
      <c r="AC416" s="9">
        <v>6.6666666666666666E-2</v>
      </c>
      <c r="AD416" s="9">
        <v>1.3333333333333333</v>
      </c>
      <c r="AE416" s="9">
        <v>0.29899999999999993</v>
      </c>
      <c r="AF416" s="9">
        <v>45</v>
      </c>
      <c r="AG416" s="25" t="s">
        <v>2264</v>
      </c>
      <c r="BB416" s="104" t="s">
        <v>4940</v>
      </c>
      <c r="BC416" s="105">
        <f t="shared" si="76"/>
        <v>0</v>
      </c>
      <c r="BD416" s="1"/>
      <c r="BE416">
        <v>2.25</v>
      </c>
      <c r="BF416" s="5">
        <v>5</v>
      </c>
      <c r="BG416">
        <v>9</v>
      </c>
      <c r="BH416" s="106">
        <f t="shared" si="75"/>
        <v>9</v>
      </c>
      <c r="BI416" s="107">
        <f t="shared" si="77"/>
        <v>0.5</v>
      </c>
      <c r="BJ416" s="108" t="str">
        <f t="shared" si="78"/>
        <v>SA-193-B7</v>
      </c>
      <c r="BK416" s="109" t="str">
        <f t="shared" si="79"/>
        <v>STUD BOLT, 2 1/4-5</v>
      </c>
      <c r="BL416" s="6">
        <f t="shared" si="73"/>
        <v>1.9853000000000001</v>
      </c>
      <c r="BM416" s="6" t="str">
        <f t="shared" si="80"/>
        <v>2 1/4-5 MACHINE THREAD</v>
      </c>
      <c r="BN416" s="110" t="s">
        <v>4476</v>
      </c>
    </row>
    <row r="417" spans="2:66" x14ac:dyDescent="0.25">
      <c r="B417" s="48" t="str">
        <f t="shared" si="74"/>
        <v>WNeck Flange 400-NPS2.5 SCH-160</v>
      </c>
      <c r="C417" s="9" t="s">
        <v>23</v>
      </c>
      <c r="D417" s="9" t="s">
        <v>775</v>
      </c>
      <c r="E417" s="9">
        <v>7448044</v>
      </c>
      <c r="F417" s="22" t="s">
        <v>689</v>
      </c>
      <c r="G417" s="9" t="s">
        <v>241</v>
      </c>
      <c r="H417" s="9" t="s">
        <v>1286</v>
      </c>
      <c r="I417" s="13" t="s">
        <v>1285</v>
      </c>
      <c r="J417" s="10">
        <v>2.5</v>
      </c>
      <c r="K417" s="11" t="s">
        <v>778</v>
      </c>
      <c r="L417" s="11" t="s">
        <v>1237</v>
      </c>
      <c r="M417" s="15">
        <v>400</v>
      </c>
      <c r="N417" s="12">
        <v>7.5</v>
      </c>
      <c r="O417" s="12">
        <v>0.25</v>
      </c>
      <c r="P417" s="12">
        <v>1.1200000000000001</v>
      </c>
      <c r="Q417" s="12">
        <v>3.94</v>
      </c>
      <c r="R417" s="12">
        <v>2.88</v>
      </c>
      <c r="S417" s="12">
        <v>3.12</v>
      </c>
      <c r="T417" s="9">
        <v>1.6870000000000001</v>
      </c>
      <c r="U417" s="12">
        <v>5.88</v>
      </c>
      <c r="V417" s="12">
        <v>0.88</v>
      </c>
      <c r="W417" s="12">
        <v>8</v>
      </c>
      <c r="X417" s="9">
        <v>22.5</v>
      </c>
      <c r="Y417" s="9" t="s">
        <v>700</v>
      </c>
      <c r="Z417" s="9" t="s">
        <v>694</v>
      </c>
      <c r="AA417" s="9" t="s">
        <v>695</v>
      </c>
      <c r="AB417" s="9" t="s">
        <v>698</v>
      </c>
      <c r="AC417" s="9">
        <v>6.6666666666666666E-2</v>
      </c>
      <c r="AD417" s="9">
        <v>1.3333333333333333</v>
      </c>
      <c r="AE417" s="9">
        <v>0.53399999999999992</v>
      </c>
      <c r="AF417" s="9">
        <v>45</v>
      </c>
      <c r="AG417" s="25" t="s">
        <v>2264</v>
      </c>
      <c r="BB417" s="104" t="s">
        <v>4941</v>
      </c>
      <c r="BC417" s="105">
        <f t="shared" si="76"/>
        <v>0</v>
      </c>
      <c r="BD417" s="1"/>
      <c r="BE417">
        <v>2.25</v>
      </c>
      <c r="BF417" s="5">
        <v>5</v>
      </c>
      <c r="BG417">
        <v>9.5</v>
      </c>
      <c r="BH417" s="106">
        <f t="shared" si="75"/>
        <v>9.5</v>
      </c>
      <c r="BI417" s="107">
        <f t="shared" si="77"/>
        <v>0.5</v>
      </c>
      <c r="BJ417" s="108" t="str">
        <f t="shared" si="78"/>
        <v>SA-193-B7</v>
      </c>
      <c r="BK417" s="109" t="str">
        <f t="shared" si="79"/>
        <v>STUD BOLT, 2 1/4-5</v>
      </c>
      <c r="BL417" s="6">
        <f t="shared" si="73"/>
        <v>1.9853000000000001</v>
      </c>
      <c r="BM417" s="6" t="str">
        <f t="shared" si="80"/>
        <v>2 1/4-5 MACHINE THREAD</v>
      </c>
      <c r="BN417" s="110" t="s">
        <v>4476</v>
      </c>
    </row>
    <row r="418" spans="2:66" x14ac:dyDescent="0.25">
      <c r="B418" s="48" t="str">
        <f t="shared" si="74"/>
        <v>WNeck Flange 400-NPS2.5 SCH-40</v>
      </c>
      <c r="C418" s="9" t="s">
        <v>23</v>
      </c>
      <c r="D418" s="9" t="s">
        <v>775</v>
      </c>
      <c r="E418" s="9">
        <v>7448044</v>
      </c>
      <c r="F418" s="22" t="s">
        <v>689</v>
      </c>
      <c r="G418" s="9" t="s">
        <v>242</v>
      </c>
      <c r="H418" s="9" t="s">
        <v>1287</v>
      </c>
      <c r="I418" s="13" t="s">
        <v>1285</v>
      </c>
      <c r="J418" s="10">
        <v>2.5</v>
      </c>
      <c r="K418" s="11" t="s">
        <v>778</v>
      </c>
      <c r="L418" s="11" t="s">
        <v>1237</v>
      </c>
      <c r="M418" s="15">
        <v>400</v>
      </c>
      <c r="N418" s="12">
        <v>7.5</v>
      </c>
      <c r="O418" s="12">
        <v>0.25</v>
      </c>
      <c r="P418" s="12">
        <v>1.1200000000000001</v>
      </c>
      <c r="Q418" s="12">
        <v>3.94</v>
      </c>
      <c r="R418" s="12">
        <v>2.88</v>
      </c>
      <c r="S418" s="12">
        <v>3.12</v>
      </c>
      <c r="T418" s="9">
        <v>2.0670000000000002</v>
      </c>
      <c r="U418" s="12">
        <v>5.88</v>
      </c>
      <c r="V418" s="12">
        <v>0.88</v>
      </c>
      <c r="W418" s="12">
        <v>8</v>
      </c>
      <c r="X418" s="9">
        <v>22.5</v>
      </c>
      <c r="Y418" s="9" t="s">
        <v>702</v>
      </c>
      <c r="Z418" s="9" t="s">
        <v>694</v>
      </c>
      <c r="AA418" s="9" t="s">
        <v>695</v>
      </c>
      <c r="AB418" s="9" t="s">
        <v>698</v>
      </c>
      <c r="AC418" s="9">
        <v>6.6666666666666666E-2</v>
      </c>
      <c r="AD418" s="9">
        <v>1.3333333333333333</v>
      </c>
      <c r="AE418" s="9">
        <v>0.34399999999999986</v>
      </c>
      <c r="AF418" s="9">
        <v>45</v>
      </c>
      <c r="AG418" s="25" t="s">
        <v>2264</v>
      </c>
      <c r="BB418" s="104" t="s">
        <v>4942</v>
      </c>
      <c r="BC418" s="105">
        <f t="shared" si="76"/>
        <v>0</v>
      </c>
      <c r="BD418" s="1"/>
      <c r="BE418">
        <v>2.25</v>
      </c>
      <c r="BF418" s="5">
        <v>5</v>
      </c>
      <c r="BG418">
        <v>10</v>
      </c>
      <c r="BH418" s="106">
        <f t="shared" si="75"/>
        <v>10</v>
      </c>
      <c r="BI418" s="107">
        <f t="shared" si="77"/>
        <v>0.5</v>
      </c>
      <c r="BJ418" s="108" t="str">
        <f t="shared" si="78"/>
        <v>SA-193-B7</v>
      </c>
      <c r="BK418" s="109" t="str">
        <f t="shared" si="79"/>
        <v>STUD BOLT, 2 1/4-5</v>
      </c>
      <c r="BL418" s="6">
        <f t="shared" si="73"/>
        <v>1.9853000000000001</v>
      </c>
      <c r="BM418" s="6" t="str">
        <f t="shared" si="80"/>
        <v>2 1/4-5 MACHINE THREAD</v>
      </c>
      <c r="BN418" s="110" t="s">
        <v>4476</v>
      </c>
    </row>
    <row r="419" spans="2:66" x14ac:dyDescent="0.25">
      <c r="B419" s="48" t="str">
        <f t="shared" si="74"/>
        <v>WNeck Flange 400-NPS2.5 SCH-80</v>
      </c>
      <c r="C419" s="9" t="s">
        <v>23</v>
      </c>
      <c r="D419" s="9" t="s">
        <v>775</v>
      </c>
      <c r="E419" s="9">
        <v>7448044</v>
      </c>
      <c r="F419" s="22" t="s">
        <v>689</v>
      </c>
      <c r="G419" s="9" t="s">
        <v>243</v>
      </c>
      <c r="H419" s="9" t="s">
        <v>1288</v>
      </c>
      <c r="I419" s="13" t="s">
        <v>1285</v>
      </c>
      <c r="J419" s="10">
        <v>2.5</v>
      </c>
      <c r="K419" s="11" t="s">
        <v>778</v>
      </c>
      <c r="L419" s="11" t="s">
        <v>1237</v>
      </c>
      <c r="M419" s="15">
        <v>400</v>
      </c>
      <c r="N419" s="12">
        <v>7.5</v>
      </c>
      <c r="O419" s="12">
        <v>0.25</v>
      </c>
      <c r="P419" s="12">
        <v>1.1200000000000001</v>
      </c>
      <c r="Q419" s="12">
        <v>3.94</v>
      </c>
      <c r="R419" s="12">
        <v>2.88</v>
      </c>
      <c r="S419" s="12">
        <v>3.12</v>
      </c>
      <c r="T419" s="9">
        <v>1.9390000000000001</v>
      </c>
      <c r="U419" s="12">
        <v>5.88</v>
      </c>
      <c r="V419" s="12">
        <v>0.88</v>
      </c>
      <c r="W419" s="12">
        <v>8</v>
      </c>
      <c r="X419" s="9">
        <v>22.5</v>
      </c>
      <c r="Y419" s="9" t="s">
        <v>704</v>
      </c>
      <c r="Z419" s="9" t="s">
        <v>694</v>
      </c>
      <c r="AA419" s="9" t="s">
        <v>695</v>
      </c>
      <c r="AB419" s="9" t="s">
        <v>698</v>
      </c>
      <c r="AC419" s="9">
        <v>6.6666666666666666E-2</v>
      </c>
      <c r="AD419" s="9">
        <v>1.3333333333333333</v>
      </c>
      <c r="AE419" s="9">
        <v>0.40799999999999992</v>
      </c>
      <c r="AF419" s="9">
        <v>45</v>
      </c>
      <c r="AG419" s="25" t="s">
        <v>2264</v>
      </c>
      <c r="BB419" s="104" t="s">
        <v>4943</v>
      </c>
      <c r="BC419" s="105">
        <f t="shared" si="76"/>
        <v>0</v>
      </c>
      <c r="BD419" s="1"/>
      <c r="BE419">
        <v>2.25</v>
      </c>
      <c r="BF419" s="5">
        <v>5</v>
      </c>
      <c r="BG419">
        <v>11</v>
      </c>
      <c r="BH419" s="106">
        <f t="shared" si="75"/>
        <v>11</v>
      </c>
      <c r="BI419" s="107">
        <f t="shared" si="77"/>
        <v>0.5</v>
      </c>
      <c r="BJ419" s="108" t="str">
        <f t="shared" si="78"/>
        <v>SA-193-B7</v>
      </c>
      <c r="BK419" s="109" t="str">
        <f t="shared" si="79"/>
        <v>STUD BOLT, 2 1/4-5</v>
      </c>
      <c r="BL419" s="6">
        <f t="shared" si="73"/>
        <v>1.9853000000000001</v>
      </c>
      <c r="BM419" s="6" t="str">
        <f t="shared" si="80"/>
        <v>2 1/4-5 MACHINE THREAD</v>
      </c>
      <c r="BN419" s="110" t="s">
        <v>4476</v>
      </c>
    </row>
    <row r="420" spans="2:66" x14ac:dyDescent="0.25">
      <c r="B420" s="48" t="str">
        <f t="shared" si="74"/>
        <v>WNeck Flange 400-NPS2.5 SCH-STD</v>
      </c>
      <c r="C420" s="9" t="s">
        <v>23</v>
      </c>
      <c r="D420" s="9" t="s">
        <v>775</v>
      </c>
      <c r="E420" s="9">
        <v>7448044</v>
      </c>
      <c r="F420" s="22" t="s">
        <v>689</v>
      </c>
      <c r="G420" s="9" t="s">
        <v>1</v>
      </c>
      <c r="H420" s="9" t="s">
        <v>1289</v>
      </c>
      <c r="I420" s="13" t="s">
        <v>1285</v>
      </c>
      <c r="J420" s="10">
        <v>2.5</v>
      </c>
      <c r="K420" s="11" t="s">
        <v>778</v>
      </c>
      <c r="L420" s="11" t="s">
        <v>1237</v>
      </c>
      <c r="M420" s="15">
        <v>400</v>
      </c>
      <c r="N420" s="12">
        <v>7.5</v>
      </c>
      <c r="O420" s="12">
        <v>0.25</v>
      </c>
      <c r="P420" s="12">
        <v>1.1200000000000001</v>
      </c>
      <c r="Q420" s="12">
        <v>3.94</v>
      </c>
      <c r="R420" s="12">
        <v>2.88</v>
      </c>
      <c r="S420" s="12">
        <v>3.12</v>
      </c>
      <c r="T420" s="9">
        <v>2.0670000000000002</v>
      </c>
      <c r="U420" s="12">
        <v>5.88</v>
      </c>
      <c r="V420" s="12">
        <v>0.88</v>
      </c>
      <c r="W420" s="12">
        <v>8</v>
      </c>
      <c r="X420" s="9">
        <v>22.5</v>
      </c>
      <c r="Y420" s="9" t="s">
        <v>706</v>
      </c>
      <c r="Z420" s="9" t="s">
        <v>694</v>
      </c>
      <c r="AA420" s="9" t="s">
        <v>695</v>
      </c>
      <c r="AB420" s="9" t="s">
        <v>698</v>
      </c>
      <c r="AC420" s="9">
        <v>6.6666666666666666E-2</v>
      </c>
      <c r="AD420" s="9">
        <v>1.3333333333333333</v>
      </c>
      <c r="AE420" s="9">
        <v>0.34399999999999986</v>
      </c>
      <c r="AF420" s="9">
        <v>45</v>
      </c>
      <c r="AG420" s="25" t="s">
        <v>2264</v>
      </c>
      <c r="BB420" s="104" t="s">
        <v>4944</v>
      </c>
      <c r="BC420" s="105">
        <f t="shared" si="76"/>
        <v>0</v>
      </c>
      <c r="BD420" s="1"/>
      <c r="BE420">
        <v>2.25</v>
      </c>
      <c r="BF420" s="5">
        <v>5</v>
      </c>
      <c r="BG420">
        <v>12</v>
      </c>
      <c r="BH420" s="106">
        <f t="shared" si="75"/>
        <v>12</v>
      </c>
      <c r="BI420" s="107">
        <f t="shared" si="77"/>
        <v>0.5</v>
      </c>
      <c r="BJ420" s="108" t="str">
        <f t="shared" si="78"/>
        <v>SA-193-B7</v>
      </c>
      <c r="BK420" s="109" t="str">
        <f t="shared" si="79"/>
        <v>STUD BOLT, 2 1/4-5</v>
      </c>
      <c r="BL420" s="6">
        <f t="shared" si="73"/>
        <v>1.9853000000000001</v>
      </c>
      <c r="BM420" s="6" t="str">
        <f t="shared" si="80"/>
        <v>2 1/4-5 MACHINE THREAD</v>
      </c>
      <c r="BN420" s="110" t="s">
        <v>4476</v>
      </c>
    </row>
    <row r="421" spans="2:66" x14ac:dyDescent="0.25">
      <c r="B421" s="48" t="str">
        <f t="shared" si="74"/>
        <v>WNeck Flange 400-NPS2.5 SCH-XH</v>
      </c>
      <c r="C421" s="9" t="s">
        <v>23</v>
      </c>
      <c r="D421" s="9" t="s">
        <v>775</v>
      </c>
      <c r="E421" s="9">
        <v>7448044</v>
      </c>
      <c r="F421" s="22" t="s">
        <v>689</v>
      </c>
      <c r="G421" s="9" t="s">
        <v>1</v>
      </c>
      <c r="H421" s="9" t="s">
        <v>1290</v>
      </c>
      <c r="I421" s="13" t="s">
        <v>1285</v>
      </c>
      <c r="J421" s="10">
        <v>2.5</v>
      </c>
      <c r="K421" s="11" t="s">
        <v>778</v>
      </c>
      <c r="L421" s="11" t="s">
        <v>1237</v>
      </c>
      <c r="M421" s="15">
        <v>400</v>
      </c>
      <c r="N421" s="12">
        <v>7.5</v>
      </c>
      <c r="O421" s="12">
        <v>0.25</v>
      </c>
      <c r="P421" s="12">
        <v>1.1200000000000001</v>
      </c>
      <c r="Q421" s="12">
        <v>3.94</v>
      </c>
      <c r="R421" s="12">
        <v>2.88</v>
      </c>
      <c r="S421" s="12">
        <v>3.12</v>
      </c>
      <c r="T421" s="9">
        <v>1.9390000000000001</v>
      </c>
      <c r="U421" s="12">
        <v>5.88</v>
      </c>
      <c r="V421" s="12">
        <v>0.88</v>
      </c>
      <c r="W421" s="12">
        <v>8</v>
      </c>
      <c r="X421" s="9">
        <v>22.5</v>
      </c>
      <c r="Y421" s="9" t="s">
        <v>708</v>
      </c>
      <c r="Z421" s="9" t="s">
        <v>694</v>
      </c>
      <c r="AA421" s="9" t="s">
        <v>695</v>
      </c>
      <c r="AB421" s="9" t="s">
        <v>698</v>
      </c>
      <c r="AC421" s="9">
        <v>6.6666666666666666E-2</v>
      </c>
      <c r="AD421" s="9">
        <v>1.3333333333333333</v>
      </c>
      <c r="AE421" s="9">
        <v>0.40799999999999992</v>
      </c>
      <c r="AF421" s="9">
        <v>45</v>
      </c>
      <c r="AG421" s="25" t="s">
        <v>2264</v>
      </c>
      <c r="BB421" s="104" t="s">
        <v>4945</v>
      </c>
      <c r="BC421" s="105">
        <f t="shared" si="76"/>
        <v>0</v>
      </c>
      <c r="BD421" s="1"/>
      <c r="BE421">
        <v>2.25</v>
      </c>
      <c r="BF421" s="5">
        <v>5</v>
      </c>
      <c r="BG421">
        <v>13</v>
      </c>
      <c r="BH421" s="106">
        <f t="shared" si="75"/>
        <v>13</v>
      </c>
      <c r="BI421" s="107">
        <f t="shared" si="77"/>
        <v>0.5</v>
      </c>
      <c r="BJ421" s="108" t="str">
        <f t="shared" si="78"/>
        <v>SA-193-B7</v>
      </c>
      <c r="BK421" s="109" t="str">
        <f t="shared" si="79"/>
        <v>STUD BOLT, 2 1/4-5</v>
      </c>
      <c r="BL421" s="6">
        <f t="shared" si="73"/>
        <v>1.9853000000000001</v>
      </c>
      <c r="BM421" s="6" t="str">
        <f t="shared" si="80"/>
        <v>2 1/4-5 MACHINE THREAD</v>
      </c>
      <c r="BN421" s="110" t="s">
        <v>4476</v>
      </c>
    </row>
    <row r="422" spans="2:66" x14ac:dyDescent="0.25">
      <c r="B422" s="48" t="str">
        <f t="shared" si="74"/>
        <v>WNeck Flange 400-NPS2.5 SCH-XXH</v>
      </c>
      <c r="C422" s="9" t="s">
        <v>23</v>
      </c>
      <c r="D422" s="9" t="s">
        <v>775</v>
      </c>
      <c r="E422" s="9">
        <v>7448044</v>
      </c>
      <c r="F422" s="22" t="s">
        <v>689</v>
      </c>
      <c r="G422" s="9" t="s">
        <v>244</v>
      </c>
      <c r="H422" s="9" t="s">
        <v>1291</v>
      </c>
      <c r="I422" s="13" t="s">
        <v>1285</v>
      </c>
      <c r="J422" s="10">
        <v>2.5</v>
      </c>
      <c r="K422" s="11" t="s">
        <v>778</v>
      </c>
      <c r="L422" s="11" t="s">
        <v>1237</v>
      </c>
      <c r="M422" s="15">
        <v>400</v>
      </c>
      <c r="N422" s="12">
        <v>7.5</v>
      </c>
      <c r="O422" s="12">
        <v>0.25</v>
      </c>
      <c r="P422" s="12">
        <v>1.1200000000000001</v>
      </c>
      <c r="Q422" s="12">
        <v>3.94</v>
      </c>
      <c r="R422" s="12">
        <v>2.88</v>
      </c>
      <c r="S422" s="12">
        <v>3.12</v>
      </c>
      <c r="T422" s="9">
        <v>1.5029999999999999</v>
      </c>
      <c r="U422" s="12">
        <v>5.88</v>
      </c>
      <c r="V422" s="12">
        <v>0.88</v>
      </c>
      <c r="W422" s="12">
        <v>8</v>
      </c>
      <c r="X422" s="9">
        <v>22.5</v>
      </c>
      <c r="Y422" s="9" t="s">
        <v>710</v>
      </c>
      <c r="Z422" s="9" t="s">
        <v>694</v>
      </c>
      <c r="AA422" s="9" t="s">
        <v>695</v>
      </c>
      <c r="AB422" s="9" t="s">
        <v>698</v>
      </c>
      <c r="AC422" s="9">
        <v>6.6666666666666666E-2</v>
      </c>
      <c r="AD422" s="9">
        <v>1.3333333333333333</v>
      </c>
      <c r="AE422" s="9">
        <v>0.626</v>
      </c>
      <c r="AF422" s="9">
        <v>45</v>
      </c>
      <c r="AG422" s="25" t="s">
        <v>2264</v>
      </c>
      <c r="BB422" s="104" t="s">
        <v>4946</v>
      </c>
      <c r="BC422" s="105">
        <f t="shared" si="76"/>
        <v>0</v>
      </c>
      <c r="BD422" s="1"/>
      <c r="BE422">
        <v>2.25</v>
      </c>
      <c r="BF422" s="5">
        <v>5</v>
      </c>
      <c r="BG422">
        <v>14</v>
      </c>
      <c r="BH422" s="106">
        <f t="shared" si="75"/>
        <v>14</v>
      </c>
      <c r="BI422" s="107">
        <f t="shared" si="77"/>
        <v>0.5</v>
      </c>
      <c r="BJ422" s="108" t="str">
        <f t="shared" si="78"/>
        <v>SA-193-B7</v>
      </c>
      <c r="BK422" s="109" t="str">
        <f t="shared" si="79"/>
        <v>STUD BOLT, 2 1/4-5</v>
      </c>
      <c r="BL422" s="6">
        <f t="shared" si="73"/>
        <v>1.9853000000000001</v>
      </c>
      <c r="BM422" s="6" t="str">
        <f t="shared" si="80"/>
        <v>2 1/4-5 MACHINE THREAD</v>
      </c>
      <c r="BN422" s="110" t="s">
        <v>4476</v>
      </c>
    </row>
    <row r="423" spans="2:66" x14ac:dyDescent="0.25">
      <c r="B423" s="48" t="str">
        <f t="shared" si="74"/>
        <v>WNeck Flange 400-NPS3 SCH-10</v>
      </c>
      <c r="C423" s="9" t="s">
        <v>23</v>
      </c>
      <c r="D423" s="9" t="s">
        <v>788</v>
      </c>
      <c r="E423" s="9">
        <v>16777215</v>
      </c>
      <c r="F423" s="22" t="s">
        <v>689</v>
      </c>
      <c r="G423" s="9" t="s">
        <v>1</v>
      </c>
      <c r="H423" s="9" t="s">
        <v>1292</v>
      </c>
      <c r="I423" s="13" t="s">
        <v>1293</v>
      </c>
      <c r="J423" s="10">
        <v>3.0000000000000004</v>
      </c>
      <c r="K423" s="11" t="s">
        <v>791</v>
      </c>
      <c r="L423" s="11" t="s">
        <v>1237</v>
      </c>
      <c r="M423" s="15">
        <v>400</v>
      </c>
      <c r="N423" s="12">
        <v>8.25</v>
      </c>
      <c r="O423" s="12">
        <v>0.25</v>
      </c>
      <c r="P423" s="12">
        <v>1.25</v>
      </c>
      <c r="Q423" s="12">
        <v>4.62</v>
      </c>
      <c r="R423" s="12">
        <v>3.5</v>
      </c>
      <c r="S423" s="12">
        <v>3.25</v>
      </c>
      <c r="T423" s="9">
        <v>3.26</v>
      </c>
      <c r="U423" s="12">
        <v>6.62</v>
      </c>
      <c r="V423" s="12">
        <v>0.88</v>
      </c>
      <c r="W423" s="12">
        <v>8</v>
      </c>
      <c r="X423" s="9">
        <v>22.5</v>
      </c>
      <c r="Y423" s="9" t="s">
        <v>693</v>
      </c>
      <c r="Z423" s="9" t="s">
        <v>694</v>
      </c>
      <c r="AA423" s="9" t="s">
        <v>695</v>
      </c>
      <c r="AB423" s="9" t="s">
        <v>698</v>
      </c>
      <c r="AC423" s="9">
        <v>6.6666666666666666E-2</v>
      </c>
      <c r="AD423" s="9">
        <v>1.3333333333333333</v>
      </c>
      <c r="AE423" s="9">
        <v>5.7500000000000107E-2</v>
      </c>
      <c r="AF423" s="9">
        <v>45</v>
      </c>
      <c r="AG423" s="25" t="s">
        <v>2264</v>
      </c>
      <c r="BB423" s="104" t="s">
        <v>4947</v>
      </c>
      <c r="BC423" s="105">
        <f t="shared" si="76"/>
        <v>0</v>
      </c>
      <c r="BD423" s="1"/>
      <c r="BE423">
        <v>2.25</v>
      </c>
      <c r="BF423" s="5">
        <v>5</v>
      </c>
      <c r="BG423">
        <v>15</v>
      </c>
      <c r="BH423" s="106">
        <f t="shared" si="75"/>
        <v>15</v>
      </c>
      <c r="BI423" s="107">
        <f t="shared" si="77"/>
        <v>0.5</v>
      </c>
      <c r="BJ423" s="108" t="str">
        <f t="shared" si="78"/>
        <v>SA-193-B7</v>
      </c>
      <c r="BK423" s="109" t="str">
        <f t="shared" si="79"/>
        <v>STUD BOLT, 2 1/4-5</v>
      </c>
      <c r="BL423" s="6">
        <f t="shared" si="73"/>
        <v>1.9853000000000001</v>
      </c>
      <c r="BM423" s="6" t="str">
        <f t="shared" si="80"/>
        <v>2 1/4-5 MACHINE THREAD</v>
      </c>
      <c r="BN423" s="110" t="s">
        <v>4476</v>
      </c>
    </row>
    <row r="424" spans="2:66" x14ac:dyDescent="0.25">
      <c r="B424" s="48" t="str">
        <f t="shared" si="74"/>
        <v>WNeck Flange 400-NPS3 SCH-160</v>
      </c>
      <c r="C424" s="9" t="s">
        <v>23</v>
      </c>
      <c r="D424" s="9" t="s">
        <v>788</v>
      </c>
      <c r="E424" s="9">
        <v>16777215</v>
      </c>
      <c r="F424" s="22" t="s">
        <v>689</v>
      </c>
      <c r="G424" s="9" t="s">
        <v>245</v>
      </c>
      <c r="H424" s="9" t="s">
        <v>1294</v>
      </c>
      <c r="I424" s="13" t="s">
        <v>1293</v>
      </c>
      <c r="J424" s="10">
        <v>3.0000000000000004</v>
      </c>
      <c r="K424" s="11" t="s">
        <v>791</v>
      </c>
      <c r="L424" s="11" t="s">
        <v>1237</v>
      </c>
      <c r="M424" s="15">
        <v>400</v>
      </c>
      <c r="N424" s="12">
        <v>8.25</v>
      </c>
      <c r="O424" s="12">
        <v>0.25</v>
      </c>
      <c r="P424" s="12">
        <v>1.25</v>
      </c>
      <c r="Q424" s="12">
        <v>4.62</v>
      </c>
      <c r="R424" s="12">
        <v>3.5</v>
      </c>
      <c r="S424" s="12">
        <v>3.25</v>
      </c>
      <c r="T424" s="9">
        <v>2.6240000000000001</v>
      </c>
      <c r="U424" s="12">
        <v>6.62</v>
      </c>
      <c r="V424" s="12">
        <v>0.88</v>
      </c>
      <c r="W424" s="12">
        <v>8</v>
      </c>
      <c r="X424" s="9">
        <v>22.5</v>
      </c>
      <c r="Y424" s="9" t="s">
        <v>700</v>
      </c>
      <c r="Z424" s="9" t="s">
        <v>694</v>
      </c>
      <c r="AA424" s="9" t="s">
        <v>695</v>
      </c>
      <c r="AB424" s="9" t="s">
        <v>698</v>
      </c>
      <c r="AC424" s="9">
        <v>6.6666666666666666E-2</v>
      </c>
      <c r="AD424" s="9">
        <v>1.3333333333333333</v>
      </c>
      <c r="AE424" s="9">
        <v>0.37549999999999994</v>
      </c>
      <c r="AF424" s="9">
        <v>45</v>
      </c>
      <c r="AG424" s="25" t="s">
        <v>2264</v>
      </c>
      <c r="BB424" s="104" t="s">
        <v>4948</v>
      </c>
      <c r="BC424" s="105">
        <f t="shared" si="76"/>
        <v>0</v>
      </c>
      <c r="BD424" s="1"/>
      <c r="BE424">
        <v>2.25</v>
      </c>
      <c r="BF424" s="5">
        <v>5</v>
      </c>
      <c r="BG424">
        <v>16</v>
      </c>
      <c r="BH424" s="106">
        <f t="shared" si="75"/>
        <v>16</v>
      </c>
      <c r="BI424" s="107">
        <f t="shared" si="77"/>
        <v>0.5</v>
      </c>
      <c r="BJ424" s="108" t="str">
        <f t="shared" si="78"/>
        <v>SA-193-B7</v>
      </c>
      <c r="BK424" s="109" t="str">
        <f t="shared" si="79"/>
        <v>STUD BOLT, 2 1/4-5</v>
      </c>
      <c r="BL424" s="6">
        <f t="shared" si="73"/>
        <v>1.9853000000000001</v>
      </c>
      <c r="BM424" s="6" t="str">
        <f t="shared" si="80"/>
        <v>2 1/4-5 MACHINE THREAD</v>
      </c>
      <c r="BN424" s="110" t="s">
        <v>4476</v>
      </c>
    </row>
    <row r="425" spans="2:66" x14ac:dyDescent="0.25">
      <c r="B425" s="48" t="str">
        <f t="shared" si="74"/>
        <v>WNeck Flange 400-NPS3 SCH-40</v>
      </c>
      <c r="C425" s="9" t="s">
        <v>23</v>
      </c>
      <c r="D425" s="9" t="s">
        <v>788</v>
      </c>
      <c r="E425" s="9">
        <v>16777215</v>
      </c>
      <c r="F425" s="22" t="s">
        <v>689</v>
      </c>
      <c r="G425" s="9" t="s">
        <v>246</v>
      </c>
      <c r="H425" s="9" t="s">
        <v>1295</v>
      </c>
      <c r="I425" s="13" t="s">
        <v>1293</v>
      </c>
      <c r="J425" s="10">
        <v>3.0000000000000004</v>
      </c>
      <c r="K425" s="11" t="s">
        <v>791</v>
      </c>
      <c r="L425" s="11" t="s">
        <v>1237</v>
      </c>
      <c r="M425" s="15">
        <v>400</v>
      </c>
      <c r="N425" s="12">
        <v>8.25</v>
      </c>
      <c r="O425" s="12">
        <v>0.25</v>
      </c>
      <c r="P425" s="12">
        <v>1.25</v>
      </c>
      <c r="Q425" s="12">
        <v>4.62</v>
      </c>
      <c r="R425" s="12">
        <v>3.5</v>
      </c>
      <c r="S425" s="12">
        <v>3.25</v>
      </c>
      <c r="T425" s="9">
        <v>3.0680000000000001</v>
      </c>
      <c r="U425" s="12">
        <v>6.62</v>
      </c>
      <c r="V425" s="12">
        <v>0.88</v>
      </c>
      <c r="W425" s="12">
        <v>8</v>
      </c>
      <c r="X425" s="9">
        <v>22.5</v>
      </c>
      <c r="Y425" s="9" t="s">
        <v>702</v>
      </c>
      <c r="Z425" s="9" t="s">
        <v>694</v>
      </c>
      <c r="AA425" s="9" t="s">
        <v>695</v>
      </c>
      <c r="AB425" s="9" t="s">
        <v>698</v>
      </c>
      <c r="AC425" s="9">
        <v>6.6666666666666666E-2</v>
      </c>
      <c r="AD425" s="9">
        <v>1.3333333333333333</v>
      </c>
      <c r="AE425" s="9">
        <v>0.15349999999999997</v>
      </c>
      <c r="AF425" s="9">
        <v>45</v>
      </c>
      <c r="AG425" s="25" t="s">
        <v>2264</v>
      </c>
      <c r="BB425" s="104" t="s">
        <v>4949</v>
      </c>
      <c r="BC425" s="105">
        <f t="shared" si="76"/>
        <v>0</v>
      </c>
      <c r="BD425" s="1"/>
      <c r="BE425">
        <v>2.25</v>
      </c>
      <c r="BF425" s="5">
        <v>5</v>
      </c>
      <c r="BG425">
        <v>18</v>
      </c>
      <c r="BH425" s="106">
        <f t="shared" si="75"/>
        <v>18</v>
      </c>
      <c r="BI425" s="107">
        <f t="shared" si="77"/>
        <v>0.5</v>
      </c>
      <c r="BJ425" s="108" t="str">
        <f t="shared" si="78"/>
        <v>SA-193-B7</v>
      </c>
      <c r="BK425" s="109" t="str">
        <f t="shared" si="79"/>
        <v>STUD BOLT, 2 1/4-5</v>
      </c>
      <c r="BL425" s="6">
        <f t="shared" si="73"/>
        <v>1.9853000000000001</v>
      </c>
      <c r="BM425" s="6" t="str">
        <f t="shared" si="80"/>
        <v>2 1/4-5 MACHINE THREAD</v>
      </c>
      <c r="BN425" s="110" t="s">
        <v>4476</v>
      </c>
    </row>
    <row r="426" spans="2:66" x14ac:dyDescent="0.25">
      <c r="B426" s="48" t="str">
        <f t="shared" si="74"/>
        <v>WNeck Flange 400-NPS3 SCH-80</v>
      </c>
      <c r="C426" s="9" t="s">
        <v>23</v>
      </c>
      <c r="D426" s="9" t="s">
        <v>788</v>
      </c>
      <c r="E426" s="9">
        <v>16777215</v>
      </c>
      <c r="F426" s="22" t="s">
        <v>689</v>
      </c>
      <c r="G426" s="9" t="s">
        <v>247</v>
      </c>
      <c r="H426" s="9" t="s">
        <v>1296</v>
      </c>
      <c r="I426" s="13" t="s">
        <v>1293</v>
      </c>
      <c r="J426" s="10">
        <v>3.0000000000000004</v>
      </c>
      <c r="K426" s="11" t="s">
        <v>791</v>
      </c>
      <c r="L426" s="11" t="s">
        <v>1237</v>
      </c>
      <c r="M426" s="15">
        <v>400</v>
      </c>
      <c r="N426" s="12">
        <v>8.25</v>
      </c>
      <c r="O426" s="12">
        <v>0.25</v>
      </c>
      <c r="P426" s="12">
        <v>1.25</v>
      </c>
      <c r="Q426" s="12">
        <v>4.62</v>
      </c>
      <c r="R426" s="12">
        <v>3.5</v>
      </c>
      <c r="S426" s="12">
        <v>3.25</v>
      </c>
      <c r="T426" s="9">
        <v>2.9</v>
      </c>
      <c r="U426" s="12">
        <v>6.62</v>
      </c>
      <c r="V426" s="12">
        <v>0.88</v>
      </c>
      <c r="W426" s="12">
        <v>8</v>
      </c>
      <c r="X426" s="9">
        <v>22.5</v>
      </c>
      <c r="Y426" s="9" t="s">
        <v>704</v>
      </c>
      <c r="Z426" s="9" t="s">
        <v>694</v>
      </c>
      <c r="AA426" s="9" t="s">
        <v>695</v>
      </c>
      <c r="AB426" s="9" t="s">
        <v>698</v>
      </c>
      <c r="AC426" s="9">
        <v>6.6666666666666666E-2</v>
      </c>
      <c r="AD426" s="9">
        <v>1.3333333333333333</v>
      </c>
      <c r="AE426" s="9">
        <v>0.23750000000000004</v>
      </c>
      <c r="AF426" s="9">
        <v>45</v>
      </c>
      <c r="AG426" s="25" t="s">
        <v>2264</v>
      </c>
      <c r="BB426" s="104" t="s">
        <v>4950</v>
      </c>
      <c r="BC426" s="105">
        <f t="shared" si="76"/>
        <v>0</v>
      </c>
      <c r="BD426" s="1"/>
      <c r="BE426">
        <v>2.25</v>
      </c>
      <c r="BF426" s="5">
        <v>5</v>
      </c>
      <c r="BG426">
        <v>20</v>
      </c>
      <c r="BH426" s="106">
        <f t="shared" si="75"/>
        <v>20</v>
      </c>
      <c r="BI426" s="107">
        <f t="shared" si="77"/>
        <v>0.5</v>
      </c>
      <c r="BJ426" s="108" t="str">
        <f t="shared" si="78"/>
        <v>SA-193-B7</v>
      </c>
      <c r="BK426" s="109" t="str">
        <f t="shared" si="79"/>
        <v>STUD BOLT, 2 1/4-5</v>
      </c>
      <c r="BL426" s="6">
        <f t="shared" si="73"/>
        <v>1.9853000000000001</v>
      </c>
      <c r="BM426" s="6" t="str">
        <f t="shared" si="80"/>
        <v>2 1/4-5 MACHINE THREAD</v>
      </c>
      <c r="BN426" s="110" t="s">
        <v>4476</v>
      </c>
    </row>
    <row r="427" spans="2:66" x14ac:dyDescent="0.25">
      <c r="B427" s="48" t="str">
        <f t="shared" si="74"/>
        <v>WNeck Flange 400-NPS3 SCH-STD</v>
      </c>
      <c r="C427" s="9" t="s">
        <v>23</v>
      </c>
      <c r="D427" s="9" t="s">
        <v>788</v>
      </c>
      <c r="E427" s="9">
        <v>16777215</v>
      </c>
      <c r="F427" s="22" t="s">
        <v>689</v>
      </c>
      <c r="G427" s="9" t="s">
        <v>1</v>
      </c>
      <c r="H427" s="9" t="s">
        <v>1297</v>
      </c>
      <c r="I427" s="13" t="s">
        <v>1293</v>
      </c>
      <c r="J427" s="10">
        <v>3.0000000000000004</v>
      </c>
      <c r="K427" s="11" t="s">
        <v>791</v>
      </c>
      <c r="L427" s="11" t="s">
        <v>1237</v>
      </c>
      <c r="M427" s="15">
        <v>400</v>
      </c>
      <c r="N427" s="12">
        <v>8.25</v>
      </c>
      <c r="O427" s="12">
        <v>0.25</v>
      </c>
      <c r="P427" s="12">
        <v>1.25</v>
      </c>
      <c r="Q427" s="12">
        <v>4.62</v>
      </c>
      <c r="R427" s="12">
        <v>3.5</v>
      </c>
      <c r="S427" s="12">
        <v>3.25</v>
      </c>
      <c r="T427" s="9">
        <v>3.0680000000000001</v>
      </c>
      <c r="U427" s="12">
        <v>6.62</v>
      </c>
      <c r="V427" s="12">
        <v>0.88</v>
      </c>
      <c r="W427" s="12">
        <v>8</v>
      </c>
      <c r="X427" s="9">
        <v>22.5</v>
      </c>
      <c r="Y427" s="9" t="s">
        <v>706</v>
      </c>
      <c r="Z427" s="9" t="s">
        <v>694</v>
      </c>
      <c r="AA427" s="9" t="s">
        <v>695</v>
      </c>
      <c r="AB427" s="9" t="s">
        <v>698</v>
      </c>
      <c r="AC427" s="9">
        <v>6.6666666666666666E-2</v>
      </c>
      <c r="AD427" s="9">
        <v>1.3333333333333333</v>
      </c>
      <c r="AE427" s="9">
        <v>0.15349999999999997</v>
      </c>
      <c r="AF427" s="9">
        <v>45</v>
      </c>
      <c r="AG427" s="25" t="s">
        <v>2264</v>
      </c>
      <c r="BB427" s="104" t="s">
        <v>4951</v>
      </c>
      <c r="BC427" s="105">
        <f t="shared" si="76"/>
        <v>0</v>
      </c>
      <c r="BD427" s="1"/>
      <c r="BE427">
        <v>2.5</v>
      </c>
      <c r="BF427" s="5">
        <v>4</v>
      </c>
      <c r="BG427">
        <v>2.5</v>
      </c>
      <c r="BH427" s="106">
        <f t="shared" si="75"/>
        <v>2.5</v>
      </c>
      <c r="BI427" s="107">
        <f t="shared" si="77"/>
        <v>0.5</v>
      </c>
      <c r="BJ427" s="108" t="str">
        <f t="shared" si="78"/>
        <v>SA-193-B7</v>
      </c>
      <c r="BK427" s="109" t="str">
        <f t="shared" si="79"/>
        <v>STUD BOLT, 2 1/2-4</v>
      </c>
      <c r="BL427" s="6">
        <f t="shared" si="73"/>
        <v>2.2023000000000001</v>
      </c>
      <c r="BM427" s="6" t="str">
        <f t="shared" si="80"/>
        <v>2 1/2-4 MACHINE THREAD</v>
      </c>
      <c r="BN427" s="110" t="s">
        <v>4476</v>
      </c>
    </row>
    <row r="428" spans="2:66" x14ac:dyDescent="0.25">
      <c r="B428" s="48" t="str">
        <f t="shared" si="74"/>
        <v>WNeck Flange 400-NPS3 SCH-XH</v>
      </c>
      <c r="C428" s="9" t="s">
        <v>23</v>
      </c>
      <c r="D428" s="9" t="s">
        <v>788</v>
      </c>
      <c r="E428" s="9">
        <v>16777215</v>
      </c>
      <c r="F428" s="22" t="s">
        <v>689</v>
      </c>
      <c r="G428" s="9" t="s">
        <v>1</v>
      </c>
      <c r="H428" s="9" t="s">
        <v>1298</v>
      </c>
      <c r="I428" s="13" t="s">
        <v>1293</v>
      </c>
      <c r="J428" s="10">
        <v>3.0000000000000004</v>
      </c>
      <c r="K428" s="11" t="s">
        <v>791</v>
      </c>
      <c r="L428" s="11" t="s">
        <v>1237</v>
      </c>
      <c r="M428" s="15">
        <v>400</v>
      </c>
      <c r="N428" s="12">
        <v>8.25</v>
      </c>
      <c r="O428" s="12">
        <v>0.25</v>
      </c>
      <c r="P428" s="12">
        <v>1.25</v>
      </c>
      <c r="Q428" s="12">
        <v>4.62</v>
      </c>
      <c r="R428" s="12">
        <v>3.5</v>
      </c>
      <c r="S428" s="12">
        <v>3.25</v>
      </c>
      <c r="T428" s="9">
        <v>2.9</v>
      </c>
      <c r="U428" s="12">
        <v>6.62</v>
      </c>
      <c r="V428" s="12">
        <v>0.88</v>
      </c>
      <c r="W428" s="12">
        <v>8</v>
      </c>
      <c r="X428" s="9">
        <v>22.5</v>
      </c>
      <c r="Y428" s="9" t="s">
        <v>708</v>
      </c>
      <c r="Z428" s="9" t="s">
        <v>694</v>
      </c>
      <c r="AA428" s="9" t="s">
        <v>695</v>
      </c>
      <c r="AB428" s="9" t="s">
        <v>698</v>
      </c>
      <c r="AC428" s="9">
        <v>6.6666666666666666E-2</v>
      </c>
      <c r="AD428" s="9">
        <v>1.3333333333333333</v>
      </c>
      <c r="AE428" s="9">
        <v>0.23750000000000004</v>
      </c>
      <c r="AF428" s="9">
        <v>45</v>
      </c>
      <c r="AG428" s="25" t="s">
        <v>2264</v>
      </c>
      <c r="BB428" s="104" t="s">
        <v>4952</v>
      </c>
      <c r="BC428" s="105">
        <f t="shared" si="76"/>
        <v>0</v>
      </c>
      <c r="BD428" s="1"/>
      <c r="BE428">
        <v>2.5</v>
      </c>
      <c r="BF428" s="5">
        <v>4</v>
      </c>
      <c r="BG428">
        <v>2.75</v>
      </c>
      <c r="BH428" s="106">
        <f t="shared" si="75"/>
        <v>2.75</v>
      </c>
      <c r="BI428" s="107">
        <f t="shared" si="77"/>
        <v>0.5</v>
      </c>
      <c r="BJ428" s="108" t="str">
        <f t="shared" si="78"/>
        <v>SA-193-B7</v>
      </c>
      <c r="BK428" s="109" t="str">
        <f t="shared" si="79"/>
        <v>STUD BOLT, 2 1/2-4</v>
      </c>
      <c r="BL428" s="6">
        <f t="shared" si="73"/>
        <v>2.2023000000000001</v>
      </c>
      <c r="BM428" s="6" t="str">
        <f t="shared" si="80"/>
        <v>2 1/2-4 MACHINE THREAD</v>
      </c>
      <c r="BN428" s="110" t="s">
        <v>4476</v>
      </c>
    </row>
    <row r="429" spans="2:66" x14ac:dyDescent="0.25">
      <c r="B429" s="48" t="str">
        <f t="shared" si="74"/>
        <v>WNeck Flange 400-NPS3 SCH-XXH</v>
      </c>
      <c r="C429" s="9" t="s">
        <v>23</v>
      </c>
      <c r="D429" s="9" t="s">
        <v>788</v>
      </c>
      <c r="E429" s="9">
        <v>16777215</v>
      </c>
      <c r="F429" s="22" t="s">
        <v>689</v>
      </c>
      <c r="G429" s="9" t="s">
        <v>248</v>
      </c>
      <c r="H429" s="9" t="s">
        <v>1299</v>
      </c>
      <c r="I429" s="13" t="s">
        <v>1293</v>
      </c>
      <c r="J429" s="10">
        <v>3.0000000000000004</v>
      </c>
      <c r="K429" s="11" t="s">
        <v>791</v>
      </c>
      <c r="L429" s="11" t="s">
        <v>1237</v>
      </c>
      <c r="M429" s="15">
        <v>400</v>
      </c>
      <c r="N429" s="12">
        <v>8.25</v>
      </c>
      <c r="O429" s="12">
        <v>0.25</v>
      </c>
      <c r="P429" s="12">
        <v>1.25</v>
      </c>
      <c r="Q429" s="12">
        <v>4.62</v>
      </c>
      <c r="R429" s="12">
        <v>3.5</v>
      </c>
      <c r="S429" s="12">
        <v>3.25</v>
      </c>
      <c r="T429" s="9">
        <v>2.2999999999999998</v>
      </c>
      <c r="U429" s="12">
        <v>6.62</v>
      </c>
      <c r="V429" s="12">
        <v>0.88</v>
      </c>
      <c r="W429" s="12">
        <v>8</v>
      </c>
      <c r="X429" s="9">
        <v>22.5</v>
      </c>
      <c r="Y429" s="9" t="s">
        <v>710</v>
      </c>
      <c r="Z429" s="9" t="s">
        <v>694</v>
      </c>
      <c r="AA429" s="9" t="s">
        <v>695</v>
      </c>
      <c r="AB429" s="9" t="s">
        <v>698</v>
      </c>
      <c r="AC429" s="9">
        <v>6.6666666666666666E-2</v>
      </c>
      <c r="AD429" s="9">
        <v>1.3333333333333333</v>
      </c>
      <c r="AE429" s="9">
        <v>0.53750000000000009</v>
      </c>
      <c r="AF429" s="9">
        <v>45</v>
      </c>
      <c r="AG429" s="25" t="s">
        <v>2264</v>
      </c>
      <c r="BB429" s="104" t="s">
        <v>4953</v>
      </c>
      <c r="BC429" s="105">
        <f t="shared" si="76"/>
        <v>0</v>
      </c>
      <c r="BD429" s="1"/>
      <c r="BE429">
        <v>2.5</v>
      </c>
      <c r="BF429" s="5">
        <v>4</v>
      </c>
      <c r="BG429">
        <v>3</v>
      </c>
      <c r="BH429" s="106">
        <f t="shared" si="75"/>
        <v>3</v>
      </c>
      <c r="BI429" s="107">
        <f t="shared" si="77"/>
        <v>0.5</v>
      </c>
      <c r="BJ429" s="108" t="str">
        <f t="shared" si="78"/>
        <v>SA-193-B7</v>
      </c>
      <c r="BK429" s="109" t="str">
        <f t="shared" si="79"/>
        <v>STUD BOLT, 2 1/2-4</v>
      </c>
      <c r="BL429" s="6">
        <f t="shared" si="73"/>
        <v>2.2023000000000001</v>
      </c>
      <c r="BM429" s="6" t="str">
        <f t="shared" si="80"/>
        <v>2 1/2-4 MACHINE THREAD</v>
      </c>
      <c r="BN429" s="110" t="s">
        <v>4476</v>
      </c>
    </row>
    <row r="430" spans="2:66" x14ac:dyDescent="0.25">
      <c r="B430" s="48" t="str">
        <f t="shared" si="74"/>
        <v>WNeck Flange 400-NPS3.5 SCH-10</v>
      </c>
      <c r="C430" s="9" t="s">
        <v>23</v>
      </c>
      <c r="D430" s="9" t="s">
        <v>696</v>
      </c>
      <c r="E430" s="9">
        <v>12632256</v>
      </c>
      <c r="F430" s="22" t="s">
        <v>689</v>
      </c>
      <c r="G430" s="9" t="s">
        <v>1</v>
      </c>
      <c r="H430" s="9" t="s">
        <v>1300</v>
      </c>
      <c r="I430" s="13" t="s">
        <v>1301</v>
      </c>
      <c r="J430" s="10">
        <v>3.5</v>
      </c>
      <c r="K430" s="11" t="s">
        <v>804</v>
      </c>
      <c r="L430" s="11" t="s">
        <v>1237</v>
      </c>
      <c r="M430" s="15">
        <v>400</v>
      </c>
      <c r="N430" s="12">
        <v>9</v>
      </c>
      <c r="O430" s="12">
        <v>0.25</v>
      </c>
      <c r="P430" s="12">
        <v>1.3799999999999997</v>
      </c>
      <c r="Q430" s="12">
        <v>5.25</v>
      </c>
      <c r="R430" s="12">
        <v>4</v>
      </c>
      <c r="S430" s="12">
        <v>3.38</v>
      </c>
      <c r="T430" s="9">
        <v>3.76</v>
      </c>
      <c r="U430" s="12">
        <v>7.2500000000000009</v>
      </c>
      <c r="V430" s="12">
        <v>1</v>
      </c>
      <c r="W430" s="12">
        <v>8</v>
      </c>
      <c r="X430" s="9">
        <v>22.5</v>
      </c>
      <c r="Y430" s="9" t="s">
        <v>693</v>
      </c>
      <c r="Z430" s="9" t="s">
        <v>694</v>
      </c>
      <c r="AA430" s="9" t="s">
        <v>695</v>
      </c>
      <c r="AB430" s="9" t="s">
        <v>698</v>
      </c>
      <c r="AC430" s="9">
        <v>6.6666666666666666E-2</v>
      </c>
      <c r="AD430" s="9">
        <v>1.3333333333333333</v>
      </c>
      <c r="AE430" s="9">
        <v>5.7500000000000107E-2</v>
      </c>
      <c r="AF430" s="9">
        <v>45</v>
      </c>
      <c r="AG430" s="25" t="s">
        <v>2264</v>
      </c>
      <c r="BB430" s="104" t="s">
        <v>4954</v>
      </c>
      <c r="BC430" s="105">
        <f t="shared" si="76"/>
        <v>0</v>
      </c>
      <c r="BD430" s="1"/>
      <c r="BE430">
        <v>2.5</v>
      </c>
      <c r="BF430" s="5">
        <v>4</v>
      </c>
      <c r="BG430">
        <v>3.25</v>
      </c>
      <c r="BH430" s="106">
        <f t="shared" si="75"/>
        <v>3.25</v>
      </c>
      <c r="BI430" s="107">
        <f t="shared" si="77"/>
        <v>0.5</v>
      </c>
      <c r="BJ430" s="108" t="str">
        <f t="shared" si="78"/>
        <v>SA-193-B7</v>
      </c>
      <c r="BK430" s="109" t="str">
        <f t="shared" si="79"/>
        <v>STUD BOLT, 2 1/2-4</v>
      </c>
      <c r="BL430" s="6">
        <f t="shared" si="73"/>
        <v>2.2023000000000001</v>
      </c>
      <c r="BM430" s="6" t="str">
        <f t="shared" si="80"/>
        <v>2 1/2-4 MACHINE THREAD</v>
      </c>
      <c r="BN430" s="110" t="s">
        <v>4476</v>
      </c>
    </row>
    <row r="431" spans="2:66" x14ac:dyDescent="0.25">
      <c r="B431" s="48" t="str">
        <f t="shared" si="74"/>
        <v>WNeck Flange 400-NPS3.5 SCH-40</v>
      </c>
      <c r="C431" s="9" t="s">
        <v>23</v>
      </c>
      <c r="D431" s="9" t="s">
        <v>696</v>
      </c>
      <c r="E431" s="9">
        <v>12632256</v>
      </c>
      <c r="F431" s="22" t="s">
        <v>689</v>
      </c>
      <c r="G431" s="9" t="s">
        <v>249</v>
      </c>
      <c r="H431" s="9" t="s">
        <v>1302</v>
      </c>
      <c r="I431" s="13" t="s">
        <v>1301</v>
      </c>
      <c r="J431" s="10">
        <v>3.5</v>
      </c>
      <c r="K431" s="11" t="s">
        <v>804</v>
      </c>
      <c r="L431" s="11" t="s">
        <v>1237</v>
      </c>
      <c r="M431" s="15">
        <v>400</v>
      </c>
      <c r="N431" s="12">
        <v>9</v>
      </c>
      <c r="O431" s="12">
        <v>0.25</v>
      </c>
      <c r="P431" s="12">
        <v>1.3799999999999997</v>
      </c>
      <c r="Q431" s="12">
        <v>5.25</v>
      </c>
      <c r="R431" s="12">
        <v>4</v>
      </c>
      <c r="S431" s="12">
        <v>3.38</v>
      </c>
      <c r="T431" s="9">
        <v>3.548</v>
      </c>
      <c r="U431" s="12">
        <v>7.2500000000000009</v>
      </c>
      <c r="V431" s="12">
        <v>1</v>
      </c>
      <c r="W431" s="12">
        <v>8</v>
      </c>
      <c r="X431" s="9">
        <v>22.5</v>
      </c>
      <c r="Y431" s="9" t="s">
        <v>702</v>
      </c>
      <c r="Z431" s="9" t="s">
        <v>694</v>
      </c>
      <c r="AA431" s="9" t="s">
        <v>695</v>
      </c>
      <c r="AB431" s="9" t="s">
        <v>698</v>
      </c>
      <c r="AC431" s="9">
        <v>6.6666666666666666E-2</v>
      </c>
      <c r="AD431" s="9">
        <v>1.3333333333333333</v>
      </c>
      <c r="AE431" s="9">
        <v>0.16349999999999998</v>
      </c>
      <c r="AF431" s="9">
        <v>45</v>
      </c>
      <c r="AG431" s="25" t="s">
        <v>2264</v>
      </c>
      <c r="BB431" s="104" t="s">
        <v>4955</v>
      </c>
      <c r="BC431" s="105">
        <f t="shared" si="76"/>
        <v>0</v>
      </c>
      <c r="BD431" s="1"/>
      <c r="BE431">
        <v>2.5</v>
      </c>
      <c r="BF431" s="5">
        <v>4</v>
      </c>
      <c r="BG431">
        <v>3.5</v>
      </c>
      <c r="BH431" s="106">
        <f t="shared" si="75"/>
        <v>3.5</v>
      </c>
      <c r="BI431" s="107">
        <f t="shared" si="77"/>
        <v>0.5</v>
      </c>
      <c r="BJ431" s="108" t="str">
        <f t="shared" si="78"/>
        <v>SA-193-B7</v>
      </c>
      <c r="BK431" s="109" t="str">
        <f t="shared" si="79"/>
        <v>STUD BOLT, 2 1/2-4</v>
      </c>
      <c r="BL431" s="6">
        <f t="shared" si="73"/>
        <v>2.2023000000000001</v>
      </c>
      <c r="BM431" s="6" t="str">
        <f t="shared" si="80"/>
        <v>2 1/2-4 MACHINE THREAD</v>
      </c>
      <c r="BN431" s="110" t="s">
        <v>4476</v>
      </c>
    </row>
    <row r="432" spans="2:66" x14ac:dyDescent="0.25">
      <c r="B432" s="48" t="str">
        <f t="shared" si="74"/>
        <v>WNeck Flange 400-NPS3.5 SCH-80</v>
      </c>
      <c r="C432" s="9" t="s">
        <v>23</v>
      </c>
      <c r="D432" s="9" t="s">
        <v>696</v>
      </c>
      <c r="E432" s="9">
        <v>12632256</v>
      </c>
      <c r="F432" s="22" t="s">
        <v>689</v>
      </c>
      <c r="G432" s="9" t="s">
        <v>250</v>
      </c>
      <c r="H432" s="9" t="s">
        <v>1303</v>
      </c>
      <c r="I432" s="13" t="s">
        <v>1301</v>
      </c>
      <c r="J432" s="10">
        <v>3.5</v>
      </c>
      <c r="K432" s="11" t="s">
        <v>804</v>
      </c>
      <c r="L432" s="11" t="s">
        <v>1237</v>
      </c>
      <c r="M432" s="15">
        <v>400</v>
      </c>
      <c r="N432" s="12">
        <v>9</v>
      </c>
      <c r="O432" s="12">
        <v>0.25</v>
      </c>
      <c r="P432" s="12">
        <v>1.3799999999999997</v>
      </c>
      <c r="Q432" s="12">
        <v>5.25</v>
      </c>
      <c r="R432" s="12">
        <v>4</v>
      </c>
      <c r="S432" s="12">
        <v>3.38</v>
      </c>
      <c r="T432" s="9">
        <v>3.3639999999999999</v>
      </c>
      <c r="U432" s="12">
        <v>7.2500000000000009</v>
      </c>
      <c r="V432" s="12">
        <v>1</v>
      </c>
      <c r="W432" s="12">
        <v>8</v>
      </c>
      <c r="X432" s="9">
        <v>22.5</v>
      </c>
      <c r="Y432" s="9" t="s">
        <v>704</v>
      </c>
      <c r="Z432" s="9" t="s">
        <v>694</v>
      </c>
      <c r="AA432" s="9" t="s">
        <v>695</v>
      </c>
      <c r="AB432" s="9" t="s">
        <v>698</v>
      </c>
      <c r="AC432" s="9">
        <v>6.6666666666666666E-2</v>
      </c>
      <c r="AD432" s="9">
        <v>1.3333333333333333</v>
      </c>
      <c r="AE432" s="9">
        <v>0.25550000000000006</v>
      </c>
      <c r="AF432" s="9">
        <v>45</v>
      </c>
      <c r="AG432" s="25" t="s">
        <v>2264</v>
      </c>
      <c r="BB432" s="104" t="s">
        <v>4956</v>
      </c>
      <c r="BC432" s="105">
        <f t="shared" si="76"/>
        <v>0</v>
      </c>
      <c r="BD432" s="1"/>
      <c r="BE432">
        <v>2.5</v>
      </c>
      <c r="BF432" s="5">
        <v>4</v>
      </c>
      <c r="BG432">
        <v>3.75</v>
      </c>
      <c r="BH432" s="106">
        <f t="shared" si="75"/>
        <v>3.75</v>
      </c>
      <c r="BI432" s="107">
        <f t="shared" si="77"/>
        <v>0.5</v>
      </c>
      <c r="BJ432" s="108" t="str">
        <f t="shared" si="78"/>
        <v>SA-193-B7</v>
      </c>
      <c r="BK432" s="109" t="str">
        <f t="shared" si="79"/>
        <v>STUD BOLT, 2 1/2-4</v>
      </c>
      <c r="BL432" s="6">
        <f t="shared" si="73"/>
        <v>2.2023000000000001</v>
      </c>
      <c r="BM432" s="6" t="str">
        <f t="shared" si="80"/>
        <v>2 1/2-4 MACHINE THREAD</v>
      </c>
      <c r="BN432" s="110" t="s">
        <v>4476</v>
      </c>
    </row>
    <row r="433" spans="2:66" x14ac:dyDescent="0.25">
      <c r="B433" s="48" t="str">
        <f t="shared" si="74"/>
        <v>WNeck Flange 400-NPS3.5 SCH-STD</v>
      </c>
      <c r="C433" s="9" t="s">
        <v>23</v>
      </c>
      <c r="D433" s="9" t="s">
        <v>696</v>
      </c>
      <c r="E433" s="9">
        <v>12632256</v>
      </c>
      <c r="F433" s="22" t="s">
        <v>689</v>
      </c>
      <c r="G433" s="9" t="s">
        <v>1</v>
      </c>
      <c r="H433" s="9" t="s">
        <v>1304</v>
      </c>
      <c r="I433" s="13" t="s">
        <v>1301</v>
      </c>
      <c r="J433" s="10">
        <v>3.5</v>
      </c>
      <c r="K433" s="11" t="s">
        <v>804</v>
      </c>
      <c r="L433" s="11" t="s">
        <v>1237</v>
      </c>
      <c r="M433" s="15">
        <v>400</v>
      </c>
      <c r="N433" s="12">
        <v>9</v>
      </c>
      <c r="O433" s="12">
        <v>0.25</v>
      </c>
      <c r="P433" s="12">
        <v>1.3799999999999997</v>
      </c>
      <c r="Q433" s="12">
        <v>5.25</v>
      </c>
      <c r="R433" s="12">
        <v>4</v>
      </c>
      <c r="S433" s="12">
        <v>3.38</v>
      </c>
      <c r="T433" s="9">
        <v>3.548</v>
      </c>
      <c r="U433" s="12">
        <v>7.2500000000000009</v>
      </c>
      <c r="V433" s="12">
        <v>1</v>
      </c>
      <c r="W433" s="12">
        <v>8</v>
      </c>
      <c r="X433" s="9">
        <v>22.5</v>
      </c>
      <c r="Y433" s="9" t="s">
        <v>706</v>
      </c>
      <c r="Z433" s="9" t="s">
        <v>694</v>
      </c>
      <c r="AA433" s="9" t="s">
        <v>695</v>
      </c>
      <c r="AB433" s="9" t="s">
        <v>698</v>
      </c>
      <c r="AC433" s="9">
        <v>6.6666666666666666E-2</v>
      </c>
      <c r="AD433" s="9">
        <v>1.3333333333333333</v>
      </c>
      <c r="AE433" s="9">
        <v>0.16349999999999998</v>
      </c>
      <c r="AF433" s="9">
        <v>45</v>
      </c>
      <c r="AG433" s="25" t="s">
        <v>2264</v>
      </c>
      <c r="BB433" s="104" t="s">
        <v>4957</v>
      </c>
      <c r="BC433" s="105">
        <f t="shared" si="76"/>
        <v>0</v>
      </c>
      <c r="BD433" s="1"/>
      <c r="BE433">
        <v>2.5</v>
      </c>
      <c r="BF433" s="5">
        <v>4</v>
      </c>
      <c r="BG433">
        <v>4</v>
      </c>
      <c r="BH433" s="106">
        <f t="shared" si="75"/>
        <v>4</v>
      </c>
      <c r="BI433" s="107">
        <f t="shared" si="77"/>
        <v>0.5</v>
      </c>
      <c r="BJ433" s="108" t="str">
        <f t="shared" si="78"/>
        <v>SA-193-B7</v>
      </c>
      <c r="BK433" s="109" t="str">
        <f t="shared" si="79"/>
        <v>STUD BOLT, 2 1/2-4</v>
      </c>
      <c r="BL433" s="6">
        <f t="shared" si="73"/>
        <v>2.2023000000000001</v>
      </c>
      <c r="BM433" s="6" t="str">
        <f t="shared" si="80"/>
        <v>2 1/2-4 MACHINE THREAD</v>
      </c>
      <c r="BN433" s="110" t="s">
        <v>4476</v>
      </c>
    </row>
    <row r="434" spans="2:66" x14ac:dyDescent="0.25">
      <c r="B434" s="48" t="str">
        <f t="shared" si="74"/>
        <v>WNeck Flange 400-NPS3.5 SCH-XH</v>
      </c>
      <c r="C434" s="9" t="s">
        <v>23</v>
      </c>
      <c r="D434" s="9" t="s">
        <v>696</v>
      </c>
      <c r="E434" s="9">
        <v>12632256</v>
      </c>
      <c r="F434" s="22" t="s">
        <v>689</v>
      </c>
      <c r="G434" s="9" t="s">
        <v>1</v>
      </c>
      <c r="H434" s="9" t="s">
        <v>1305</v>
      </c>
      <c r="I434" s="13" t="s">
        <v>1301</v>
      </c>
      <c r="J434" s="10">
        <v>3.5</v>
      </c>
      <c r="K434" s="11" t="s">
        <v>804</v>
      </c>
      <c r="L434" s="11" t="s">
        <v>1237</v>
      </c>
      <c r="M434" s="15">
        <v>400</v>
      </c>
      <c r="N434" s="12">
        <v>9</v>
      </c>
      <c r="O434" s="12">
        <v>0.25</v>
      </c>
      <c r="P434" s="12">
        <v>1.3799999999999997</v>
      </c>
      <c r="Q434" s="12">
        <v>5.25</v>
      </c>
      <c r="R434" s="12">
        <v>4</v>
      </c>
      <c r="S434" s="12">
        <v>3.38</v>
      </c>
      <c r="T434" s="9">
        <v>3.3639999999999999</v>
      </c>
      <c r="U434" s="12">
        <v>7.2500000000000009</v>
      </c>
      <c r="V434" s="12">
        <v>1</v>
      </c>
      <c r="W434" s="12">
        <v>8</v>
      </c>
      <c r="X434" s="9">
        <v>22.5</v>
      </c>
      <c r="Y434" s="9" t="s">
        <v>708</v>
      </c>
      <c r="Z434" s="9" t="s">
        <v>694</v>
      </c>
      <c r="AA434" s="9" t="s">
        <v>695</v>
      </c>
      <c r="AB434" s="9" t="s">
        <v>698</v>
      </c>
      <c r="AC434" s="9">
        <v>6.6666666666666666E-2</v>
      </c>
      <c r="AD434" s="9">
        <v>1.3333333333333333</v>
      </c>
      <c r="AE434" s="9">
        <v>0.25550000000000006</v>
      </c>
      <c r="AF434" s="9">
        <v>45</v>
      </c>
      <c r="AG434" s="25" t="s">
        <v>2264</v>
      </c>
      <c r="BB434" s="104" t="s">
        <v>4958</v>
      </c>
      <c r="BC434" s="105">
        <f t="shared" si="76"/>
        <v>0</v>
      </c>
      <c r="BD434" s="1"/>
      <c r="BE434">
        <v>2.5</v>
      </c>
      <c r="BF434" s="5">
        <v>4</v>
      </c>
      <c r="BG434">
        <v>4.25</v>
      </c>
      <c r="BH434" s="106">
        <f t="shared" si="75"/>
        <v>4.25</v>
      </c>
      <c r="BI434" s="107">
        <f t="shared" si="77"/>
        <v>0.5</v>
      </c>
      <c r="BJ434" s="108" t="str">
        <f t="shared" si="78"/>
        <v>SA-193-B7</v>
      </c>
      <c r="BK434" s="109" t="str">
        <f t="shared" si="79"/>
        <v>STUD BOLT, 2 1/2-4</v>
      </c>
      <c r="BL434" s="6">
        <f t="shared" si="73"/>
        <v>2.2023000000000001</v>
      </c>
      <c r="BM434" s="6" t="str">
        <f t="shared" si="80"/>
        <v>2 1/2-4 MACHINE THREAD</v>
      </c>
      <c r="BN434" s="110" t="s">
        <v>4476</v>
      </c>
    </row>
    <row r="435" spans="2:66" x14ac:dyDescent="0.25">
      <c r="B435" s="48" t="str">
        <f t="shared" si="74"/>
        <v>WNeck Flange 400-NPS3.5 SCH-XXH</v>
      </c>
      <c r="C435" s="9" t="s">
        <v>23</v>
      </c>
      <c r="D435" s="9" t="s">
        <v>696</v>
      </c>
      <c r="E435" s="9">
        <v>12632256</v>
      </c>
      <c r="F435" s="22" t="s">
        <v>689</v>
      </c>
      <c r="G435" s="9" t="s">
        <v>251</v>
      </c>
      <c r="H435" s="9" t="s">
        <v>1306</v>
      </c>
      <c r="I435" s="13" t="s">
        <v>1301</v>
      </c>
      <c r="J435" s="10">
        <v>3.5</v>
      </c>
      <c r="K435" s="11" t="s">
        <v>804</v>
      </c>
      <c r="L435" s="11" t="s">
        <v>1237</v>
      </c>
      <c r="M435" s="15">
        <v>400</v>
      </c>
      <c r="N435" s="12">
        <v>9</v>
      </c>
      <c r="O435" s="12">
        <v>0.25</v>
      </c>
      <c r="P435" s="12">
        <v>1.3799999999999997</v>
      </c>
      <c r="Q435" s="12">
        <v>5.25</v>
      </c>
      <c r="R435" s="12">
        <v>4</v>
      </c>
      <c r="S435" s="12">
        <v>3.38</v>
      </c>
      <c r="T435" s="9">
        <v>2.7280000000000002</v>
      </c>
      <c r="U435" s="12">
        <v>7.2500000000000009</v>
      </c>
      <c r="V435" s="12">
        <v>1</v>
      </c>
      <c r="W435" s="12">
        <v>8</v>
      </c>
      <c r="X435" s="9">
        <v>22.5</v>
      </c>
      <c r="Y435" s="9" t="s">
        <v>710</v>
      </c>
      <c r="Z435" s="9" t="s">
        <v>694</v>
      </c>
      <c r="AA435" s="9" t="s">
        <v>695</v>
      </c>
      <c r="AB435" s="9" t="s">
        <v>698</v>
      </c>
      <c r="AC435" s="9">
        <v>6.6666666666666666E-2</v>
      </c>
      <c r="AD435" s="9">
        <v>1.3333333333333333</v>
      </c>
      <c r="AE435" s="9">
        <v>0.5734999999999999</v>
      </c>
      <c r="AF435" s="9">
        <v>45</v>
      </c>
      <c r="AG435" s="25" t="s">
        <v>2264</v>
      </c>
      <c r="BB435" s="104" t="s">
        <v>4959</v>
      </c>
      <c r="BC435" s="105">
        <f t="shared" si="76"/>
        <v>0</v>
      </c>
      <c r="BD435" s="1"/>
      <c r="BE435">
        <v>2.5</v>
      </c>
      <c r="BF435" s="5">
        <v>4</v>
      </c>
      <c r="BG435">
        <v>4.5</v>
      </c>
      <c r="BH435" s="106">
        <f t="shared" si="75"/>
        <v>4.5</v>
      </c>
      <c r="BI435" s="107">
        <f t="shared" si="77"/>
        <v>0.5</v>
      </c>
      <c r="BJ435" s="108" t="str">
        <f t="shared" si="78"/>
        <v>SA-193-B7</v>
      </c>
      <c r="BK435" s="109" t="str">
        <f t="shared" si="79"/>
        <v>STUD BOLT, 2 1/2-4</v>
      </c>
      <c r="BL435" s="6">
        <f t="shared" si="73"/>
        <v>2.2023000000000001</v>
      </c>
      <c r="BM435" s="6" t="str">
        <f t="shared" si="80"/>
        <v>2 1/2-4 MACHINE THREAD</v>
      </c>
      <c r="BN435" s="110" t="s">
        <v>4476</v>
      </c>
    </row>
    <row r="436" spans="2:66" x14ac:dyDescent="0.25">
      <c r="B436" s="48" t="str">
        <f t="shared" si="74"/>
        <v>WNeck Flange 400-NPS4 SCH-10</v>
      </c>
      <c r="C436" s="9" t="s">
        <v>23</v>
      </c>
      <c r="D436" s="9" t="s">
        <v>810</v>
      </c>
      <c r="E436" s="9">
        <v>255</v>
      </c>
      <c r="F436" s="22" t="s">
        <v>689</v>
      </c>
      <c r="G436" s="9" t="s">
        <v>1</v>
      </c>
      <c r="H436" s="9" t="s">
        <v>1307</v>
      </c>
      <c r="I436" s="13" t="s">
        <v>1308</v>
      </c>
      <c r="J436" s="10">
        <v>4</v>
      </c>
      <c r="K436" s="11" t="s">
        <v>813</v>
      </c>
      <c r="L436" s="11" t="s">
        <v>1237</v>
      </c>
      <c r="M436" s="15">
        <v>400</v>
      </c>
      <c r="N436" s="12">
        <v>10</v>
      </c>
      <c r="O436" s="12">
        <v>0.25</v>
      </c>
      <c r="P436" s="12">
        <v>1.3799999999999997</v>
      </c>
      <c r="Q436" s="12">
        <v>5.75</v>
      </c>
      <c r="R436" s="12">
        <v>4.5</v>
      </c>
      <c r="S436" s="12">
        <v>3.5</v>
      </c>
      <c r="T436" s="9">
        <v>4.26</v>
      </c>
      <c r="U436" s="12">
        <v>7.88</v>
      </c>
      <c r="V436" s="12">
        <v>1</v>
      </c>
      <c r="W436" s="12">
        <v>8</v>
      </c>
      <c r="X436" s="9">
        <v>22.5</v>
      </c>
      <c r="Y436" s="9" t="s">
        <v>693</v>
      </c>
      <c r="Z436" s="9" t="s">
        <v>694</v>
      </c>
      <c r="AA436" s="9" t="s">
        <v>695</v>
      </c>
      <c r="AB436" s="9" t="s">
        <v>698</v>
      </c>
      <c r="AC436" s="9">
        <v>7.0666666666666669E-2</v>
      </c>
      <c r="AD436" s="9">
        <v>1.4133333333333333</v>
      </c>
      <c r="AE436" s="9">
        <v>5.7500000000000107E-2</v>
      </c>
      <c r="AF436" s="9">
        <v>45</v>
      </c>
      <c r="AG436" s="25" t="s">
        <v>2264</v>
      </c>
      <c r="BB436" s="104" t="s">
        <v>4960</v>
      </c>
      <c r="BC436" s="105">
        <f t="shared" si="76"/>
        <v>0</v>
      </c>
      <c r="BD436" s="1"/>
      <c r="BE436">
        <v>2.5</v>
      </c>
      <c r="BF436" s="5">
        <v>4</v>
      </c>
      <c r="BG436">
        <v>4.75</v>
      </c>
      <c r="BH436" s="106">
        <f t="shared" si="75"/>
        <v>4.75</v>
      </c>
      <c r="BI436" s="107">
        <f t="shared" si="77"/>
        <v>0.5</v>
      </c>
      <c r="BJ436" s="108" t="str">
        <f t="shared" si="78"/>
        <v>SA-193-B7</v>
      </c>
      <c r="BK436" s="109" t="str">
        <f t="shared" si="79"/>
        <v>STUD BOLT, 2 1/2-4</v>
      </c>
      <c r="BL436" s="6">
        <f t="shared" si="73"/>
        <v>2.2023000000000001</v>
      </c>
      <c r="BM436" s="6" t="str">
        <f t="shared" si="80"/>
        <v>2 1/2-4 MACHINE THREAD</v>
      </c>
      <c r="BN436" s="110" t="s">
        <v>4476</v>
      </c>
    </row>
    <row r="437" spans="2:66" x14ac:dyDescent="0.25">
      <c r="B437" s="48" t="str">
        <f t="shared" si="74"/>
        <v>WNeck Flange 400-NPS4 SCH-120</v>
      </c>
      <c r="C437" s="9" t="s">
        <v>23</v>
      </c>
      <c r="D437" s="9" t="s">
        <v>810</v>
      </c>
      <c r="E437" s="9">
        <v>255</v>
      </c>
      <c r="F437" s="22" t="s">
        <v>689</v>
      </c>
      <c r="G437" s="9" t="s">
        <v>252</v>
      </c>
      <c r="H437" s="9" t="s">
        <v>1309</v>
      </c>
      <c r="I437" s="13" t="s">
        <v>1308</v>
      </c>
      <c r="J437" s="10">
        <v>4</v>
      </c>
      <c r="K437" s="11" t="s">
        <v>813</v>
      </c>
      <c r="L437" s="11" t="s">
        <v>1237</v>
      </c>
      <c r="M437" s="15">
        <v>400</v>
      </c>
      <c r="N437" s="12">
        <v>10</v>
      </c>
      <c r="O437" s="12">
        <v>0.25</v>
      </c>
      <c r="P437" s="12">
        <v>1.3799999999999997</v>
      </c>
      <c r="Q437" s="12">
        <v>5.75</v>
      </c>
      <c r="R437" s="12">
        <v>4.5</v>
      </c>
      <c r="S437" s="12">
        <v>3.5</v>
      </c>
      <c r="T437" s="9">
        <v>3.6240000000000001</v>
      </c>
      <c r="U437" s="12">
        <v>7.88</v>
      </c>
      <c r="V437" s="12">
        <v>1</v>
      </c>
      <c r="W437" s="12">
        <v>8</v>
      </c>
      <c r="X437" s="9">
        <v>22.5</v>
      </c>
      <c r="Y437" s="9" t="s">
        <v>816</v>
      </c>
      <c r="Z437" s="9" t="s">
        <v>694</v>
      </c>
      <c r="AA437" s="9" t="s">
        <v>695</v>
      </c>
      <c r="AB437" s="9" t="s">
        <v>698</v>
      </c>
      <c r="AC437" s="9">
        <v>7.0666666666666669E-2</v>
      </c>
      <c r="AD437" s="9">
        <v>1.4133333333333333</v>
      </c>
      <c r="AE437" s="9">
        <v>0.37549999999999994</v>
      </c>
      <c r="AF437" s="9">
        <v>45</v>
      </c>
      <c r="AG437" s="25" t="s">
        <v>2264</v>
      </c>
      <c r="BB437" s="104" t="s">
        <v>4961</v>
      </c>
      <c r="BC437" s="105">
        <f t="shared" si="76"/>
        <v>0</v>
      </c>
      <c r="BD437" s="1"/>
      <c r="BE437">
        <v>2.5</v>
      </c>
      <c r="BF437" s="5">
        <v>4</v>
      </c>
      <c r="BG437">
        <v>5</v>
      </c>
      <c r="BH437" s="106">
        <f t="shared" si="75"/>
        <v>5</v>
      </c>
      <c r="BI437" s="107">
        <f t="shared" si="77"/>
        <v>0.5</v>
      </c>
      <c r="BJ437" s="108" t="str">
        <f t="shared" si="78"/>
        <v>SA-193-B7</v>
      </c>
      <c r="BK437" s="109" t="str">
        <f t="shared" si="79"/>
        <v>STUD BOLT, 2 1/2-4</v>
      </c>
      <c r="BL437" s="6">
        <f t="shared" si="73"/>
        <v>2.2023000000000001</v>
      </c>
      <c r="BM437" s="6" t="str">
        <f t="shared" si="80"/>
        <v>2 1/2-4 MACHINE THREAD</v>
      </c>
      <c r="BN437" s="110" t="s">
        <v>4476</v>
      </c>
    </row>
    <row r="438" spans="2:66" x14ac:dyDescent="0.25">
      <c r="B438" s="48" t="str">
        <f t="shared" si="74"/>
        <v>WNeck Flange 400-NPS4 SCH-160</v>
      </c>
      <c r="C438" s="9" t="s">
        <v>23</v>
      </c>
      <c r="D438" s="9" t="s">
        <v>810</v>
      </c>
      <c r="E438" s="9">
        <v>255</v>
      </c>
      <c r="F438" s="22" t="s">
        <v>689</v>
      </c>
      <c r="G438" s="9" t="s">
        <v>253</v>
      </c>
      <c r="H438" s="9" t="s">
        <v>1310</v>
      </c>
      <c r="I438" s="13" t="s">
        <v>1308</v>
      </c>
      <c r="J438" s="10">
        <v>4</v>
      </c>
      <c r="K438" s="11" t="s">
        <v>813</v>
      </c>
      <c r="L438" s="11" t="s">
        <v>1237</v>
      </c>
      <c r="M438" s="15">
        <v>400</v>
      </c>
      <c r="N438" s="12">
        <v>10</v>
      </c>
      <c r="O438" s="12">
        <v>0.25</v>
      </c>
      <c r="P438" s="12">
        <v>1.3799999999999997</v>
      </c>
      <c r="Q438" s="12">
        <v>5.75</v>
      </c>
      <c r="R438" s="12">
        <v>4.5</v>
      </c>
      <c r="S438" s="12">
        <v>3.5</v>
      </c>
      <c r="T438" s="9">
        <v>3.4380000000000002</v>
      </c>
      <c r="U438" s="12">
        <v>7.88</v>
      </c>
      <c r="V438" s="12">
        <v>1</v>
      </c>
      <c r="W438" s="12">
        <v>8</v>
      </c>
      <c r="X438" s="9">
        <v>22.5</v>
      </c>
      <c r="Y438" s="9" t="s">
        <v>700</v>
      </c>
      <c r="Z438" s="9" t="s">
        <v>694</v>
      </c>
      <c r="AA438" s="9" t="s">
        <v>695</v>
      </c>
      <c r="AB438" s="9" t="s">
        <v>698</v>
      </c>
      <c r="AC438" s="9">
        <v>7.0666666666666669E-2</v>
      </c>
      <c r="AD438" s="9">
        <v>1.4133333333333333</v>
      </c>
      <c r="AE438" s="9">
        <v>0.46849999999999992</v>
      </c>
      <c r="AF438" s="9">
        <v>45</v>
      </c>
      <c r="AG438" s="25" t="s">
        <v>2264</v>
      </c>
      <c r="BB438" s="104" t="s">
        <v>4962</v>
      </c>
      <c r="BC438" s="105">
        <f t="shared" si="76"/>
        <v>0</v>
      </c>
      <c r="BD438" s="1"/>
      <c r="BE438">
        <v>2.5</v>
      </c>
      <c r="BF438" s="5">
        <v>4</v>
      </c>
      <c r="BG438">
        <v>5.25</v>
      </c>
      <c r="BH438" s="106">
        <f t="shared" si="75"/>
        <v>5.25</v>
      </c>
      <c r="BI438" s="107">
        <f t="shared" si="77"/>
        <v>0.5</v>
      </c>
      <c r="BJ438" s="108" t="str">
        <f t="shared" si="78"/>
        <v>SA-193-B7</v>
      </c>
      <c r="BK438" s="109" t="str">
        <f t="shared" si="79"/>
        <v>STUD BOLT, 2 1/2-4</v>
      </c>
      <c r="BL438" s="6">
        <f t="shared" si="73"/>
        <v>2.2023000000000001</v>
      </c>
      <c r="BM438" s="6" t="str">
        <f t="shared" si="80"/>
        <v>2 1/2-4 MACHINE THREAD</v>
      </c>
      <c r="BN438" s="110" t="s">
        <v>4476</v>
      </c>
    </row>
    <row r="439" spans="2:66" x14ac:dyDescent="0.25">
      <c r="B439" s="48" t="str">
        <f t="shared" si="74"/>
        <v>WNeck Flange 400-NPS4 SCH-40</v>
      </c>
      <c r="C439" s="9" t="s">
        <v>23</v>
      </c>
      <c r="D439" s="9" t="s">
        <v>810</v>
      </c>
      <c r="E439" s="9">
        <v>255</v>
      </c>
      <c r="F439" s="22" t="s">
        <v>689</v>
      </c>
      <c r="G439" s="9" t="s">
        <v>254</v>
      </c>
      <c r="H439" s="9" t="s">
        <v>1311</v>
      </c>
      <c r="I439" s="13" t="s">
        <v>1308</v>
      </c>
      <c r="J439" s="10">
        <v>4</v>
      </c>
      <c r="K439" s="11" t="s">
        <v>813</v>
      </c>
      <c r="L439" s="11" t="s">
        <v>1237</v>
      </c>
      <c r="M439" s="15">
        <v>400</v>
      </c>
      <c r="N439" s="12">
        <v>10</v>
      </c>
      <c r="O439" s="12">
        <v>0.25</v>
      </c>
      <c r="P439" s="12">
        <v>1.3799999999999997</v>
      </c>
      <c r="Q439" s="12">
        <v>5.75</v>
      </c>
      <c r="R439" s="12">
        <v>4.5</v>
      </c>
      <c r="S439" s="12">
        <v>3.5</v>
      </c>
      <c r="T439" s="9">
        <v>4.0259999999999998</v>
      </c>
      <c r="U439" s="12">
        <v>7.88</v>
      </c>
      <c r="V439" s="12">
        <v>1</v>
      </c>
      <c r="W439" s="12">
        <v>8</v>
      </c>
      <c r="X439" s="9">
        <v>22.5</v>
      </c>
      <c r="Y439" s="9" t="s">
        <v>702</v>
      </c>
      <c r="Z439" s="9" t="s">
        <v>694</v>
      </c>
      <c r="AA439" s="9" t="s">
        <v>695</v>
      </c>
      <c r="AB439" s="9" t="s">
        <v>698</v>
      </c>
      <c r="AC439" s="9">
        <v>7.0666666666666669E-2</v>
      </c>
      <c r="AD439" s="9">
        <v>1.4133333333333333</v>
      </c>
      <c r="AE439" s="9">
        <v>0.1745000000000001</v>
      </c>
      <c r="AF439" s="9">
        <v>45</v>
      </c>
      <c r="AG439" s="25" t="s">
        <v>2264</v>
      </c>
      <c r="BB439" s="104" t="s">
        <v>4963</v>
      </c>
      <c r="BC439" s="105">
        <f t="shared" si="76"/>
        <v>0</v>
      </c>
      <c r="BD439" s="1"/>
      <c r="BE439">
        <v>2.5</v>
      </c>
      <c r="BF439" s="5">
        <v>4</v>
      </c>
      <c r="BG439">
        <v>5.5</v>
      </c>
      <c r="BH439" s="106">
        <f t="shared" si="75"/>
        <v>5.5</v>
      </c>
      <c r="BI439" s="107">
        <f t="shared" si="77"/>
        <v>0.5</v>
      </c>
      <c r="BJ439" s="108" t="str">
        <f t="shared" si="78"/>
        <v>SA-193-B7</v>
      </c>
      <c r="BK439" s="109" t="str">
        <f t="shared" si="79"/>
        <v>STUD BOLT, 2 1/2-4</v>
      </c>
      <c r="BL439" s="6">
        <f t="shared" si="73"/>
        <v>2.2023000000000001</v>
      </c>
      <c r="BM439" s="6" t="str">
        <f t="shared" si="80"/>
        <v>2 1/2-4 MACHINE THREAD</v>
      </c>
      <c r="BN439" s="110" t="s">
        <v>4476</v>
      </c>
    </row>
    <row r="440" spans="2:66" x14ac:dyDescent="0.25">
      <c r="B440" s="48" t="str">
        <f t="shared" si="74"/>
        <v>WNeck Flange 400-NPS4 SCH-80</v>
      </c>
      <c r="C440" s="9" t="s">
        <v>23</v>
      </c>
      <c r="D440" s="9" t="s">
        <v>810</v>
      </c>
      <c r="E440" s="9">
        <v>255</v>
      </c>
      <c r="F440" s="22" t="s">
        <v>689</v>
      </c>
      <c r="G440" s="9" t="s">
        <v>255</v>
      </c>
      <c r="H440" s="9" t="s">
        <v>1312</v>
      </c>
      <c r="I440" s="13" t="s">
        <v>1308</v>
      </c>
      <c r="J440" s="10">
        <v>4</v>
      </c>
      <c r="K440" s="11" t="s">
        <v>813</v>
      </c>
      <c r="L440" s="11" t="s">
        <v>1237</v>
      </c>
      <c r="M440" s="15">
        <v>400</v>
      </c>
      <c r="N440" s="12">
        <v>10</v>
      </c>
      <c r="O440" s="12">
        <v>0.25</v>
      </c>
      <c r="P440" s="12">
        <v>1.3799999999999997</v>
      </c>
      <c r="Q440" s="12">
        <v>5.75</v>
      </c>
      <c r="R440" s="12">
        <v>4.5</v>
      </c>
      <c r="S440" s="12">
        <v>3.5</v>
      </c>
      <c r="T440" s="9">
        <v>3.8260000000000001</v>
      </c>
      <c r="U440" s="12">
        <v>7.88</v>
      </c>
      <c r="V440" s="12">
        <v>1</v>
      </c>
      <c r="W440" s="12">
        <v>8</v>
      </c>
      <c r="X440" s="9">
        <v>22.5</v>
      </c>
      <c r="Y440" s="9" t="s">
        <v>704</v>
      </c>
      <c r="Z440" s="9" t="s">
        <v>694</v>
      </c>
      <c r="AA440" s="9" t="s">
        <v>695</v>
      </c>
      <c r="AB440" s="9" t="s">
        <v>698</v>
      </c>
      <c r="AC440" s="9">
        <v>7.0666666666666669E-2</v>
      </c>
      <c r="AD440" s="9">
        <v>1.4133333333333333</v>
      </c>
      <c r="AE440" s="9">
        <v>0.27449999999999997</v>
      </c>
      <c r="AF440" s="9">
        <v>45</v>
      </c>
      <c r="AG440" s="25" t="s">
        <v>2264</v>
      </c>
      <c r="BB440" s="104" t="s">
        <v>4964</v>
      </c>
      <c r="BC440" s="105">
        <f t="shared" si="76"/>
        <v>0</v>
      </c>
      <c r="BD440" s="1"/>
      <c r="BE440">
        <v>2.5</v>
      </c>
      <c r="BF440" s="5">
        <v>4</v>
      </c>
      <c r="BG440">
        <v>5.75</v>
      </c>
      <c r="BH440" s="106">
        <f t="shared" si="75"/>
        <v>5.75</v>
      </c>
      <c r="BI440" s="107">
        <f t="shared" si="77"/>
        <v>0.5</v>
      </c>
      <c r="BJ440" s="108" t="str">
        <f t="shared" si="78"/>
        <v>SA-193-B7</v>
      </c>
      <c r="BK440" s="109" t="str">
        <f t="shared" si="79"/>
        <v>STUD BOLT, 2 1/2-4</v>
      </c>
      <c r="BL440" s="6">
        <f t="shared" si="73"/>
        <v>2.2023000000000001</v>
      </c>
      <c r="BM440" s="6" t="str">
        <f t="shared" si="80"/>
        <v>2 1/2-4 MACHINE THREAD</v>
      </c>
      <c r="BN440" s="110" t="s">
        <v>4476</v>
      </c>
    </row>
    <row r="441" spans="2:66" x14ac:dyDescent="0.25">
      <c r="B441" s="48" t="str">
        <f t="shared" si="74"/>
        <v>WNeck Flange 400-NPS4 SCH-STD</v>
      </c>
      <c r="C441" s="9" t="s">
        <v>23</v>
      </c>
      <c r="D441" s="9" t="s">
        <v>810</v>
      </c>
      <c r="E441" s="9">
        <v>255</v>
      </c>
      <c r="F441" s="22" t="s">
        <v>689</v>
      </c>
      <c r="G441" s="9" t="s">
        <v>1</v>
      </c>
      <c r="H441" s="9" t="s">
        <v>1313</v>
      </c>
      <c r="I441" s="13" t="s">
        <v>1308</v>
      </c>
      <c r="J441" s="10">
        <v>4</v>
      </c>
      <c r="K441" s="11" t="s">
        <v>813</v>
      </c>
      <c r="L441" s="11" t="s">
        <v>1237</v>
      </c>
      <c r="M441" s="15">
        <v>400</v>
      </c>
      <c r="N441" s="12">
        <v>10</v>
      </c>
      <c r="O441" s="12">
        <v>0.25</v>
      </c>
      <c r="P441" s="12">
        <v>1.3799999999999997</v>
      </c>
      <c r="Q441" s="12">
        <v>5.75</v>
      </c>
      <c r="R441" s="12">
        <v>4.5</v>
      </c>
      <c r="S441" s="12">
        <v>3.5</v>
      </c>
      <c r="T441" s="9">
        <v>4.0259999999999998</v>
      </c>
      <c r="U441" s="12">
        <v>7.88</v>
      </c>
      <c r="V441" s="12">
        <v>1</v>
      </c>
      <c r="W441" s="12">
        <v>8</v>
      </c>
      <c r="X441" s="9">
        <v>22.5</v>
      </c>
      <c r="Y441" s="9" t="s">
        <v>706</v>
      </c>
      <c r="Z441" s="9" t="s">
        <v>694</v>
      </c>
      <c r="AA441" s="9" t="s">
        <v>695</v>
      </c>
      <c r="AB441" s="9" t="s">
        <v>698</v>
      </c>
      <c r="AC441" s="9">
        <v>7.0666666666666669E-2</v>
      </c>
      <c r="AD441" s="9">
        <v>1.4133333333333333</v>
      </c>
      <c r="AE441" s="9">
        <v>0.1745000000000001</v>
      </c>
      <c r="AF441" s="9">
        <v>45</v>
      </c>
      <c r="AG441" s="25" t="s">
        <v>2264</v>
      </c>
      <c r="BB441" s="104" t="s">
        <v>4965</v>
      </c>
      <c r="BC441" s="105">
        <f t="shared" si="76"/>
        <v>0</v>
      </c>
      <c r="BD441" s="1"/>
      <c r="BE441">
        <v>2.5</v>
      </c>
      <c r="BF441" s="5">
        <v>4</v>
      </c>
      <c r="BG441">
        <v>6</v>
      </c>
      <c r="BH441" s="106">
        <f t="shared" si="75"/>
        <v>6</v>
      </c>
      <c r="BI441" s="107">
        <f t="shared" si="77"/>
        <v>0.5</v>
      </c>
      <c r="BJ441" s="108" t="str">
        <f t="shared" si="78"/>
        <v>SA-193-B7</v>
      </c>
      <c r="BK441" s="109" t="str">
        <f t="shared" si="79"/>
        <v>STUD BOLT, 2 1/2-4</v>
      </c>
      <c r="BL441" s="6">
        <f t="shared" si="73"/>
        <v>2.2023000000000001</v>
      </c>
      <c r="BM441" s="6" t="str">
        <f t="shared" si="80"/>
        <v>2 1/2-4 MACHINE THREAD</v>
      </c>
      <c r="BN441" s="110" t="s">
        <v>4476</v>
      </c>
    </row>
    <row r="442" spans="2:66" x14ac:dyDescent="0.25">
      <c r="B442" s="48" t="str">
        <f t="shared" si="74"/>
        <v>WNeck Flange 400-NPS4 SCH-XH</v>
      </c>
      <c r="C442" s="9" t="s">
        <v>23</v>
      </c>
      <c r="D442" s="9" t="s">
        <v>810</v>
      </c>
      <c r="E442" s="9">
        <v>255</v>
      </c>
      <c r="F442" s="22" t="s">
        <v>689</v>
      </c>
      <c r="G442" s="9" t="s">
        <v>1</v>
      </c>
      <c r="H442" s="9" t="s">
        <v>1314</v>
      </c>
      <c r="I442" s="13" t="s">
        <v>1308</v>
      </c>
      <c r="J442" s="10">
        <v>4</v>
      </c>
      <c r="K442" s="11" t="s">
        <v>813</v>
      </c>
      <c r="L442" s="11" t="s">
        <v>1237</v>
      </c>
      <c r="M442" s="15">
        <v>400</v>
      </c>
      <c r="N442" s="12">
        <v>10</v>
      </c>
      <c r="O442" s="12">
        <v>0.25</v>
      </c>
      <c r="P442" s="12">
        <v>1.3799999999999997</v>
      </c>
      <c r="Q442" s="12">
        <v>5.75</v>
      </c>
      <c r="R442" s="12">
        <v>4.5</v>
      </c>
      <c r="S442" s="12">
        <v>3.5</v>
      </c>
      <c r="T442" s="9">
        <v>3.8260000000000001</v>
      </c>
      <c r="U442" s="12">
        <v>7.88</v>
      </c>
      <c r="V442" s="12">
        <v>1</v>
      </c>
      <c r="W442" s="12">
        <v>8</v>
      </c>
      <c r="X442" s="9">
        <v>22.5</v>
      </c>
      <c r="Y442" s="9" t="s">
        <v>708</v>
      </c>
      <c r="Z442" s="9" t="s">
        <v>694</v>
      </c>
      <c r="AA442" s="9" t="s">
        <v>695</v>
      </c>
      <c r="AB442" s="9" t="s">
        <v>698</v>
      </c>
      <c r="AC442" s="9">
        <v>7.0666666666666669E-2</v>
      </c>
      <c r="AD442" s="9">
        <v>1.4133333333333333</v>
      </c>
      <c r="AE442" s="9">
        <v>0.27449999999999997</v>
      </c>
      <c r="AF442" s="9">
        <v>45</v>
      </c>
      <c r="AG442" s="25" t="s">
        <v>2264</v>
      </c>
      <c r="BB442" s="104" t="s">
        <v>4966</v>
      </c>
      <c r="BC442" s="105">
        <f t="shared" si="76"/>
        <v>0</v>
      </c>
      <c r="BD442" s="1"/>
      <c r="BE442">
        <v>2.5</v>
      </c>
      <c r="BF442" s="5">
        <v>4</v>
      </c>
      <c r="BG442">
        <v>6.25</v>
      </c>
      <c r="BH442" s="106">
        <f t="shared" si="75"/>
        <v>6.25</v>
      </c>
      <c r="BI442" s="107">
        <f t="shared" si="77"/>
        <v>0.5</v>
      </c>
      <c r="BJ442" s="108" t="str">
        <f t="shared" si="78"/>
        <v>SA-193-B7</v>
      </c>
      <c r="BK442" s="109" t="str">
        <f t="shared" si="79"/>
        <v>STUD BOLT, 2 1/2-4</v>
      </c>
      <c r="BL442" s="6">
        <f t="shared" si="73"/>
        <v>2.2023000000000001</v>
      </c>
      <c r="BM442" s="6" t="str">
        <f t="shared" si="80"/>
        <v>2 1/2-4 MACHINE THREAD</v>
      </c>
      <c r="BN442" s="110" t="s">
        <v>4476</v>
      </c>
    </row>
    <row r="443" spans="2:66" x14ac:dyDescent="0.25">
      <c r="B443" s="48" t="str">
        <f t="shared" si="74"/>
        <v>WNeck Flange 400-NPS4 SCH-XXH</v>
      </c>
      <c r="C443" s="9" t="s">
        <v>23</v>
      </c>
      <c r="D443" s="9" t="s">
        <v>810</v>
      </c>
      <c r="E443" s="9">
        <v>255</v>
      </c>
      <c r="F443" s="22" t="s">
        <v>689</v>
      </c>
      <c r="G443" s="9" t="s">
        <v>256</v>
      </c>
      <c r="H443" s="9" t="s">
        <v>1315</v>
      </c>
      <c r="I443" s="13" t="s">
        <v>1308</v>
      </c>
      <c r="J443" s="10">
        <v>4</v>
      </c>
      <c r="K443" s="11" t="s">
        <v>813</v>
      </c>
      <c r="L443" s="11" t="s">
        <v>1237</v>
      </c>
      <c r="M443" s="15">
        <v>400</v>
      </c>
      <c r="N443" s="12">
        <v>10</v>
      </c>
      <c r="O443" s="12">
        <v>0.25</v>
      </c>
      <c r="P443" s="12">
        <v>1.3799999999999997</v>
      </c>
      <c r="Q443" s="12">
        <v>5.75</v>
      </c>
      <c r="R443" s="12">
        <v>4.5</v>
      </c>
      <c r="S443" s="12">
        <v>3.5</v>
      </c>
      <c r="T443" s="9">
        <v>3.1520000000000001</v>
      </c>
      <c r="U443" s="12">
        <v>7.88</v>
      </c>
      <c r="V443" s="12">
        <v>1</v>
      </c>
      <c r="W443" s="12">
        <v>8</v>
      </c>
      <c r="X443" s="9">
        <v>22.5</v>
      </c>
      <c r="Y443" s="9" t="s">
        <v>710</v>
      </c>
      <c r="Z443" s="9" t="s">
        <v>694</v>
      </c>
      <c r="AA443" s="9" t="s">
        <v>695</v>
      </c>
      <c r="AB443" s="9" t="s">
        <v>698</v>
      </c>
      <c r="AC443" s="9">
        <v>7.0666666666666669E-2</v>
      </c>
      <c r="AD443" s="9">
        <v>1.4133333333333333</v>
      </c>
      <c r="AE443" s="9">
        <v>0.61149999999999993</v>
      </c>
      <c r="AF443" s="9">
        <v>45</v>
      </c>
      <c r="AG443" s="25" t="s">
        <v>2264</v>
      </c>
      <c r="BB443" s="104" t="s">
        <v>4967</v>
      </c>
      <c r="BC443" s="105">
        <f t="shared" si="76"/>
        <v>0</v>
      </c>
      <c r="BD443" s="1"/>
      <c r="BE443">
        <v>2.5</v>
      </c>
      <c r="BF443" s="5">
        <v>4</v>
      </c>
      <c r="BG443">
        <v>6.5</v>
      </c>
      <c r="BH443" s="106">
        <f t="shared" si="75"/>
        <v>6.5</v>
      </c>
      <c r="BI443" s="107">
        <f t="shared" si="77"/>
        <v>0.5</v>
      </c>
      <c r="BJ443" s="108" t="str">
        <f t="shared" si="78"/>
        <v>SA-193-B7</v>
      </c>
      <c r="BK443" s="109" t="str">
        <f t="shared" si="79"/>
        <v>STUD BOLT, 2 1/2-4</v>
      </c>
      <c r="BL443" s="6">
        <f t="shared" si="73"/>
        <v>2.2023000000000001</v>
      </c>
      <c r="BM443" s="6" t="str">
        <f t="shared" si="80"/>
        <v>2 1/2-4 MACHINE THREAD</v>
      </c>
      <c r="BN443" s="110" t="s">
        <v>4476</v>
      </c>
    </row>
    <row r="444" spans="2:66" x14ac:dyDescent="0.25">
      <c r="B444" s="48" t="str">
        <f t="shared" si="74"/>
        <v>WNeck Flange 400-NPS5 SCH-10</v>
      </c>
      <c r="C444" s="9" t="s">
        <v>23</v>
      </c>
      <c r="D444" s="9" t="s">
        <v>827</v>
      </c>
      <c r="E444" s="9">
        <v>33023</v>
      </c>
      <c r="F444" s="22" t="s">
        <v>689</v>
      </c>
      <c r="G444" s="9" t="s">
        <v>1</v>
      </c>
      <c r="H444" s="9" t="s">
        <v>1316</v>
      </c>
      <c r="I444" s="13" t="s">
        <v>1317</v>
      </c>
      <c r="J444" s="10">
        <v>5</v>
      </c>
      <c r="K444" s="11" t="s">
        <v>830</v>
      </c>
      <c r="L444" s="11" t="s">
        <v>1237</v>
      </c>
      <c r="M444" s="15">
        <v>400</v>
      </c>
      <c r="N444" s="12">
        <v>11</v>
      </c>
      <c r="O444" s="12">
        <v>0.25</v>
      </c>
      <c r="P444" s="12">
        <v>1.5000000000000002</v>
      </c>
      <c r="Q444" s="12">
        <v>7</v>
      </c>
      <c r="R444" s="12">
        <v>5.56</v>
      </c>
      <c r="S444" s="12">
        <v>4</v>
      </c>
      <c r="T444" s="9">
        <v>5.2949999999999999</v>
      </c>
      <c r="U444" s="12">
        <v>9.25</v>
      </c>
      <c r="V444" s="12">
        <v>1</v>
      </c>
      <c r="W444" s="12">
        <v>8</v>
      </c>
      <c r="X444" s="9">
        <v>22.5</v>
      </c>
      <c r="Y444" s="9" t="s">
        <v>693</v>
      </c>
      <c r="Z444" s="9" t="s">
        <v>694</v>
      </c>
      <c r="AA444" s="9" t="s">
        <v>695</v>
      </c>
      <c r="AB444" s="9" t="s">
        <v>698</v>
      </c>
      <c r="AC444" s="9">
        <v>8.3333333333333329E-2</v>
      </c>
      <c r="AD444" s="9">
        <v>1.6666666666666667</v>
      </c>
      <c r="AE444" s="9">
        <v>6.999999999999984E-2</v>
      </c>
      <c r="AF444" s="9">
        <v>45</v>
      </c>
      <c r="AG444" s="25" t="s">
        <v>2264</v>
      </c>
      <c r="BB444" s="104" t="s">
        <v>4968</v>
      </c>
      <c r="BC444" s="105">
        <f t="shared" si="76"/>
        <v>0</v>
      </c>
      <c r="BD444" s="1"/>
      <c r="BE444">
        <v>2.5</v>
      </c>
      <c r="BF444" s="5">
        <v>4</v>
      </c>
      <c r="BG444">
        <v>6.75</v>
      </c>
      <c r="BH444" s="106">
        <f t="shared" si="75"/>
        <v>6.75</v>
      </c>
      <c r="BI444" s="107">
        <f t="shared" si="77"/>
        <v>0.5</v>
      </c>
      <c r="BJ444" s="108" t="str">
        <f t="shared" si="78"/>
        <v>SA-193-B7</v>
      </c>
      <c r="BK444" s="109" t="str">
        <f t="shared" si="79"/>
        <v>STUD BOLT, 2 1/2-4</v>
      </c>
      <c r="BL444" s="6">
        <f t="shared" si="73"/>
        <v>2.2023000000000001</v>
      </c>
      <c r="BM444" s="6" t="str">
        <f t="shared" si="80"/>
        <v>2 1/2-4 MACHINE THREAD</v>
      </c>
      <c r="BN444" s="110" t="s">
        <v>4476</v>
      </c>
    </row>
    <row r="445" spans="2:66" x14ac:dyDescent="0.25">
      <c r="B445" s="48" t="str">
        <f t="shared" si="74"/>
        <v>WNeck Flange 400-NPS5 SCH-120</v>
      </c>
      <c r="C445" s="9" t="s">
        <v>23</v>
      </c>
      <c r="D445" s="9" t="s">
        <v>827</v>
      </c>
      <c r="E445" s="9">
        <v>33023</v>
      </c>
      <c r="F445" s="22" t="s">
        <v>689</v>
      </c>
      <c r="G445" s="9" t="s">
        <v>257</v>
      </c>
      <c r="H445" s="9" t="s">
        <v>1318</v>
      </c>
      <c r="I445" s="13" t="s">
        <v>1317</v>
      </c>
      <c r="J445" s="10">
        <v>5</v>
      </c>
      <c r="K445" s="11" t="s">
        <v>830</v>
      </c>
      <c r="L445" s="11" t="s">
        <v>1237</v>
      </c>
      <c r="M445" s="15">
        <v>400</v>
      </c>
      <c r="N445" s="12">
        <v>11</v>
      </c>
      <c r="O445" s="12">
        <v>0.25</v>
      </c>
      <c r="P445" s="12">
        <v>1.5000000000000002</v>
      </c>
      <c r="Q445" s="12">
        <v>7</v>
      </c>
      <c r="R445" s="12">
        <v>5.56</v>
      </c>
      <c r="S445" s="12">
        <v>4</v>
      </c>
      <c r="T445" s="9">
        <v>4.5629999999999997</v>
      </c>
      <c r="U445" s="12">
        <v>9.25</v>
      </c>
      <c r="V445" s="12">
        <v>1</v>
      </c>
      <c r="W445" s="12">
        <v>8</v>
      </c>
      <c r="X445" s="9">
        <v>22.5</v>
      </c>
      <c r="Y445" s="9" t="s">
        <v>816</v>
      </c>
      <c r="Z445" s="9" t="s">
        <v>694</v>
      </c>
      <c r="AA445" s="9" t="s">
        <v>695</v>
      </c>
      <c r="AB445" s="9" t="s">
        <v>698</v>
      </c>
      <c r="AC445" s="9">
        <v>8.3333333333333329E-2</v>
      </c>
      <c r="AD445" s="9">
        <v>1.6666666666666667</v>
      </c>
      <c r="AE445" s="9">
        <v>0.43599999999999994</v>
      </c>
      <c r="AF445" s="9">
        <v>45</v>
      </c>
      <c r="AG445" s="25" t="s">
        <v>2264</v>
      </c>
      <c r="BB445" s="104" t="s">
        <v>4969</v>
      </c>
      <c r="BC445" s="105">
        <f t="shared" si="76"/>
        <v>0</v>
      </c>
      <c r="BD445" s="1"/>
      <c r="BE445">
        <v>2.5</v>
      </c>
      <c r="BF445" s="5">
        <v>4</v>
      </c>
      <c r="BG445">
        <v>7</v>
      </c>
      <c r="BH445" s="106">
        <f t="shared" si="75"/>
        <v>7</v>
      </c>
      <c r="BI445" s="107">
        <f t="shared" si="77"/>
        <v>0.5</v>
      </c>
      <c r="BJ445" s="108" t="str">
        <f t="shared" si="78"/>
        <v>SA-193-B7</v>
      </c>
      <c r="BK445" s="109" t="str">
        <f t="shared" si="79"/>
        <v>STUD BOLT, 2 1/2-4</v>
      </c>
      <c r="BL445" s="6">
        <f t="shared" si="73"/>
        <v>2.2023000000000001</v>
      </c>
      <c r="BM445" s="6" t="str">
        <f t="shared" si="80"/>
        <v>2 1/2-4 MACHINE THREAD</v>
      </c>
      <c r="BN445" s="110" t="s">
        <v>4476</v>
      </c>
    </row>
    <row r="446" spans="2:66" x14ac:dyDescent="0.25">
      <c r="B446" s="48" t="str">
        <f t="shared" si="74"/>
        <v>WNeck Flange 400-NPS5 SCH-160</v>
      </c>
      <c r="C446" s="9" t="s">
        <v>23</v>
      </c>
      <c r="D446" s="9" t="s">
        <v>827</v>
      </c>
      <c r="E446" s="9">
        <v>33023</v>
      </c>
      <c r="F446" s="22" t="s">
        <v>689</v>
      </c>
      <c r="G446" s="9" t="s">
        <v>258</v>
      </c>
      <c r="H446" s="9" t="s">
        <v>1319</v>
      </c>
      <c r="I446" s="13" t="s">
        <v>1317</v>
      </c>
      <c r="J446" s="10">
        <v>5</v>
      </c>
      <c r="K446" s="11" t="s">
        <v>830</v>
      </c>
      <c r="L446" s="11" t="s">
        <v>1237</v>
      </c>
      <c r="M446" s="15">
        <v>400</v>
      </c>
      <c r="N446" s="12">
        <v>11</v>
      </c>
      <c r="O446" s="12">
        <v>0.25</v>
      </c>
      <c r="P446" s="12">
        <v>1.5000000000000002</v>
      </c>
      <c r="Q446" s="12">
        <v>7</v>
      </c>
      <c r="R446" s="12">
        <v>5.56</v>
      </c>
      <c r="S446" s="12">
        <v>4</v>
      </c>
      <c r="T446" s="9">
        <v>4.3129999999999997</v>
      </c>
      <c r="U446" s="12">
        <v>9.25</v>
      </c>
      <c r="V446" s="12">
        <v>1</v>
      </c>
      <c r="W446" s="12">
        <v>8</v>
      </c>
      <c r="X446" s="9">
        <v>22.5</v>
      </c>
      <c r="Y446" s="9" t="s">
        <v>700</v>
      </c>
      <c r="Z446" s="9" t="s">
        <v>694</v>
      </c>
      <c r="AA446" s="9" t="s">
        <v>695</v>
      </c>
      <c r="AB446" s="9" t="s">
        <v>698</v>
      </c>
      <c r="AC446" s="9">
        <v>8.3333333333333329E-2</v>
      </c>
      <c r="AD446" s="9">
        <v>1.6666666666666667</v>
      </c>
      <c r="AE446" s="9">
        <v>0.56099999999999994</v>
      </c>
      <c r="AF446" s="9">
        <v>45</v>
      </c>
      <c r="AG446" s="25" t="s">
        <v>2264</v>
      </c>
      <c r="BB446" s="104" t="s">
        <v>4970</v>
      </c>
      <c r="BC446" s="105">
        <f t="shared" si="76"/>
        <v>0</v>
      </c>
      <c r="BD446" s="1"/>
      <c r="BE446">
        <v>2.5</v>
      </c>
      <c r="BF446" s="5">
        <v>4</v>
      </c>
      <c r="BG446">
        <v>7.25</v>
      </c>
      <c r="BH446" s="106">
        <f t="shared" si="75"/>
        <v>7.25</v>
      </c>
      <c r="BI446" s="107">
        <f t="shared" si="77"/>
        <v>0.5</v>
      </c>
      <c r="BJ446" s="108" t="str">
        <f t="shared" si="78"/>
        <v>SA-193-B7</v>
      </c>
      <c r="BK446" s="109" t="str">
        <f t="shared" si="79"/>
        <v>STUD BOLT, 2 1/2-4</v>
      </c>
      <c r="BL446" s="6">
        <f t="shared" si="73"/>
        <v>2.2023000000000001</v>
      </c>
      <c r="BM446" s="6" t="str">
        <f t="shared" si="80"/>
        <v>2 1/2-4 MACHINE THREAD</v>
      </c>
      <c r="BN446" s="110" t="s">
        <v>4476</v>
      </c>
    </row>
    <row r="447" spans="2:66" x14ac:dyDescent="0.25">
      <c r="B447" s="48" t="str">
        <f t="shared" si="74"/>
        <v>WNeck Flange 400-NPS5 SCH-40</v>
      </c>
      <c r="C447" s="9" t="s">
        <v>23</v>
      </c>
      <c r="D447" s="9" t="s">
        <v>827</v>
      </c>
      <c r="E447" s="9">
        <v>33023</v>
      </c>
      <c r="F447" s="22" t="s">
        <v>689</v>
      </c>
      <c r="G447" s="9" t="s">
        <v>259</v>
      </c>
      <c r="H447" s="9" t="s">
        <v>1320</v>
      </c>
      <c r="I447" s="13" t="s">
        <v>1317</v>
      </c>
      <c r="J447" s="10">
        <v>5</v>
      </c>
      <c r="K447" s="11" t="s">
        <v>830</v>
      </c>
      <c r="L447" s="11" t="s">
        <v>1237</v>
      </c>
      <c r="M447" s="15">
        <v>400</v>
      </c>
      <c r="N447" s="12">
        <v>11</v>
      </c>
      <c r="O447" s="12">
        <v>0.25</v>
      </c>
      <c r="P447" s="12">
        <v>1.5000000000000002</v>
      </c>
      <c r="Q447" s="12">
        <v>7</v>
      </c>
      <c r="R447" s="12">
        <v>5.56</v>
      </c>
      <c r="S447" s="12">
        <v>4</v>
      </c>
      <c r="T447" s="9">
        <v>5.0469999999999997</v>
      </c>
      <c r="U447" s="12">
        <v>9.25</v>
      </c>
      <c r="V447" s="12">
        <v>1</v>
      </c>
      <c r="W447" s="12">
        <v>8</v>
      </c>
      <c r="X447" s="9">
        <v>22.5</v>
      </c>
      <c r="Y447" s="9" t="s">
        <v>702</v>
      </c>
      <c r="Z447" s="9" t="s">
        <v>694</v>
      </c>
      <c r="AA447" s="9" t="s">
        <v>695</v>
      </c>
      <c r="AB447" s="9" t="s">
        <v>698</v>
      </c>
      <c r="AC447" s="9">
        <v>8.3333333333333329E-2</v>
      </c>
      <c r="AD447" s="9">
        <v>1.6666666666666667</v>
      </c>
      <c r="AE447" s="9">
        <v>0.19399999999999995</v>
      </c>
      <c r="AF447" s="9">
        <v>45</v>
      </c>
      <c r="AG447" s="25" t="s">
        <v>2264</v>
      </c>
      <c r="BB447" s="104" t="s">
        <v>4971</v>
      </c>
      <c r="BC447" s="105">
        <f t="shared" si="76"/>
        <v>0</v>
      </c>
      <c r="BD447" s="1"/>
      <c r="BE447">
        <v>2.5</v>
      </c>
      <c r="BF447" s="5">
        <v>4</v>
      </c>
      <c r="BG447">
        <v>7.5</v>
      </c>
      <c r="BH447" s="106">
        <f t="shared" si="75"/>
        <v>7.5</v>
      </c>
      <c r="BI447" s="107">
        <f t="shared" si="77"/>
        <v>0.5</v>
      </c>
      <c r="BJ447" s="108" t="str">
        <f t="shared" si="78"/>
        <v>SA-193-B7</v>
      </c>
      <c r="BK447" s="109" t="str">
        <f t="shared" si="79"/>
        <v>STUD BOLT, 2 1/2-4</v>
      </c>
      <c r="BL447" s="6">
        <f t="shared" si="73"/>
        <v>2.2023000000000001</v>
      </c>
      <c r="BM447" s="6" t="str">
        <f t="shared" si="80"/>
        <v>2 1/2-4 MACHINE THREAD</v>
      </c>
      <c r="BN447" s="110" t="s">
        <v>4476</v>
      </c>
    </row>
    <row r="448" spans="2:66" x14ac:dyDescent="0.25">
      <c r="B448" s="48" t="str">
        <f t="shared" si="74"/>
        <v>WNeck Flange 400-NPS5 SCH-80</v>
      </c>
      <c r="C448" s="9" t="s">
        <v>23</v>
      </c>
      <c r="D448" s="9" t="s">
        <v>827</v>
      </c>
      <c r="E448" s="9">
        <v>33023</v>
      </c>
      <c r="F448" s="22" t="s">
        <v>689</v>
      </c>
      <c r="G448" s="9" t="s">
        <v>260</v>
      </c>
      <c r="H448" s="9" t="s">
        <v>1321</v>
      </c>
      <c r="I448" s="13" t="s">
        <v>1317</v>
      </c>
      <c r="J448" s="10">
        <v>5</v>
      </c>
      <c r="K448" s="11" t="s">
        <v>830</v>
      </c>
      <c r="L448" s="11" t="s">
        <v>1237</v>
      </c>
      <c r="M448" s="15">
        <v>400</v>
      </c>
      <c r="N448" s="12">
        <v>11</v>
      </c>
      <c r="O448" s="12">
        <v>0.25</v>
      </c>
      <c r="P448" s="12">
        <v>1.5000000000000002</v>
      </c>
      <c r="Q448" s="12">
        <v>7</v>
      </c>
      <c r="R448" s="12">
        <v>5.56</v>
      </c>
      <c r="S448" s="12">
        <v>4</v>
      </c>
      <c r="T448" s="9">
        <v>4.8129999999999997</v>
      </c>
      <c r="U448" s="12">
        <v>9.25</v>
      </c>
      <c r="V448" s="12">
        <v>1</v>
      </c>
      <c r="W448" s="12">
        <v>8</v>
      </c>
      <c r="X448" s="9">
        <v>22.5</v>
      </c>
      <c r="Y448" s="9" t="s">
        <v>704</v>
      </c>
      <c r="Z448" s="9" t="s">
        <v>694</v>
      </c>
      <c r="AA448" s="9" t="s">
        <v>695</v>
      </c>
      <c r="AB448" s="9" t="s">
        <v>698</v>
      </c>
      <c r="AC448" s="9">
        <v>8.3333333333333329E-2</v>
      </c>
      <c r="AD448" s="9">
        <v>1.6666666666666667</v>
      </c>
      <c r="AE448" s="9">
        <v>0.31099999999999994</v>
      </c>
      <c r="AF448" s="9">
        <v>45</v>
      </c>
      <c r="AG448" s="25" t="s">
        <v>2264</v>
      </c>
      <c r="BB448" s="104" t="s">
        <v>4972</v>
      </c>
      <c r="BC448" s="105">
        <f t="shared" si="76"/>
        <v>0</v>
      </c>
      <c r="BD448" s="1"/>
      <c r="BE448">
        <v>2.5</v>
      </c>
      <c r="BF448" s="5">
        <v>4</v>
      </c>
      <c r="BG448">
        <v>7.75</v>
      </c>
      <c r="BH448" s="106">
        <f t="shared" si="75"/>
        <v>7.75</v>
      </c>
      <c r="BI448" s="107">
        <f t="shared" si="77"/>
        <v>0.5</v>
      </c>
      <c r="BJ448" s="108" t="str">
        <f t="shared" si="78"/>
        <v>SA-193-B7</v>
      </c>
      <c r="BK448" s="109" t="str">
        <f t="shared" si="79"/>
        <v>STUD BOLT, 2 1/2-4</v>
      </c>
      <c r="BL448" s="6">
        <f t="shared" si="73"/>
        <v>2.2023000000000001</v>
      </c>
      <c r="BM448" s="6" t="str">
        <f t="shared" si="80"/>
        <v>2 1/2-4 MACHINE THREAD</v>
      </c>
      <c r="BN448" s="110" t="s">
        <v>4476</v>
      </c>
    </row>
    <row r="449" spans="2:66" x14ac:dyDescent="0.25">
      <c r="B449" s="48" t="str">
        <f t="shared" si="74"/>
        <v>WNeck Flange 400-NPS5 SCH-STD</v>
      </c>
      <c r="C449" s="9" t="s">
        <v>23</v>
      </c>
      <c r="D449" s="9" t="s">
        <v>827</v>
      </c>
      <c r="E449" s="9">
        <v>33023</v>
      </c>
      <c r="F449" s="22" t="s">
        <v>689</v>
      </c>
      <c r="G449" s="9" t="s">
        <v>1</v>
      </c>
      <c r="H449" s="9" t="s">
        <v>1322</v>
      </c>
      <c r="I449" s="13" t="s">
        <v>1317</v>
      </c>
      <c r="J449" s="10">
        <v>5</v>
      </c>
      <c r="K449" s="11" t="s">
        <v>830</v>
      </c>
      <c r="L449" s="11" t="s">
        <v>1237</v>
      </c>
      <c r="M449" s="15">
        <v>400</v>
      </c>
      <c r="N449" s="12">
        <v>11</v>
      </c>
      <c r="O449" s="12">
        <v>0.25</v>
      </c>
      <c r="P449" s="12">
        <v>1.5000000000000002</v>
      </c>
      <c r="Q449" s="12">
        <v>7</v>
      </c>
      <c r="R449" s="12">
        <v>5.56</v>
      </c>
      <c r="S449" s="12">
        <v>4</v>
      </c>
      <c r="T449" s="9">
        <v>5.0469999999999997</v>
      </c>
      <c r="U449" s="12">
        <v>9.25</v>
      </c>
      <c r="V449" s="12">
        <v>1</v>
      </c>
      <c r="W449" s="12">
        <v>8</v>
      </c>
      <c r="X449" s="9">
        <v>22.5</v>
      </c>
      <c r="Y449" s="9" t="s">
        <v>706</v>
      </c>
      <c r="Z449" s="9" t="s">
        <v>694</v>
      </c>
      <c r="AA449" s="9" t="s">
        <v>695</v>
      </c>
      <c r="AB449" s="9" t="s">
        <v>698</v>
      </c>
      <c r="AC449" s="9">
        <v>8.3333333333333329E-2</v>
      </c>
      <c r="AD449" s="9">
        <v>1.6666666666666667</v>
      </c>
      <c r="AE449" s="9">
        <v>0.19399999999999995</v>
      </c>
      <c r="AF449" s="9">
        <v>45</v>
      </c>
      <c r="AG449" s="25" t="s">
        <v>2264</v>
      </c>
      <c r="BB449" s="104" t="s">
        <v>4973</v>
      </c>
      <c r="BC449" s="105">
        <f t="shared" si="76"/>
        <v>0</v>
      </c>
      <c r="BD449" s="1"/>
      <c r="BE449">
        <v>2.5</v>
      </c>
      <c r="BF449" s="5">
        <v>4</v>
      </c>
      <c r="BG449">
        <v>8</v>
      </c>
      <c r="BH449" s="106">
        <f t="shared" si="75"/>
        <v>8</v>
      </c>
      <c r="BI449" s="107">
        <f t="shared" si="77"/>
        <v>0.5</v>
      </c>
      <c r="BJ449" s="108" t="str">
        <f t="shared" si="78"/>
        <v>SA-193-B7</v>
      </c>
      <c r="BK449" s="109" t="str">
        <f t="shared" si="79"/>
        <v>STUD BOLT, 2 1/2-4</v>
      </c>
      <c r="BL449" s="6">
        <f t="shared" si="73"/>
        <v>2.2023000000000001</v>
      </c>
      <c r="BM449" s="6" t="str">
        <f t="shared" si="80"/>
        <v>2 1/2-4 MACHINE THREAD</v>
      </c>
      <c r="BN449" s="110" t="s">
        <v>4476</v>
      </c>
    </row>
    <row r="450" spans="2:66" x14ac:dyDescent="0.25">
      <c r="B450" s="48" t="str">
        <f t="shared" si="74"/>
        <v>WNeck Flange 400-NPS5 SCH-XH</v>
      </c>
      <c r="C450" s="9" t="s">
        <v>23</v>
      </c>
      <c r="D450" s="9" t="s">
        <v>827</v>
      </c>
      <c r="E450" s="9">
        <v>33023</v>
      </c>
      <c r="F450" s="22" t="s">
        <v>689</v>
      </c>
      <c r="G450" s="9" t="s">
        <v>1</v>
      </c>
      <c r="H450" s="9" t="s">
        <v>1323</v>
      </c>
      <c r="I450" s="13" t="s">
        <v>1317</v>
      </c>
      <c r="J450" s="10">
        <v>5</v>
      </c>
      <c r="K450" s="11" t="s">
        <v>830</v>
      </c>
      <c r="L450" s="11" t="s">
        <v>1237</v>
      </c>
      <c r="M450" s="15">
        <v>400</v>
      </c>
      <c r="N450" s="12">
        <v>11</v>
      </c>
      <c r="O450" s="12">
        <v>0.25</v>
      </c>
      <c r="P450" s="12">
        <v>1.5000000000000002</v>
      </c>
      <c r="Q450" s="12">
        <v>7</v>
      </c>
      <c r="R450" s="12">
        <v>5.56</v>
      </c>
      <c r="S450" s="12">
        <v>4</v>
      </c>
      <c r="T450" s="9">
        <v>4.8129999999999997</v>
      </c>
      <c r="U450" s="12">
        <v>9.25</v>
      </c>
      <c r="V450" s="12">
        <v>1</v>
      </c>
      <c r="W450" s="12">
        <v>8</v>
      </c>
      <c r="X450" s="9">
        <v>22.5</v>
      </c>
      <c r="Y450" s="9" t="s">
        <v>708</v>
      </c>
      <c r="Z450" s="9" t="s">
        <v>694</v>
      </c>
      <c r="AA450" s="9" t="s">
        <v>695</v>
      </c>
      <c r="AB450" s="9" t="s">
        <v>698</v>
      </c>
      <c r="AC450" s="9">
        <v>8.3333333333333329E-2</v>
      </c>
      <c r="AD450" s="9">
        <v>1.6666666666666667</v>
      </c>
      <c r="AE450" s="9">
        <v>0.31099999999999994</v>
      </c>
      <c r="AF450" s="9">
        <v>45</v>
      </c>
      <c r="AG450" s="25" t="s">
        <v>2264</v>
      </c>
      <c r="BB450" s="104" t="s">
        <v>4974</v>
      </c>
      <c r="BC450" s="105">
        <f t="shared" si="76"/>
        <v>0</v>
      </c>
      <c r="BD450" s="1"/>
      <c r="BE450">
        <v>2.5</v>
      </c>
      <c r="BF450" s="5">
        <v>4</v>
      </c>
      <c r="BG450">
        <v>8.5</v>
      </c>
      <c r="BH450" s="106">
        <f t="shared" si="75"/>
        <v>8.5</v>
      </c>
      <c r="BI450" s="107">
        <f t="shared" si="77"/>
        <v>0.5</v>
      </c>
      <c r="BJ450" s="108" t="str">
        <f t="shared" si="78"/>
        <v>SA-193-B7</v>
      </c>
      <c r="BK450" s="109" t="str">
        <f t="shared" si="79"/>
        <v>STUD BOLT, 2 1/2-4</v>
      </c>
      <c r="BL450" s="6">
        <f t="shared" si="73"/>
        <v>2.2023000000000001</v>
      </c>
      <c r="BM450" s="6" t="str">
        <f t="shared" si="80"/>
        <v>2 1/2-4 MACHINE THREAD</v>
      </c>
      <c r="BN450" s="110" t="s">
        <v>4476</v>
      </c>
    </row>
    <row r="451" spans="2:66" x14ac:dyDescent="0.25">
      <c r="B451" s="48" t="str">
        <f t="shared" si="74"/>
        <v>WNeck Flange 400-NPS5 SCH-XXH</v>
      </c>
      <c r="C451" s="9" t="s">
        <v>23</v>
      </c>
      <c r="D451" s="9" t="s">
        <v>827</v>
      </c>
      <c r="E451" s="9">
        <v>33023</v>
      </c>
      <c r="F451" s="22" t="s">
        <v>689</v>
      </c>
      <c r="G451" s="9" t="s">
        <v>261</v>
      </c>
      <c r="H451" s="9" t="s">
        <v>1324</v>
      </c>
      <c r="I451" s="13" t="s">
        <v>1317</v>
      </c>
      <c r="J451" s="10">
        <v>5</v>
      </c>
      <c r="K451" s="11" t="s">
        <v>830</v>
      </c>
      <c r="L451" s="11" t="s">
        <v>1237</v>
      </c>
      <c r="M451" s="15">
        <v>400</v>
      </c>
      <c r="N451" s="12">
        <v>11</v>
      </c>
      <c r="O451" s="12">
        <v>0.25</v>
      </c>
      <c r="P451" s="12">
        <v>1.5000000000000002</v>
      </c>
      <c r="Q451" s="12">
        <v>7</v>
      </c>
      <c r="R451" s="12">
        <v>5.56</v>
      </c>
      <c r="S451" s="12">
        <v>4</v>
      </c>
      <c r="T451" s="9">
        <v>4.0629999999999997</v>
      </c>
      <c r="U451" s="12">
        <v>9.25</v>
      </c>
      <c r="V451" s="12">
        <v>1</v>
      </c>
      <c r="W451" s="12">
        <v>8</v>
      </c>
      <c r="X451" s="9">
        <v>22.5</v>
      </c>
      <c r="Y451" s="9" t="s">
        <v>710</v>
      </c>
      <c r="Z451" s="9" t="s">
        <v>694</v>
      </c>
      <c r="AA451" s="9" t="s">
        <v>695</v>
      </c>
      <c r="AB451" s="9" t="s">
        <v>698</v>
      </c>
      <c r="AC451" s="9">
        <v>8.3333333333333329E-2</v>
      </c>
      <c r="AD451" s="9">
        <v>1.6666666666666667</v>
      </c>
      <c r="AE451" s="9">
        <v>0.68599999999999994</v>
      </c>
      <c r="AF451" s="9">
        <v>45</v>
      </c>
      <c r="AG451" s="25" t="s">
        <v>2264</v>
      </c>
      <c r="BB451" s="104" t="s">
        <v>4975</v>
      </c>
      <c r="BC451" s="105">
        <f t="shared" si="76"/>
        <v>0</v>
      </c>
      <c r="BD451" s="1"/>
      <c r="BE451">
        <v>2.5</v>
      </c>
      <c r="BF451" s="5">
        <v>4</v>
      </c>
      <c r="BG451">
        <v>9</v>
      </c>
      <c r="BH451" s="106">
        <f t="shared" si="75"/>
        <v>9</v>
      </c>
      <c r="BI451" s="107">
        <f t="shared" si="77"/>
        <v>0.5</v>
      </c>
      <c r="BJ451" s="108" t="str">
        <f t="shared" si="78"/>
        <v>SA-193-B7</v>
      </c>
      <c r="BK451" s="109" t="str">
        <f t="shared" si="79"/>
        <v>STUD BOLT, 2 1/2-4</v>
      </c>
      <c r="BL451" s="6">
        <f t="shared" si="73"/>
        <v>2.2023000000000001</v>
      </c>
      <c r="BM451" s="6" t="str">
        <f t="shared" si="80"/>
        <v>2 1/2-4 MACHINE THREAD</v>
      </c>
      <c r="BN451" s="110" t="s">
        <v>4476</v>
      </c>
    </row>
    <row r="452" spans="2:66" x14ac:dyDescent="0.25">
      <c r="B452" s="48" t="str">
        <f t="shared" si="74"/>
        <v>WNeck Flange 400-NPS6 SCH-10</v>
      </c>
      <c r="C452" s="9" t="s">
        <v>23</v>
      </c>
      <c r="D452" s="9" t="s">
        <v>761</v>
      </c>
      <c r="E452" s="9">
        <v>1262987</v>
      </c>
      <c r="F452" s="22" t="s">
        <v>689</v>
      </c>
      <c r="G452" s="9" t="s">
        <v>1</v>
      </c>
      <c r="H452" s="9" t="s">
        <v>1325</v>
      </c>
      <c r="I452" s="13" t="s">
        <v>1326</v>
      </c>
      <c r="J452" s="10">
        <v>6.0000000000000009</v>
      </c>
      <c r="K452" s="11" t="s">
        <v>843</v>
      </c>
      <c r="L452" s="11" t="s">
        <v>1237</v>
      </c>
      <c r="M452" s="15">
        <v>400</v>
      </c>
      <c r="N452" s="12">
        <v>12.5</v>
      </c>
      <c r="O452" s="12">
        <v>0.25</v>
      </c>
      <c r="P452" s="12">
        <v>1.62</v>
      </c>
      <c r="Q452" s="12">
        <v>8.1199999999999992</v>
      </c>
      <c r="R452" s="12">
        <v>6.63</v>
      </c>
      <c r="S452" s="12">
        <v>4.0599999999999996</v>
      </c>
      <c r="T452" s="9">
        <v>6.3570000000000002</v>
      </c>
      <c r="U452" s="12">
        <v>10.62</v>
      </c>
      <c r="V452" s="12">
        <v>1</v>
      </c>
      <c r="W452" s="12">
        <v>12</v>
      </c>
      <c r="X452" s="9">
        <v>15</v>
      </c>
      <c r="Y452" s="9" t="s">
        <v>693</v>
      </c>
      <c r="Z452" s="9" t="s">
        <v>694</v>
      </c>
      <c r="AA452" s="9" t="s">
        <v>695</v>
      </c>
      <c r="AB452" s="9" t="s">
        <v>698</v>
      </c>
      <c r="AC452" s="9">
        <v>8.1333333333333313E-2</v>
      </c>
      <c r="AD452" s="9">
        <v>1.6266666666666663</v>
      </c>
      <c r="AE452" s="9">
        <v>7.3999999999999844E-2</v>
      </c>
      <c r="AF452" s="9">
        <v>30</v>
      </c>
      <c r="AG452" s="25" t="s">
        <v>2264</v>
      </c>
      <c r="BB452" s="104" t="s">
        <v>4976</v>
      </c>
      <c r="BC452" s="105">
        <f t="shared" si="76"/>
        <v>0</v>
      </c>
      <c r="BD452" s="1"/>
      <c r="BE452">
        <v>2.5</v>
      </c>
      <c r="BF452" s="5">
        <v>4</v>
      </c>
      <c r="BG452">
        <v>9.5</v>
      </c>
      <c r="BH452" s="106">
        <f t="shared" si="75"/>
        <v>9.5</v>
      </c>
      <c r="BI452" s="107">
        <f t="shared" si="77"/>
        <v>0.5</v>
      </c>
      <c r="BJ452" s="108" t="str">
        <f t="shared" si="78"/>
        <v>SA-193-B7</v>
      </c>
      <c r="BK452" s="109" t="str">
        <f t="shared" si="79"/>
        <v>STUD BOLT, 2 1/2-4</v>
      </c>
      <c r="BL452" s="6">
        <f t="shared" ref="BL452:BL515" si="81">VLOOKUP(BE452,Thread_Data,2,FALSE)</f>
        <v>2.2023000000000001</v>
      </c>
      <c r="BM452" s="6" t="str">
        <f t="shared" si="80"/>
        <v>2 1/2-4 MACHINE THREAD</v>
      </c>
      <c r="BN452" s="110" t="s">
        <v>4476</v>
      </c>
    </row>
    <row r="453" spans="2:66" x14ac:dyDescent="0.25">
      <c r="B453" s="48" t="str">
        <f t="shared" ref="B453:B516" si="82">CONCATENATE("WNeck Flange ",M453,"-NPS",J453," ",Y453)</f>
        <v>WNeck Flange 400-NPS6 SCH-120</v>
      </c>
      <c r="C453" s="9" t="s">
        <v>23</v>
      </c>
      <c r="D453" s="9" t="s">
        <v>761</v>
      </c>
      <c r="E453" s="9">
        <v>1262987</v>
      </c>
      <c r="F453" s="22" t="s">
        <v>689</v>
      </c>
      <c r="G453" s="9" t="s">
        <v>262</v>
      </c>
      <c r="H453" s="9" t="s">
        <v>1327</v>
      </c>
      <c r="I453" s="13" t="s">
        <v>1326</v>
      </c>
      <c r="J453" s="10">
        <v>6.0000000000000009</v>
      </c>
      <c r="K453" s="11" t="s">
        <v>843</v>
      </c>
      <c r="L453" s="11" t="s">
        <v>1237</v>
      </c>
      <c r="M453" s="15">
        <v>400</v>
      </c>
      <c r="N453" s="12">
        <v>12.5</v>
      </c>
      <c r="O453" s="12">
        <v>0.25</v>
      </c>
      <c r="P453" s="12">
        <v>1.62</v>
      </c>
      <c r="Q453" s="12">
        <v>8.1199999999999992</v>
      </c>
      <c r="R453" s="12">
        <v>6.63</v>
      </c>
      <c r="S453" s="12">
        <v>4.0599999999999996</v>
      </c>
      <c r="T453" s="9">
        <v>5.5010000000000003</v>
      </c>
      <c r="U453" s="12">
        <v>10.62</v>
      </c>
      <c r="V453" s="12">
        <v>1</v>
      </c>
      <c r="W453" s="12">
        <v>12</v>
      </c>
      <c r="X453" s="9">
        <v>15</v>
      </c>
      <c r="Y453" s="9" t="s">
        <v>816</v>
      </c>
      <c r="Z453" s="9" t="s">
        <v>694</v>
      </c>
      <c r="AA453" s="9" t="s">
        <v>695</v>
      </c>
      <c r="AB453" s="9" t="s">
        <v>698</v>
      </c>
      <c r="AC453" s="9">
        <v>8.1333333333333313E-2</v>
      </c>
      <c r="AD453" s="9">
        <v>1.6266666666666663</v>
      </c>
      <c r="AE453" s="9">
        <v>0.50199999999999978</v>
      </c>
      <c r="AF453" s="9">
        <v>30</v>
      </c>
      <c r="AG453" s="25" t="s">
        <v>2264</v>
      </c>
      <c r="BB453" s="104" t="s">
        <v>4977</v>
      </c>
      <c r="BC453" s="105">
        <f t="shared" si="76"/>
        <v>0</v>
      </c>
      <c r="BD453" s="1"/>
      <c r="BE453">
        <v>2.5</v>
      </c>
      <c r="BF453" s="5">
        <v>4</v>
      </c>
      <c r="BG453">
        <v>10</v>
      </c>
      <c r="BH453" s="106">
        <f t="shared" ref="BH453:BH516" si="83">BG453</f>
        <v>10</v>
      </c>
      <c r="BI453" s="107">
        <f t="shared" si="77"/>
        <v>0.5</v>
      </c>
      <c r="BJ453" s="108" t="str">
        <f t="shared" si="78"/>
        <v>SA-193-B7</v>
      </c>
      <c r="BK453" s="109" t="str">
        <f t="shared" si="79"/>
        <v>STUD BOLT, 2 1/2-4</v>
      </c>
      <c r="BL453" s="6">
        <f t="shared" si="81"/>
        <v>2.2023000000000001</v>
      </c>
      <c r="BM453" s="6" t="str">
        <f t="shared" si="80"/>
        <v>2 1/2-4 MACHINE THREAD</v>
      </c>
      <c r="BN453" s="110" t="s">
        <v>4476</v>
      </c>
    </row>
    <row r="454" spans="2:66" x14ac:dyDescent="0.25">
      <c r="B454" s="48" t="str">
        <f t="shared" si="82"/>
        <v>WNeck Flange 400-NPS6 SCH-160</v>
      </c>
      <c r="C454" s="9" t="s">
        <v>23</v>
      </c>
      <c r="D454" s="9" t="s">
        <v>761</v>
      </c>
      <c r="E454" s="9">
        <v>1262987</v>
      </c>
      <c r="F454" s="22" t="s">
        <v>689</v>
      </c>
      <c r="G454" s="9" t="s">
        <v>263</v>
      </c>
      <c r="H454" s="9" t="s">
        <v>1328</v>
      </c>
      <c r="I454" s="13" t="s">
        <v>1326</v>
      </c>
      <c r="J454" s="10">
        <v>6.0000000000000009</v>
      </c>
      <c r="K454" s="11" t="s">
        <v>843</v>
      </c>
      <c r="L454" s="11" t="s">
        <v>1237</v>
      </c>
      <c r="M454" s="15">
        <v>400</v>
      </c>
      <c r="N454" s="12">
        <v>12.5</v>
      </c>
      <c r="O454" s="12">
        <v>0.25</v>
      </c>
      <c r="P454" s="12">
        <v>1.62</v>
      </c>
      <c r="Q454" s="12">
        <v>8.1199999999999992</v>
      </c>
      <c r="R454" s="12">
        <v>6.63</v>
      </c>
      <c r="S454" s="12">
        <v>4.0599999999999996</v>
      </c>
      <c r="T454" s="9">
        <v>5.1870000000000003</v>
      </c>
      <c r="U454" s="12">
        <v>10.62</v>
      </c>
      <c r="V454" s="12">
        <v>1</v>
      </c>
      <c r="W454" s="12">
        <v>12</v>
      </c>
      <c r="X454" s="9">
        <v>15</v>
      </c>
      <c r="Y454" s="9" t="s">
        <v>700</v>
      </c>
      <c r="Z454" s="9" t="s">
        <v>694</v>
      </c>
      <c r="AA454" s="9" t="s">
        <v>695</v>
      </c>
      <c r="AB454" s="9" t="s">
        <v>698</v>
      </c>
      <c r="AC454" s="9">
        <v>8.1333333333333313E-2</v>
      </c>
      <c r="AD454" s="9">
        <v>1.6266666666666663</v>
      </c>
      <c r="AE454" s="9">
        <v>0.65899999999999981</v>
      </c>
      <c r="AF454" s="9">
        <v>30</v>
      </c>
      <c r="AG454" s="25" t="s">
        <v>2264</v>
      </c>
      <c r="BB454" s="104" t="s">
        <v>4978</v>
      </c>
      <c r="BC454" s="105">
        <f t="shared" ref="BC454:BC517" si="84">$BA$4</f>
        <v>0</v>
      </c>
      <c r="BD454" s="1"/>
      <c r="BE454">
        <v>2.5</v>
      </c>
      <c r="BF454" s="5">
        <v>4</v>
      </c>
      <c r="BG454">
        <v>11</v>
      </c>
      <c r="BH454" s="106">
        <f t="shared" si="83"/>
        <v>11</v>
      </c>
      <c r="BI454" s="107">
        <f t="shared" ref="BI454:BI517" si="85">$BH$4</f>
        <v>0.5</v>
      </c>
      <c r="BJ454" s="108" t="str">
        <f t="shared" ref="BJ454:BJ517" si="86">$BI$4</f>
        <v>SA-193-B7</v>
      </c>
      <c r="BK454" s="109" t="str">
        <f t="shared" ref="BK454:BK517" si="87">CONCATENATE("STUD BOLT, ",TEXT(BE454,"# #/##"),"-",BF454)</f>
        <v>STUD BOLT, 2 1/2-4</v>
      </c>
      <c r="BL454" s="6">
        <f t="shared" si="81"/>
        <v>2.2023000000000001</v>
      </c>
      <c r="BM454" s="6" t="str">
        <f t="shared" ref="BM454:BM517" si="88">CONCATENATE(TEXT(BE454,"# #/##"),"-",BF454," MACHINE THREAD")</f>
        <v>2 1/2-4 MACHINE THREAD</v>
      </c>
      <c r="BN454" s="110" t="s">
        <v>4476</v>
      </c>
    </row>
    <row r="455" spans="2:66" x14ac:dyDescent="0.25">
      <c r="B455" s="48" t="str">
        <f t="shared" si="82"/>
        <v>WNeck Flange 400-NPS6 SCH-40</v>
      </c>
      <c r="C455" s="9" t="s">
        <v>23</v>
      </c>
      <c r="D455" s="9" t="s">
        <v>761</v>
      </c>
      <c r="E455" s="9">
        <v>1262987</v>
      </c>
      <c r="F455" s="22" t="s">
        <v>689</v>
      </c>
      <c r="G455" s="9" t="s">
        <v>264</v>
      </c>
      <c r="H455" s="9" t="s">
        <v>1329</v>
      </c>
      <c r="I455" s="13" t="s">
        <v>1326</v>
      </c>
      <c r="J455" s="10">
        <v>6.0000000000000009</v>
      </c>
      <c r="K455" s="11" t="s">
        <v>843</v>
      </c>
      <c r="L455" s="11" t="s">
        <v>1237</v>
      </c>
      <c r="M455" s="15">
        <v>400</v>
      </c>
      <c r="N455" s="12">
        <v>12.5</v>
      </c>
      <c r="O455" s="12">
        <v>0.25</v>
      </c>
      <c r="P455" s="12">
        <v>1.62</v>
      </c>
      <c r="Q455" s="12">
        <v>8.1199999999999992</v>
      </c>
      <c r="R455" s="12">
        <v>6.63</v>
      </c>
      <c r="S455" s="12">
        <v>4.0599999999999996</v>
      </c>
      <c r="T455" s="9">
        <v>6.0650000000000004</v>
      </c>
      <c r="U455" s="12">
        <v>10.62</v>
      </c>
      <c r="V455" s="12">
        <v>1</v>
      </c>
      <c r="W455" s="12">
        <v>12</v>
      </c>
      <c r="X455" s="9">
        <v>15</v>
      </c>
      <c r="Y455" s="9" t="s">
        <v>702</v>
      </c>
      <c r="Z455" s="9" t="s">
        <v>694</v>
      </c>
      <c r="AA455" s="9" t="s">
        <v>695</v>
      </c>
      <c r="AB455" s="9" t="s">
        <v>698</v>
      </c>
      <c r="AC455" s="9">
        <v>8.1333333333333313E-2</v>
      </c>
      <c r="AD455" s="9">
        <v>1.6266666666666663</v>
      </c>
      <c r="AE455" s="9">
        <v>0.21999999999999975</v>
      </c>
      <c r="AF455" s="9">
        <v>30</v>
      </c>
      <c r="AG455" s="25" t="s">
        <v>2264</v>
      </c>
      <c r="BB455" s="104" t="s">
        <v>4979</v>
      </c>
      <c r="BC455" s="105">
        <f t="shared" si="84"/>
        <v>0</v>
      </c>
      <c r="BD455" s="1"/>
      <c r="BE455">
        <v>2.5</v>
      </c>
      <c r="BF455" s="5">
        <v>4</v>
      </c>
      <c r="BG455">
        <v>12</v>
      </c>
      <c r="BH455" s="106">
        <f t="shared" si="83"/>
        <v>12</v>
      </c>
      <c r="BI455" s="107">
        <f t="shared" si="85"/>
        <v>0.5</v>
      </c>
      <c r="BJ455" s="108" t="str">
        <f t="shared" si="86"/>
        <v>SA-193-B7</v>
      </c>
      <c r="BK455" s="109" t="str">
        <f t="shared" si="87"/>
        <v>STUD BOLT, 2 1/2-4</v>
      </c>
      <c r="BL455" s="6">
        <f t="shared" si="81"/>
        <v>2.2023000000000001</v>
      </c>
      <c r="BM455" s="6" t="str">
        <f t="shared" si="88"/>
        <v>2 1/2-4 MACHINE THREAD</v>
      </c>
      <c r="BN455" s="110" t="s">
        <v>4476</v>
      </c>
    </row>
    <row r="456" spans="2:66" x14ac:dyDescent="0.25">
      <c r="B456" s="48" t="str">
        <f t="shared" si="82"/>
        <v>WNeck Flange 400-NPS6 SCH-80</v>
      </c>
      <c r="C456" s="9" t="s">
        <v>23</v>
      </c>
      <c r="D456" s="9" t="s">
        <v>761</v>
      </c>
      <c r="E456" s="9">
        <v>1262987</v>
      </c>
      <c r="F456" s="22" t="s">
        <v>689</v>
      </c>
      <c r="G456" s="9" t="s">
        <v>265</v>
      </c>
      <c r="H456" s="9" t="s">
        <v>1330</v>
      </c>
      <c r="I456" s="13" t="s">
        <v>1326</v>
      </c>
      <c r="J456" s="10">
        <v>6.0000000000000009</v>
      </c>
      <c r="K456" s="11" t="s">
        <v>843</v>
      </c>
      <c r="L456" s="11" t="s">
        <v>1237</v>
      </c>
      <c r="M456" s="15">
        <v>400</v>
      </c>
      <c r="N456" s="12">
        <v>12.5</v>
      </c>
      <c r="O456" s="12">
        <v>0.25</v>
      </c>
      <c r="P456" s="12">
        <v>1.62</v>
      </c>
      <c r="Q456" s="12">
        <v>8.1199999999999992</v>
      </c>
      <c r="R456" s="12">
        <v>6.63</v>
      </c>
      <c r="S456" s="12">
        <v>4.0599999999999996</v>
      </c>
      <c r="T456" s="9">
        <v>5.7610000000000001</v>
      </c>
      <c r="U456" s="12">
        <v>10.62</v>
      </c>
      <c r="V456" s="12">
        <v>1</v>
      </c>
      <c r="W456" s="12">
        <v>12</v>
      </c>
      <c r="X456" s="9">
        <v>15</v>
      </c>
      <c r="Y456" s="9" t="s">
        <v>704</v>
      </c>
      <c r="Z456" s="9" t="s">
        <v>694</v>
      </c>
      <c r="AA456" s="9" t="s">
        <v>695</v>
      </c>
      <c r="AB456" s="9" t="s">
        <v>698</v>
      </c>
      <c r="AC456" s="9">
        <v>8.1333333333333313E-2</v>
      </c>
      <c r="AD456" s="9">
        <v>1.6266666666666663</v>
      </c>
      <c r="AE456" s="9">
        <v>0.37199999999999989</v>
      </c>
      <c r="AF456" s="9">
        <v>30</v>
      </c>
      <c r="AG456" s="25" t="s">
        <v>2264</v>
      </c>
      <c r="BB456" s="104" t="s">
        <v>4980</v>
      </c>
      <c r="BC456" s="105">
        <f t="shared" si="84"/>
        <v>0</v>
      </c>
      <c r="BD456" s="1"/>
      <c r="BE456">
        <v>2.5</v>
      </c>
      <c r="BF456" s="5">
        <v>4</v>
      </c>
      <c r="BG456">
        <v>13</v>
      </c>
      <c r="BH456" s="106">
        <f t="shared" si="83"/>
        <v>13</v>
      </c>
      <c r="BI456" s="107">
        <f t="shared" si="85"/>
        <v>0.5</v>
      </c>
      <c r="BJ456" s="108" t="str">
        <f t="shared" si="86"/>
        <v>SA-193-B7</v>
      </c>
      <c r="BK456" s="109" t="str">
        <f t="shared" si="87"/>
        <v>STUD BOLT, 2 1/2-4</v>
      </c>
      <c r="BL456" s="6">
        <f t="shared" si="81"/>
        <v>2.2023000000000001</v>
      </c>
      <c r="BM456" s="6" t="str">
        <f t="shared" si="88"/>
        <v>2 1/2-4 MACHINE THREAD</v>
      </c>
      <c r="BN456" s="110" t="s">
        <v>4476</v>
      </c>
    </row>
    <row r="457" spans="2:66" x14ac:dyDescent="0.25">
      <c r="B457" s="48" t="str">
        <f t="shared" si="82"/>
        <v>WNeck Flange 400-NPS6 SCH-STD</v>
      </c>
      <c r="C457" s="9" t="s">
        <v>23</v>
      </c>
      <c r="D457" s="9" t="s">
        <v>761</v>
      </c>
      <c r="E457" s="9">
        <v>1262987</v>
      </c>
      <c r="F457" s="22" t="s">
        <v>689</v>
      </c>
      <c r="G457" s="9" t="s">
        <v>1</v>
      </c>
      <c r="H457" s="9" t="s">
        <v>1331</v>
      </c>
      <c r="I457" s="13" t="s">
        <v>1326</v>
      </c>
      <c r="J457" s="10">
        <v>6.0000000000000009</v>
      </c>
      <c r="K457" s="11" t="s">
        <v>843</v>
      </c>
      <c r="L457" s="11" t="s">
        <v>1237</v>
      </c>
      <c r="M457" s="15">
        <v>400</v>
      </c>
      <c r="N457" s="12">
        <v>12.5</v>
      </c>
      <c r="O457" s="12">
        <v>0.25</v>
      </c>
      <c r="P457" s="12">
        <v>1.62</v>
      </c>
      <c r="Q457" s="12">
        <v>8.1199999999999992</v>
      </c>
      <c r="R457" s="12">
        <v>6.63</v>
      </c>
      <c r="S457" s="12">
        <v>4.0599999999999996</v>
      </c>
      <c r="T457" s="9">
        <v>6.0650000000000004</v>
      </c>
      <c r="U457" s="12">
        <v>10.62</v>
      </c>
      <c r="V457" s="12">
        <v>1</v>
      </c>
      <c r="W457" s="12">
        <v>12</v>
      </c>
      <c r="X457" s="9">
        <v>15</v>
      </c>
      <c r="Y457" s="9" t="s">
        <v>706</v>
      </c>
      <c r="Z457" s="9" t="s">
        <v>694</v>
      </c>
      <c r="AA457" s="9" t="s">
        <v>695</v>
      </c>
      <c r="AB457" s="9" t="s">
        <v>698</v>
      </c>
      <c r="AC457" s="9">
        <v>8.1333333333333313E-2</v>
      </c>
      <c r="AD457" s="9">
        <v>1.6266666666666663</v>
      </c>
      <c r="AE457" s="9">
        <v>0.21999999999999975</v>
      </c>
      <c r="AF457" s="9">
        <v>30</v>
      </c>
      <c r="AG457" s="25" t="s">
        <v>2264</v>
      </c>
      <c r="BB457" s="104" t="s">
        <v>4981</v>
      </c>
      <c r="BC457" s="105">
        <f t="shared" si="84"/>
        <v>0</v>
      </c>
      <c r="BD457" s="1"/>
      <c r="BE457">
        <v>2.5</v>
      </c>
      <c r="BF457" s="5">
        <v>4</v>
      </c>
      <c r="BG457">
        <v>14</v>
      </c>
      <c r="BH457" s="106">
        <f t="shared" si="83"/>
        <v>14</v>
      </c>
      <c r="BI457" s="107">
        <f t="shared" si="85"/>
        <v>0.5</v>
      </c>
      <c r="BJ457" s="108" t="str">
        <f t="shared" si="86"/>
        <v>SA-193-B7</v>
      </c>
      <c r="BK457" s="109" t="str">
        <f t="shared" si="87"/>
        <v>STUD BOLT, 2 1/2-4</v>
      </c>
      <c r="BL457" s="6">
        <f t="shared" si="81"/>
        <v>2.2023000000000001</v>
      </c>
      <c r="BM457" s="6" t="str">
        <f t="shared" si="88"/>
        <v>2 1/2-4 MACHINE THREAD</v>
      </c>
      <c r="BN457" s="110" t="s">
        <v>4476</v>
      </c>
    </row>
    <row r="458" spans="2:66" x14ac:dyDescent="0.25">
      <c r="B458" s="48" t="str">
        <f t="shared" si="82"/>
        <v>WNeck Flange 400-NPS6 SCH-XH</v>
      </c>
      <c r="C458" s="9" t="s">
        <v>23</v>
      </c>
      <c r="D458" s="9" t="s">
        <v>761</v>
      </c>
      <c r="E458" s="9">
        <v>1262987</v>
      </c>
      <c r="F458" s="22" t="s">
        <v>689</v>
      </c>
      <c r="G458" s="9" t="s">
        <v>1</v>
      </c>
      <c r="H458" s="9" t="s">
        <v>1332</v>
      </c>
      <c r="I458" s="13" t="s">
        <v>1326</v>
      </c>
      <c r="J458" s="10">
        <v>6.0000000000000009</v>
      </c>
      <c r="K458" s="11" t="s">
        <v>843</v>
      </c>
      <c r="L458" s="11" t="s">
        <v>1237</v>
      </c>
      <c r="M458" s="15">
        <v>400</v>
      </c>
      <c r="N458" s="12">
        <v>12.5</v>
      </c>
      <c r="O458" s="12">
        <v>0.25</v>
      </c>
      <c r="P458" s="12">
        <v>1.62</v>
      </c>
      <c r="Q458" s="12">
        <v>8.1199999999999992</v>
      </c>
      <c r="R458" s="12">
        <v>6.63</v>
      </c>
      <c r="S458" s="12">
        <v>4.0599999999999996</v>
      </c>
      <c r="T458" s="9">
        <v>5.7610000000000001</v>
      </c>
      <c r="U458" s="12">
        <v>10.62</v>
      </c>
      <c r="V458" s="12">
        <v>1</v>
      </c>
      <c r="W458" s="12">
        <v>12</v>
      </c>
      <c r="X458" s="9">
        <v>15</v>
      </c>
      <c r="Y458" s="9" t="s">
        <v>708</v>
      </c>
      <c r="Z458" s="9" t="s">
        <v>694</v>
      </c>
      <c r="AA458" s="9" t="s">
        <v>695</v>
      </c>
      <c r="AB458" s="9" t="s">
        <v>698</v>
      </c>
      <c r="AC458" s="9">
        <v>8.1333333333333313E-2</v>
      </c>
      <c r="AD458" s="9">
        <v>1.6266666666666663</v>
      </c>
      <c r="AE458" s="9">
        <v>0.37199999999999989</v>
      </c>
      <c r="AF458" s="9">
        <v>30</v>
      </c>
      <c r="AG458" s="25" t="s">
        <v>2264</v>
      </c>
      <c r="BB458" s="104" t="s">
        <v>4982</v>
      </c>
      <c r="BC458" s="105">
        <f t="shared" si="84"/>
        <v>0</v>
      </c>
      <c r="BD458" s="1"/>
      <c r="BE458">
        <v>2.5</v>
      </c>
      <c r="BF458" s="5">
        <v>4</v>
      </c>
      <c r="BG458">
        <v>15</v>
      </c>
      <c r="BH458" s="106">
        <f t="shared" si="83"/>
        <v>15</v>
      </c>
      <c r="BI458" s="107">
        <f t="shared" si="85"/>
        <v>0.5</v>
      </c>
      <c r="BJ458" s="108" t="str">
        <f t="shared" si="86"/>
        <v>SA-193-B7</v>
      </c>
      <c r="BK458" s="109" t="str">
        <f t="shared" si="87"/>
        <v>STUD BOLT, 2 1/2-4</v>
      </c>
      <c r="BL458" s="6">
        <f t="shared" si="81"/>
        <v>2.2023000000000001</v>
      </c>
      <c r="BM458" s="6" t="str">
        <f t="shared" si="88"/>
        <v>2 1/2-4 MACHINE THREAD</v>
      </c>
      <c r="BN458" s="110" t="s">
        <v>4476</v>
      </c>
    </row>
    <row r="459" spans="2:66" x14ac:dyDescent="0.25">
      <c r="B459" s="48" t="str">
        <f t="shared" si="82"/>
        <v>WNeck Flange 400-NPS6 SCH-XXH</v>
      </c>
      <c r="C459" s="9" t="s">
        <v>23</v>
      </c>
      <c r="D459" s="9" t="s">
        <v>761</v>
      </c>
      <c r="E459" s="9">
        <v>1262987</v>
      </c>
      <c r="F459" s="22" t="s">
        <v>689</v>
      </c>
      <c r="G459" s="9" t="s">
        <v>266</v>
      </c>
      <c r="H459" s="9" t="s">
        <v>1333</v>
      </c>
      <c r="I459" s="13" t="s">
        <v>1326</v>
      </c>
      <c r="J459" s="10">
        <v>6.0000000000000009</v>
      </c>
      <c r="K459" s="11" t="s">
        <v>843</v>
      </c>
      <c r="L459" s="11" t="s">
        <v>1237</v>
      </c>
      <c r="M459" s="15">
        <v>400</v>
      </c>
      <c r="N459" s="12">
        <v>12.5</v>
      </c>
      <c r="O459" s="12">
        <v>0.25</v>
      </c>
      <c r="P459" s="12">
        <v>1.62</v>
      </c>
      <c r="Q459" s="12">
        <v>8.1199999999999992</v>
      </c>
      <c r="R459" s="12">
        <v>6.63</v>
      </c>
      <c r="S459" s="12">
        <v>4.0599999999999996</v>
      </c>
      <c r="T459" s="9">
        <v>4.8970000000000002</v>
      </c>
      <c r="U459" s="12">
        <v>10.62</v>
      </c>
      <c r="V459" s="12">
        <v>1</v>
      </c>
      <c r="W459" s="12">
        <v>12</v>
      </c>
      <c r="X459" s="9">
        <v>15</v>
      </c>
      <c r="Y459" s="9" t="s">
        <v>710</v>
      </c>
      <c r="Z459" s="9" t="s">
        <v>694</v>
      </c>
      <c r="AA459" s="9" t="s">
        <v>695</v>
      </c>
      <c r="AB459" s="9" t="s">
        <v>698</v>
      </c>
      <c r="AC459" s="9">
        <v>8.1333333333333313E-2</v>
      </c>
      <c r="AD459" s="9">
        <v>1.6266666666666663</v>
      </c>
      <c r="AE459" s="9">
        <v>0.80399999999999983</v>
      </c>
      <c r="AF459" s="9">
        <v>30</v>
      </c>
      <c r="AG459" s="25" t="s">
        <v>2264</v>
      </c>
      <c r="BB459" s="104" t="s">
        <v>4983</v>
      </c>
      <c r="BC459" s="105">
        <f t="shared" si="84"/>
        <v>0</v>
      </c>
      <c r="BD459" s="1"/>
      <c r="BE459">
        <v>2.5</v>
      </c>
      <c r="BF459" s="5">
        <v>4</v>
      </c>
      <c r="BG459">
        <v>16</v>
      </c>
      <c r="BH459" s="106">
        <f t="shared" si="83"/>
        <v>16</v>
      </c>
      <c r="BI459" s="107">
        <f t="shared" si="85"/>
        <v>0.5</v>
      </c>
      <c r="BJ459" s="108" t="str">
        <f t="shared" si="86"/>
        <v>SA-193-B7</v>
      </c>
      <c r="BK459" s="109" t="str">
        <f t="shared" si="87"/>
        <v>STUD BOLT, 2 1/2-4</v>
      </c>
      <c r="BL459" s="6">
        <f t="shared" si="81"/>
        <v>2.2023000000000001</v>
      </c>
      <c r="BM459" s="6" t="str">
        <f t="shared" si="88"/>
        <v>2 1/2-4 MACHINE THREAD</v>
      </c>
      <c r="BN459" s="110" t="s">
        <v>4476</v>
      </c>
    </row>
    <row r="460" spans="2:66" x14ac:dyDescent="0.25">
      <c r="B460" s="48" t="str">
        <f t="shared" si="82"/>
        <v>WNeck Flange 400-NPS8 SCH-10</v>
      </c>
      <c r="C460" s="9" t="s">
        <v>23</v>
      </c>
      <c r="D460" s="9" t="s">
        <v>854</v>
      </c>
      <c r="E460" s="9">
        <v>65535</v>
      </c>
      <c r="F460" s="22" t="s">
        <v>689</v>
      </c>
      <c r="G460" s="9" t="s">
        <v>1</v>
      </c>
      <c r="H460" s="9" t="s">
        <v>1334</v>
      </c>
      <c r="I460" s="13" t="s">
        <v>1335</v>
      </c>
      <c r="J460" s="10">
        <v>8</v>
      </c>
      <c r="K460" s="11" t="s">
        <v>857</v>
      </c>
      <c r="L460" s="11" t="s">
        <v>1237</v>
      </c>
      <c r="M460" s="15">
        <v>400</v>
      </c>
      <c r="N460" s="12">
        <v>15</v>
      </c>
      <c r="O460" s="12">
        <v>0.25</v>
      </c>
      <c r="P460" s="12">
        <v>1.88</v>
      </c>
      <c r="Q460" s="12">
        <v>10.25</v>
      </c>
      <c r="R460" s="12">
        <v>8.6300000000000008</v>
      </c>
      <c r="S460" s="12">
        <v>4.62</v>
      </c>
      <c r="T460" s="9">
        <v>8.3290000000000006</v>
      </c>
      <c r="U460" s="12">
        <v>13</v>
      </c>
      <c r="V460" s="12">
        <v>1.1200000000000001</v>
      </c>
      <c r="W460" s="12">
        <v>12</v>
      </c>
      <c r="X460" s="9">
        <v>15</v>
      </c>
      <c r="Y460" s="9" t="s">
        <v>693</v>
      </c>
      <c r="Z460" s="9" t="s">
        <v>694</v>
      </c>
      <c r="AA460" s="9" t="s">
        <v>695</v>
      </c>
      <c r="AB460" s="9" t="s">
        <v>698</v>
      </c>
      <c r="AC460" s="9">
        <v>9.1333333333333336E-2</v>
      </c>
      <c r="AD460" s="9">
        <v>1.8266666666666669</v>
      </c>
      <c r="AE460" s="9">
        <v>8.8000000000000078E-2</v>
      </c>
      <c r="AF460" s="9">
        <v>30</v>
      </c>
      <c r="AG460" s="25" t="s">
        <v>2264</v>
      </c>
      <c r="BB460" s="104" t="s">
        <v>4984</v>
      </c>
      <c r="BC460" s="105">
        <f t="shared" si="84"/>
        <v>0</v>
      </c>
      <c r="BD460" s="1"/>
      <c r="BE460">
        <v>2.5</v>
      </c>
      <c r="BF460" s="5">
        <v>4</v>
      </c>
      <c r="BG460">
        <v>18</v>
      </c>
      <c r="BH460" s="106">
        <f t="shared" si="83"/>
        <v>18</v>
      </c>
      <c r="BI460" s="107">
        <f t="shared" si="85"/>
        <v>0.5</v>
      </c>
      <c r="BJ460" s="108" t="str">
        <f t="shared" si="86"/>
        <v>SA-193-B7</v>
      </c>
      <c r="BK460" s="109" t="str">
        <f t="shared" si="87"/>
        <v>STUD BOLT, 2 1/2-4</v>
      </c>
      <c r="BL460" s="6">
        <f t="shared" si="81"/>
        <v>2.2023000000000001</v>
      </c>
      <c r="BM460" s="6" t="str">
        <f t="shared" si="88"/>
        <v>2 1/2-4 MACHINE THREAD</v>
      </c>
      <c r="BN460" s="110" t="s">
        <v>4476</v>
      </c>
    </row>
    <row r="461" spans="2:66" x14ac:dyDescent="0.25">
      <c r="B461" s="48" t="str">
        <f t="shared" si="82"/>
        <v>WNeck Flange 400-NPS8 SCH-100</v>
      </c>
      <c r="C461" s="9" t="s">
        <v>23</v>
      </c>
      <c r="D461" s="9" t="s">
        <v>854</v>
      </c>
      <c r="E461" s="9">
        <v>65535</v>
      </c>
      <c r="F461" s="22" t="s">
        <v>689</v>
      </c>
      <c r="G461" s="9" t="s">
        <v>267</v>
      </c>
      <c r="H461" s="9" t="s">
        <v>1336</v>
      </c>
      <c r="I461" s="13" t="s">
        <v>1335</v>
      </c>
      <c r="J461" s="10">
        <v>8</v>
      </c>
      <c r="K461" s="11" t="s">
        <v>857</v>
      </c>
      <c r="L461" s="11" t="s">
        <v>1237</v>
      </c>
      <c r="M461" s="15">
        <v>400</v>
      </c>
      <c r="N461" s="12">
        <v>15</v>
      </c>
      <c r="O461" s="12">
        <v>0.25</v>
      </c>
      <c r="P461" s="12">
        <v>1.88</v>
      </c>
      <c r="Q461" s="12">
        <v>10.25</v>
      </c>
      <c r="R461" s="12">
        <v>8.6300000000000008</v>
      </c>
      <c r="S461" s="12">
        <v>4.62</v>
      </c>
      <c r="T461" s="9">
        <v>7.4370000000000003</v>
      </c>
      <c r="U461" s="12">
        <v>13</v>
      </c>
      <c r="V461" s="12">
        <v>1.1200000000000001</v>
      </c>
      <c r="W461" s="12">
        <v>12</v>
      </c>
      <c r="X461" s="9">
        <v>15</v>
      </c>
      <c r="Y461" s="9" t="s">
        <v>859</v>
      </c>
      <c r="Z461" s="9" t="s">
        <v>694</v>
      </c>
      <c r="AA461" s="9" t="s">
        <v>695</v>
      </c>
      <c r="AB461" s="9" t="s">
        <v>698</v>
      </c>
      <c r="AC461" s="9">
        <v>9.1333333333333336E-2</v>
      </c>
      <c r="AD461" s="9">
        <v>1.8266666666666669</v>
      </c>
      <c r="AE461" s="9">
        <v>0.53400000000000025</v>
      </c>
      <c r="AF461" s="9">
        <v>30</v>
      </c>
      <c r="AG461" s="25" t="s">
        <v>2264</v>
      </c>
      <c r="BB461" s="104" t="s">
        <v>4985</v>
      </c>
      <c r="BC461" s="105">
        <f t="shared" si="84"/>
        <v>0</v>
      </c>
      <c r="BD461" s="1"/>
      <c r="BE461">
        <v>2.5</v>
      </c>
      <c r="BF461" s="5">
        <v>4</v>
      </c>
      <c r="BG461">
        <v>20</v>
      </c>
      <c r="BH461" s="106">
        <f t="shared" si="83"/>
        <v>20</v>
      </c>
      <c r="BI461" s="107">
        <f t="shared" si="85"/>
        <v>0.5</v>
      </c>
      <c r="BJ461" s="108" t="str">
        <f t="shared" si="86"/>
        <v>SA-193-B7</v>
      </c>
      <c r="BK461" s="109" t="str">
        <f t="shared" si="87"/>
        <v>STUD BOLT, 2 1/2-4</v>
      </c>
      <c r="BL461" s="6">
        <f t="shared" si="81"/>
        <v>2.2023000000000001</v>
      </c>
      <c r="BM461" s="6" t="str">
        <f t="shared" si="88"/>
        <v>2 1/2-4 MACHINE THREAD</v>
      </c>
      <c r="BN461" s="110" t="s">
        <v>4476</v>
      </c>
    </row>
    <row r="462" spans="2:66" x14ac:dyDescent="0.25">
      <c r="B462" s="48" t="str">
        <f t="shared" si="82"/>
        <v>WNeck Flange 400-NPS8 SCH-120</v>
      </c>
      <c r="C462" s="9" t="s">
        <v>23</v>
      </c>
      <c r="D462" s="9" t="s">
        <v>854</v>
      </c>
      <c r="E462" s="9">
        <v>65535</v>
      </c>
      <c r="F462" s="22" t="s">
        <v>689</v>
      </c>
      <c r="G462" s="9" t="s">
        <v>268</v>
      </c>
      <c r="H462" s="9" t="s">
        <v>1337</v>
      </c>
      <c r="I462" s="13" t="s">
        <v>1335</v>
      </c>
      <c r="J462" s="10">
        <v>8</v>
      </c>
      <c r="K462" s="11" t="s">
        <v>857</v>
      </c>
      <c r="L462" s="11" t="s">
        <v>1237</v>
      </c>
      <c r="M462" s="15">
        <v>400</v>
      </c>
      <c r="N462" s="12">
        <v>15</v>
      </c>
      <c r="O462" s="12">
        <v>0.25</v>
      </c>
      <c r="P462" s="12">
        <v>1.88</v>
      </c>
      <c r="Q462" s="12">
        <v>10.25</v>
      </c>
      <c r="R462" s="12">
        <v>8.6300000000000008</v>
      </c>
      <c r="S462" s="12">
        <v>4.62</v>
      </c>
      <c r="T462" s="9">
        <v>7.1870000000000003</v>
      </c>
      <c r="U462" s="12">
        <v>13</v>
      </c>
      <c r="V462" s="12">
        <v>1.1200000000000001</v>
      </c>
      <c r="W462" s="12">
        <v>12</v>
      </c>
      <c r="X462" s="9">
        <v>15</v>
      </c>
      <c r="Y462" s="9" t="s">
        <v>816</v>
      </c>
      <c r="Z462" s="9" t="s">
        <v>694</v>
      </c>
      <c r="AA462" s="9" t="s">
        <v>695</v>
      </c>
      <c r="AB462" s="9" t="s">
        <v>698</v>
      </c>
      <c r="AC462" s="9">
        <v>9.1333333333333336E-2</v>
      </c>
      <c r="AD462" s="9">
        <v>1.8266666666666669</v>
      </c>
      <c r="AE462" s="9">
        <v>0.65900000000000025</v>
      </c>
      <c r="AF462" s="9">
        <v>30</v>
      </c>
      <c r="AG462" s="25" t="s">
        <v>2264</v>
      </c>
      <c r="BB462" s="104" t="s">
        <v>4986</v>
      </c>
      <c r="BC462" s="105">
        <f t="shared" si="84"/>
        <v>0</v>
      </c>
      <c r="BD462" s="1"/>
      <c r="BE462">
        <v>2.5</v>
      </c>
      <c r="BF462" s="5">
        <v>2</v>
      </c>
      <c r="BG462">
        <v>2.5</v>
      </c>
      <c r="BH462" s="106">
        <f t="shared" si="83"/>
        <v>2.5</v>
      </c>
      <c r="BI462" s="107">
        <f t="shared" si="85"/>
        <v>0.5</v>
      </c>
      <c r="BJ462" s="108" t="str">
        <f t="shared" si="86"/>
        <v>SA-193-B7</v>
      </c>
      <c r="BK462" s="109" t="str">
        <f t="shared" si="87"/>
        <v>STUD BOLT, 2 1/2-2</v>
      </c>
      <c r="BL462" s="6">
        <f t="shared" si="81"/>
        <v>2.2023000000000001</v>
      </c>
      <c r="BM462" s="6" t="str">
        <f t="shared" si="88"/>
        <v>2 1/2-2 MACHINE THREAD</v>
      </c>
      <c r="BN462" s="110" t="s">
        <v>4476</v>
      </c>
    </row>
    <row r="463" spans="2:66" x14ac:dyDescent="0.25">
      <c r="B463" s="48" t="str">
        <f t="shared" si="82"/>
        <v>WNeck Flange 400-NPS8 SCH-140</v>
      </c>
      <c r="C463" s="9" t="s">
        <v>23</v>
      </c>
      <c r="D463" s="9" t="s">
        <v>854</v>
      </c>
      <c r="E463" s="9">
        <v>65535</v>
      </c>
      <c r="F463" s="22" t="s">
        <v>689</v>
      </c>
      <c r="G463" s="9" t="s">
        <v>1</v>
      </c>
      <c r="H463" s="9" t="s">
        <v>1338</v>
      </c>
      <c r="I463" s="13" t="s">
        <v>1335</v>
      </c>
      <c r="J463" s="10">
        <v>8</v>
      </c>
      <c r="K463" s="11" t="s">
        <v>857</v>
      </c>
      <c r="L463" s="11" t="s">
        <v>1237</v>
      </c>
      <c r="M463" s="15">
        <v>400</v>
      </c>
      <c r="N463" s="12">
        <v>15</v>
      </c>
      <c r="O463" s="12">
        <v>0.25</v>
      </c>
      <c r="P463" s="12">
        <v>1.88</v>
      </c>
      <c r="Q463" s="12">
        <v>10.25</v>
      </c>
      <c r="R463" s="12">
        <v>8.6300000000000008</v>
      </c>
      <c r="S463" s="12">
        <v>4.62</v>
      </c>
      <c r="T463" s="9">
        <v>7.0010000000000003</v>
      </c>
      <c r="U463" s="12">
        <v>13</v>
      </c>
      <c r="V463" s="12">
        <v>1.1200000000000001</v>
      </c>
      <c r="W463" s="12">
        <v>12</v>
      </c>
      <c r="X463" s="9">
        <v>15</v>
      </c>
      <c r="Y463" s="9" t="s">
        <v>862</v>
      </c>
      <c r="Z463" s="9" t="s">
        <v>694</v>
      </c>
      <c r="AA463" s="9" t="s">
        <v>695</v>
      </c>
      <c r="AB463" s="9" t="s">
        <v>698</v>
      </c>
      <c r="AC463" s="9">
        <v>9.1333333333333336E-2</v>
      </c>
      <c r="AD463" s="9">
        <v>1.8266666666666669</v>
      </c>
      <c r="AE463" s="9">
        <v>0.75200000000000022</v>
      </c>
      <c r="AF463" s="9">
        <v>30</v>
      </c>
      <c r="AG463" s="25" t="s">
        <v>2264</v>
      </c>
      <c r="BB463" s="104" t="s">
        <v>4987</v>
      </c>
      <c r="BC463" s="105">
        <f t="shared" si="84"/>
        <v>0</v>
      </c>
      <c r="BD463" s="1"/>
      <c r="BE463">
        <v>2.5</v>
      </c>
      <c r="BF463" s="5">
        <v>2</v>
      </c>
      <c r="BG463">
        <v>2.75</v>
      </c>
      <c r="BH463" s="106">
        <f t="shared" si="83"/>
        <v>2.75</v>
      </c>
      <c r="BI463" s="107">
        <f t="shared" si="85"/>
        <v>0.5</v>
      </c>
      <c r="BJ463" s="108" t="str">
        <f t="shared" si="86"/>
        <v>SA-193-B7</v>
      </c>
      <c r="BK463" s="109" t="str">
        <f t="shared" si="87"/>
        <v>STUD BOLT, 2 1/2-2</v>
      </c>
      <c r="BL463" s="6">
        <f t="shared" si="81"/>
        <v>2.2023000000000001</v>
      </c>
      <c r="BM463" s="6" t="str">
        <f t="shared" si="88"/>
        <v>2 1/2-2 MACHINE THREAD</v>
      </c>
      <c r="BN463" s="110" t="s">
        <v>4476</v>
      </c>
    </row>
    <row r="464" spans="2:66" x14ac:dyDescent="0.25">
      <c r="B464" s="48" t="str">
        <f t="shared" si="82"/>
        <v>WNeck Flange 400-NPS8 SCH-160</v>
      </c>
      <c r="C464" s="9" t="s">
        <v>23</v>
      </c>
      <c r="D464" s="9" t="s">
        <v>854</v>
      </c>
      <c r="E464" s="9">
        <v>65535</v>
      </c>
      <c r="F464" s="22" t="s">
        <v>689</v>
      </c>
      <c r="G464" s="9" t="s">
        <v>269</v>
      </c>
      <c r="H464" s="9" t="s">
        <v>1339</v>
      </c>
      <c r="I464" s="13" t="s">
        <v>1335</v>
      </c>
      <c r="J464" s="10">
        <v>8</v>
      </c>
      <c r="K464" s="11" t="s">
        <v>857</v>
      </c>
      <c r="L464" s="11" t="s">
        <v>1237</v>
      </c>
      <c r="M464" s="15">
        <v>400</v>
      </c>
      <c r="N464" s="12">
        <v>15</v>
      </c>
      <c r="O464" s="12">
        <v>0.25</v>
      </c>
      <c r="P464" s="12">
        <v>1.88</v>
      </c>
      <c r="Q464" s="12">
        <v>10.25</v>
      </c>
      <c r="R464" s="12">
        <v>8.6300000000000008</v>
      </c>
      <c r="S464" s="12">
        <v>4.62</v>
      </c>
      <c r="T464" s="9">
        <v>6.8129999999999997</v>
      </c>
      <c r="U464" s="12">
        <v>13</v>
      </c>
      <c r="V464" s="12">
        <v>1.1200000000000001</v>
      </c>
      <c r="W464" s="12">
        <v>12</v>
      </c>
      <c r="X464" s="9">
        <v>15</v>
      </c>
      <c r="Y464" s="9" t="s">
        <v>700</v>
      </c>
      <c r="Z464" s="9" t="s">
        <v>694</v>
      </c>
      <c r="AA464" s="9" t="s">
        <v>695</v>
      </c>
      <c r="AB464" s="9" t="s">
        <v>698</v>
      </c>
      <c r="AC464" s="9">
        <v>9.1333333333333336E-2</v>
      </c>
      <c r="AD464" s="9">
        <v>1.8266666666666669</v>
      </c>
      <c r="AE464" s="9">
        <v>0.84600000000000053</v>
      </c>
      <c r="AF464" s="9">
        <v>30</v>
      </c>
      <c r="AG464" s="25" t="s">
        <v>2264</v>
      </c>
      <c r="BB464" s="104" t="s">
        <v>4988</v>
      </c>
      <c r="BC464" s="105">
        <f t="shared" si="84"/>
        <v>0</v>
      </c>
      <c r="BD464" s="1"/>
      <c r="BE464">
        <v>2.5</v>
      </c>
      <c r="BF464" s="5">
        <v>2</v>
      </c>
      <c r="BG464">
        <v>3</v>
      </c>
      <c r="BH464" s="106">
        <f t="shared" si="83"/>
        <v>3</v>
      </c>
      <c r="BI464" s="107">
        <f t="shared" si="85"/>
        <v>0.5</v>
      </c>
      <c r="BJ464" s="108" t="str">
        <f t="shared" si="86"/>
        <v>SA-193-B7</v>
      </c>
      <c r="BK464" s="109" t="str">
        <f t="shared" si="87"/>
        <v>STUD BOLT, 2 1/2-2</v>
      </c>
      <c r="BL464" s="6">
        <f t="shared" si="81"/>
        <v>2.2023000000000001</v>
      </c>
      <c r="BM464" s="6" t="str">
        <f t="shared" si="88"/>
        <v>2 1/2-2 MACHINE THREAD</v>
      </c>
      <c r="BN464" s="110" t="s">
        <v>4476</v>
      </c>
    </row>
    <row r="465" spans="2:66" x14ac:dyDescent="0.25">
      <c r="B465" s="48" t="str">
        <f t="shared" si="82"/>
        <v>WNeck Flange 400-NPS8 SCH-20</v>
      </c>
      <c r="C465" s="9" t="s">
        <v>23</v>
      </c>
      <c r="D465" s="9" t="s">
        <v>854</v>
      </c>
      <c r="E465" s="9">
        <v>65535</v>
      </c>
      <c r="F465" s="22" t="s">
        <v>689</v>
      </c>
      <c r="G465" s="9" t="s">
        <v>1</v>
      </c>
      <c r="H465" s="9" t="s">
        <v>1340</v>
      </c>
      <c r="I465" s="13" t="s">
        <v>1335</v>
      </c>
      <c r="J465" s="10">
        <v>8</v>
      </c>
      <c r="K465" s="11" t="s">
        <v>857</v>
      </c>
      <c r="L465" s="11" t="s">
        <v>1237</v>
      </c>
      <c r="M465" s="15">
        <v>400</v>
      </c>
      <c r="N465" s="12">
        <v>15</v>
      </c>
      <c r="O465" s="12">
        <v>0.25</v>
      </c>
      <c r="P465" s="12">
        <v>1.88</v>
      </c>
      <c r="Q465" s="12">
        <v>10.25</v>
      </c>
      <c r="R465" s="12">
        <v>8.6300000000000008</v>
      </c>
      <c r="S465" s="12">
        <v>4.62</v>
      </c>
      <c r="T465" s="9">
        <v>8.125</v>
      </c>
      <c r="U465" s="12">
        <v>13</v>
      </c>
      <c r="V465" s="12">
        <v>1.1200000000000001</v>
      </c>
      <c r="W465" s="12">
        <v>12</v>
      </c>
      <c r="X465" s="9">
        <v>15</v>
      </c>
      <c r="Y465" s="9" t="s">
        <v>866</v>
      </c>
      <c r="Z465" s="9" t="s">
        <v>694</v>
      </c>
      <c r="AA465" s="9" t="s">
        <v>695</v>
      </c>
      <c r="AB465" s="9" t="s">
        <v>698</v>
      </c>
      <c r="AC465" s="9">
        <v>9.1333333333333336E-2</v>
      </c>
      <c r="AD465" s="9">
        <v>1.8266666666666669</v>
      </c>
      <c r="AE465" s="9">
        <v>0.19000000000000039</v>
      </c>
      <c r="AF465" s="9">
        <v>30</v>
      </c>
      <c r="AG465" s="25" t="s">
        <v>2264</v>
      </c>
      <c r="BB465" s="104" t="s">
        <v>4989</v>
      </c>
      <c r="BC465" s="105">
        <f t="shared" si="84"/>
        <v>0</v>
      </c>
      <c r="BD465" s="1"/>
      <c r="BE465">
        <v>2.5</v>
      </c>
      <c r="BF465" s="5">
        <v>2</v>
      </c>
      <c r="BG465">
        <v>3.25</v>
      </c>
      <c r="BH465" s="106">
        <f t="shared" si="83"/>
        <v>3.25</v>
      </c>
      <c r="BI465" s="107">
        <f t="shared" si="85"/>
        <v>0.5</v>
      </c>
      <c r="BJ465" s="108" t="str">
        <f t="shared" si="86"/>
        <v>SA-193-B7</v>
      </c>
      <c r="BK465" s="109" t="str">
        <f t="shared" si="87"/>
        <v>STUD BOLT, 2 1/2-2</v>
      </c>
      <c r="BL465" s="6">
        <f t="shared" si="81"/>
        <v>2.2023000000000001</v>
      </c>
      <c r="BM465" s="6" t="str">
        <f t="shared" si="88"/>
        <v>2 1/2-2 MACHINE THREAD</v>
      </c>
      <c r="BN465" s="110" t="s">
        <v>4476</v>
      </c>
    </row>
    <row r="466" spans="2:66" x14ac:dyDescent="0.25">
      <c r="B466" s="48" t="str">
        <f t="shared" si="82"/>
        <v>WNeck Flange 400-NPS8 SCH-30</v>
      </c>
      <c r="C466" s="9" t="s">
        <v>23</v>
      </c>
      <c r="D466" s="9" t="s">
        <v>854</v>
      </c>
      <c r="E466" s="9">
        <v>65535</v>
      </c>
      <c r="F466" s="22" t="s">
        <v>689</v>
      </c>
      <c r="G466" s="9" t="s">
        <v>1</v>
      </c>
      <c r="H466" s="9" t="s">
        <v>1341</v>
      </c>
      <c r="I466" s="13" t="s">
        <v>1335</v>
      </c>
      <c r="J466" s="10">
        <v>8</v>
      </c>
      <c r="K466" s="11" t="s">
        <v>857</v>
      </c>
      <c r="L466" s="11" t="s">
        <v>1237</v>
      </c>
      <c r="M466" s="15">
        <v>400</v>
      </c>
      <c r="N466" s="12">
        <v>15</v>
      </c>
      <c r="O466" s="12">
        <v>0.25</v>
      </c>
      <c r="P466" s="12">
        <v>1.88</v>
      </c>
      <c r="Q466" s="12">
        <v>10.25</v>
      </c>
      <c r="R466" s="12">
        <v>8.6300000000000008</v>
      </c>
      <c r="S466" s="12">
        <v>4.62</v>
      </c>
      <c r="T466" s="9">
        <v>8.0709999999999997</v>
      </c>
      <c r="U466" s="12">
        <v>13</v>
      </c>
      <c r="V466" s="12">
        <v>1.1200000000000001</v>
      </c>
      <c r="W466" s="12">
        <v>12</v>
      </c>
      <c r="X466" s="9">
        <v>15</v>
      </c>
      <c r="Y466" s="9" t="s">
        <v>868</v>
      </c>
      <c r="Z466" s="9" t="s">
        <v>694</v>
      </c>
      <c r="AA466" s="9" t="s">
        <v>695</v>
      </c>
      <c r="AB466" s="9" t="s">
        <v>698</v>
      </c>
      <c r="AC466" s="9">
        <v>9.1333333333333336E-2</v>
      </c>
      <c r="AD466" s="9">
        <v>1.8266666666666669</v>
      </c>
      <c r="AE466" s="9">
        <v>0.21700000000000053</v>
      </c>
      <c r="AF466" s="9">
        <v>30</v>
      </c>
      <c r="AG466" s="25" t="s">
        <v>2264</v>
      </c>
      <c r="BB466" s="104" t="s">
        <v>4990</v>
      </c>
      <c r="BC466" s="105">
        <f t="shared" si="84"/>
        <v>0</v>
      </c>
      <c r="BD466" s="1"/>
      <c r="BE466">
        <v>2.5</v>
      </c>
      <c r="BF466" s="5">
        <v>2</v>
      </c>
      <c r="BG466">
        <v>3.5</v>
      </c>
      <c r="BH466" s="106">
        <f t="shared" si="83"/>
        <v>3.5</v>
      </c>
      <c r="BI466" s="107">
        <f t="shared" si="85"/>
        <v>0.5</v>
      </c>
      <c r="BJ466" s="108" t="str">
        <f t="shared" si="86"/>
        <v>SA-193-B7</v>
      </c>
      <c r="BK466" s="109" t="str">
        <f t="shared" si="87"/>
        <v>STUD BOLT, 2 1/2-2</v>
      </c>
      <c r="BL466" s="6">
        <f t="shared" si="81"/>
        <v>2.2023000000000001</v>
      </c>
      <c r="BM466" s="6" t="str">
        <f t="shared" si="88"/>
        <v>2 1/2-2 MACHINE THREAD</v>
      </c>
      <c r="BN466" s="110" t="s">
        <v>4476</v>
      </c>
    </row>
    <row r="467" spans="2:66" x14ac:dyDescent="0.25">
      <c r="B467" s="48" t="str">
        <f t="shared" si="82"/>
        <v>WNeck Flange 400-NPS8 SCH-40</v>
      </c>
      <c r="C467" s="9" t="s">
        <v>23</v>
      </c>
      <c r="D467" s="9" t="s">
        <v>854</v>
      </c>
      <c r="E467" s="9">
        <v>65535</v>
      </c>
      <c r="F467" s="22" t="s">
        <v>689</v>
      </c>
      <c r="G467" s="9" t="s">
        <v>270</v>
      </c>
      <c r="H467" s="9" t="s">
        <v>1342</v>
      </c>
      <c r="I467" s="13" t="s">
        <v>1335</v>
      </c>
      <c r="J467" s="10">
        <v>8</v>
      </c>
      <c r="K467" s="11" t="s">
        <v>857</v>
      </c>
      <c r="L467" s="11" t="s">
        <v>1237</v>
      </c>
      <c r="M467" s="15">
        <v>400</v>
      </c>
      <c r="N467" s="12">
        <v>15</v>
      </c>
      <c r="O467" s="12">
        <v>0.25</v>
      </c>
      <c r="P467" s="12">
        <v>1.88</v>
      </c>
      <c r="Q467" s="12">
        <v>10.25</v>
      </c>
      <c r="R467" s="12">
        <v>8.6300000000000008</v>
      </c>
      <c r="S467" s="12">
        <v>4.62</v>
      </c>
      <c r="T467" s="9">
        <v>7.9809999999999999</v>
      </c>
      <c r="U467" s="12">
        <v>13</v>
      </c>
      <c r="V467" s="12">
        <v>1.1200000000000001</v>
      </c>
      <c r="W467" s="12">
        <v>12</v>
      </c>
      <c r="X467" s="9">
        <v>15</v>
      </c>
      <c r="Y467" s="9" t="s">
        <v>702</v>
      </c>
      <c r="Z467" s="9" t="s">
        <v>694</v>
      </c>
      <c r="AA467" s="9" t="s">
        <v>695</v>
      </c>
      <c r="AB467" s="9" t="s">
        <v>698</v>
      </c>
      <c r="AC467" s="9">
        <v>9.1333333333333336E-2</v>
      </c>
      <c r="AD467" s="9">
        <v>1.8266666666666669</v>
      </c>
      <c r="AE467" s="9">
        <v>0.26200000000000045</v>
      </c>
      <c r="AF467" s="9">
        <v>30</v>
      </c>
      <c r="AG467" s="25" t="s">
        <v>2264</v>
      </c>
      <c r="BB467" s="104" t="s">
        <v>4991</v>
      </c>
      <c r="BC467" s="105">
        <f t="shared" si="84"/>
        <v>0</v>
      </c>
      <c r="BD467" s="1"/>
      <c r="BE467">
        <v>2.5</v>
      </c>
      <c r="BF467" s="5">
        <v>2</v>
      </c>
      <c r="BG467">
        <v>3.75</v>
      </c>
      <c r="BH467" s="106">
        <f t="shared" si="83"/>
        <v>3.75</v>
      </c>
      <c r="BI467" s="107">
        <f t="shared" si="85"/>
        <v>0.5</v>
      </c>
      <c r="BJ467" s="108" t="str">
        <f t="shared" si="86"/>
        <v>SA-193-B7</v>
      </c>
      <c r="BK467" s="109" t="str">
        <f t="shared" si="87"/>
        <v>STUD BOLT, 2 1/2-2</v>
      </c>
      <c r="BL467" s="6">
        <f t="shared" si="81"/>
        <v>2.2023000000000001</v>
      </c>
      <c r="BM467" s="6" t="str">
        <f t="shared" si="88"/>
        <v>2 1/2-2 MACHINE THREAD</v>
      </c>
      <c r="BN467" s="110" t="s">
        <v>4476</v>
      </c>
    </row>
    <row r="468" spans="2:66" x14ac:dyDescent="0.25">
      <c r="B468" s="48" t="str">
        <f t="shared" si="82"/>
        <v>WNeck Flange 400-NPS8 SCH-60</v>
      </c>
      <c r="C468" s="9" t="s">
        <v>23</v>
      </c>
      <c r="D468" s="9" t="s">
        <v>854</v>
      </c>
      <c r="E468" s="9">
        <v>65535</v>
      </c>
      <c r="F468" s="22" t="s">
        <v>689</v>
      </c>
      <c r="G468" s="9" t="s">
        <v>1</v>
      </c>
      <c r="H468" s="9" t="s">
        <v>1343</v>
      </c>
      <c r="I468" s="13" t="s">
        <v>1335</v>
      </c>
      <c r="J468" s="10">
        <v>8</v>
      </c>
      <c r="K468" s="11" t="s">
        <v>857</v>
      </c>
      <c r="L468" s="11" t="s">
        <v>1237</v>
      </c>
      <c r="M468" s="15">
        <v>400</v>
      </c>
      <c r="N468" s="12">
        <v>15</v>
      </c>
      <c r="O468" s="12">
        <v>0.25</v>
      </c>
      <c r="P468" s="12">
        <v>1.88</v>
      </c>
      <c r="Q468" s="12">
        <v>10.25</v>
      </c>
      <c r="R468" s="12">
        <v>8.6300000000000008</v>
      </c>
      <c r="S468" s="12">
        <v>4.62</v>
      </c>
      <c r="T468" s="9">
        <v>7.8129999999999997</v>
      </c>
      <c r="U468" s="12">
        <v>13</v>
      </c>
      <c r="V468" s="12">
        <v>1.1200000000000001</v>
      </c>
      <c r="W468" s="12">
        <v>12</v>
      </c>
      <c r="X468" s="9">
        <v>15</v>
      </c>
      <c r="Y468" s="9" t="s">
        <v>872</v>
      </c>
      <c r="Z468" s="9" t="s">
        <v>694</v>
      </c>
      <c r="AA468" s="9" t="s">
        <v>695</v>
      </c>
      <c r="AB468" s="9" t="s">
        <v>698</v>
      </c>
      <c r="AC468" s="9">
        <v>9.1333333333333336E-2</v>
      </c>
      <c r="AD468" s="9">
        <v>1.8266666666666669</v>
      </c>
      <c r="AE468" s="9">
        <v>0.34600000000000053</v>
      </c>
      <c r="AF468" s="9">
        <v>30</v>
      </c>
      <c r="AG468" s="25" t="s">
        <v>2264</v>
      </c>
      <c r="BB468" s="104" t="s">
        <v>4992</v>
      </c>
      <c r="BC468" s="105">
        <f t="shared" si="84"/>
        <v>0</v>
      </c>
      <c r="BD468" s="1"/>
      <c r="BE468">
        <v>2.5</v>
      </c>
      <c r="BF468" s="5">
        <v>2</v>
      </c>
      <c r="BG468">
        <v>4</v>
      </c>
      <c r="BH468" s="106">
        <f t="shared" si="83"/>
        <v>4</v>
      </c>
      <c r="BI468" s="107">
        <f t="shared" si="85"/>
        <v>0.5</v>
      </c>
      <c r="BJ468" s="108" t="str">
        <f t="shared" si="86"/>
        <v>SA-193-B7</v>
      </c>
      <c r="BK468" s="109" t="str">
        <f t="shared" si="87"/>
        <v>STUD BOLT, 2 1/2-2</v>
      </c>
      <c r="BL468" s="6">
        <f t="shared" si="81"/>
        <v>2.2023000000000001</v>
      </c>
      <c r="BM468" s="6" t="str">
        <f t="shared" si="88"/>
        <v>2 1/2-2 MACHINE THREAD</v>
      </c>
      <c r="BN468" s="110" t="s">
        <v>4476</v>
      </c>
    </row>
    <row r="469" spans="2:66" x14ac:dyDescent="0.25">
      <c r="B469" s="48" t="str">
        <f t="shared" si="82"/>
        <v>WNeck Flange 400-NPS8 SCH-80</v>
      </c>
      <c r="C469" s="9" t="s">
        <v>23</v>
      </c>
      <c r="D469" s="9" t="s">
        <v>854</v>
      </c>
      <c r="E469" s="9">
        <v>65535</v>
      </c>
      <c r="F469" s="22" t="s">
        <v>689</v>
      </c>
      <c r="G469" s="9" t="s">
        <v>271</v>
      </c>
      <c r="H469" s="9" t="s">
        <v>1344</v>
      </c>
      <c r="I469" s="13" t="s">
        <v>1335</v>
      </c>
      <c r="J469" s="10">
        <v>8</v>
      </c>
      <c r="K469" s="11" t="s">
        <v>857</v>
      </c>
      <c r="L469" s="11" t="s">
        <v>1237</v>
      </c>
      <c r="M469" s="15">
        <v>400</v>
      </c>
      <c r="N469" s="12">
        <v>15</v>
      </c>
      <c r="O469" s="12">
        <v>0.25</v>
      </c>
      <c r="P469" s="12">
        <v>1.88</v>
      </c>
      <c r="Q469" s="12">
        <v>10.25</v>
      </c>
      <c r="R469" s="12">
        <v>8.6300000000000008</v>
      </c>
      <c r="S469" s="12">
        <v>4.62</v>
      </c>
      <c r="T469" s="9">
        <v>7.625</v>
      </c>
      <c r="U469" s="12">
        <v>13</v>
      </c>
      <c r="V469" s="12">
        <v>1.1200000000000001</v>
      </c>
      <c r="W469" s="12">
        <v>12</v>
      </c>
      <c r="X469" s="9">
        <v>15</v>
      </c>
      <c r="Y469" s="9" t="s">
        <v>704</v>
      </c>
      <c r="Z469" s="9" t="s">
        <v>694</v>
      </c>
      <c r="AA469" s="9" t="s">
        <v>695</v>
      </c>
      <c r="AB469" s="9" t="s">
        <v>698</v>
      </c>
      <c r="AC469" s="9">
        <v>9.1333333333333336E-2</v>
      </c>
      <c r="AD469" s="9">
        <v>1.8266666666666669</v>
      </c>
      <c r="AE469" s="9">
        <v>0.44000000000000039</v>
      </c>
      <c r="AF469" s="9">
        <v>30</v>
      </c>
      <c r="AG469" s="25" t="s">
        <v>2264</v>
      </c>
      <c r="BB469" s="104" t="s">
        <v>4993</v>
      </c>
      <c r="BC469" s="105">
        <f t="shared" si="84"/>
        <v>0</v>
      </c>
      <c r="BD469" s="1"/>
      <c r="BE469">
        <v>2.5</v>
      </c>
      <c r="BF469" s="5">
        <v>2</v>
      </c>
      <c r="BG469">
        <v>4.25</v>
      </c>
      <c r="BH469" s="106">
        <f t="shared" si="83"/>
        <v>4.25</v>
      </c>
      <c r="BI469" s="107">
        <f t="shared" si="85"/>
        <v>0.5</v>
      </c>
      <c r="BJ469" s="108" t="str">
        <f t="shared" si="86"/>
        <v>SA-193-B7</v>
      </c>
      <c r="BK469" s="109" t="str">
        <f t="shared" si="87"/>
        <v>STUD BOLT, 2 1/2-2</v>
      </c>
      <c r="BL469" s="6">
        <f t="shared" si="81"/>
        <v>2.2023000000000001</v>
      </c>
      <c r="BM469" s="6" t="str">
        <f t="shared" si="88"/>
        <v>2 1/2-2 MACHINE THREAD</v>
      </c>
      <c r="BN469" s="110" t="s">
        <v>4476</v>
      </c>
    </row>
    <row r="470" spans="2:66" x14ac:dyDescent="0.25">
      <c r="B470" s="48" t="str">
        <f t="shared" si="82"/>
        <v>WNeck Flange 400-NPS8 SCH-STD</v>
      </c>
      <c r="C470" s="9" t="s">
        <v>23</v>
      </c>
      <c r="D470" s="9" t="s">
        <v>854</v>
      </c>
      <c r="E470" s="9">
        <v>65535</v>
      </c>
      <c r="F470" s="22" t="s">
        <v>689</v>
      </c>
      <c r="G470" s="9" t="s">
        <v>1</v>
      </c>
      <c r="H470" s="9" t="s">
        <v>1345</v>
      </c>
      <c r="I470" s="13" t="s">
        <v>1335</v>
      </c>
      <c r="J470" s="10">
        <v>8</v>
      </c>
      <c r="K470" s="11" t="s">
        <v>857</v>
      </c>
      <c r="L470" s="11" t="s">
        <v>1237</v>
      </c>
      <c r="M470" s="15">
        <v>400</v>
      </c>
      <c r="N470" s="12">
        <v>15</v>
      </c>
      <c r="O470" s="12">
        <v>0.25</v>
      </c>
      <c r="P470" s="12">
        <v>1.88</v>
      </c>
      <c r="Q470" s="12">
        <v>10.25</v>
      </c>
      <c r="R470" s="12">
        <v>8.6300000000000008</v>
      </c>
      <c r="S470" s="12">
        <v>4.62</v>
      </c>
      <c r="T470" s="9">
        <v>7.9809999999999999</v>
      </c>
      <c r="U470" s="12">
        <v>13</v>
      </c>
      <c r="V470" s="12">
        <v>1.1200000000000001</v>
      </c>
      <c r="W470" s="12">
        <v>12</v>
      </c>
      <c r="X470" s="9">
        <v>15</v>
      </c>
      <c r="Y470" s="9" t="s">
        <v>706</v>
      </c>
      <c r="Z470" s="9" t="s">
        <v>694</v>
      </c>
      <c r="AA470" s="9" t="s">
        <v>695</v>
      </c>
      <c r="AB470" s="9" t="s">
        <v>698</v>
      </c>
      <c r="AC470" s="9">
        <v>9.1333333333333336E-2</v>
      </c>
      <c r="AD470" s="9">
        <v>1.8266666666666669</v>
      </c>
      <c r="AE470" s="9">
        <v>0.26200000000000045</v>
      </c>
      <c r="AF470" s="9">
        <v>30</v>
      </c>
      <c r="AG470" s="25" t="s">
        <v>2264</v>
      </c>
      <c r="BB470" s="104" t="s">
        <v>4994</v>
      </c>
      <c r="BC470" s="105">
        <f t="shared" si="84"/>
        <v>0</v>
      </c>
      <c r="BD470" s="1"/>
      <c r="BE470">
        <v>2.5</v>
      </c>
      <c r="BF470" s="5">
        <v>2</v>
      </c>
      <c r="BG470">
        <v>4.5</v>
      </c>
      <c r="BH470" s="106">
        <f t="shared" si="83"/>
        <v>4.5</v>
      </c>
      <c r="BI470" s="107">
        <f t="shared" si="85"/>
        <v>0.5</v>
      </c>
      <c r="BJ470" s="108" t="str">
        <f t="shared" si="86"/>
        <v>SA-193-B7</v>
      </c>
      <c r="BK470" s="109" t="str">
        <f t="shared" si="87"/>
        <v>STUD BOLT, 2 1/2-2</v>
      </c>
      <c r="BL470" s="6">
        <f t="shared" si="81"/>
        <v>2.2023000000000001</v>
      </c>
      <c r="BM470" s="6" t="str">
        <f t="shared" si="88"/>
        <v>2 1/2-2 MACHINE THREAD</v>
      </c>
      <c r="BN470" s="110" t="s">
        <v>4476</v>
      </c>
    </row>
    <row r="471" spans="2:66" x14ac:dyDescent="0.25">
      <c r="B471" s="48" t="str">
        <f t="shared" si="82"/>
        <v>WNeck Flange 400-NPS8 SCH-XH</v>
      </c>
      <c r="C471" s="9" t="s">
        <v>23</v>
      </c>
      <c r="D471" s="9" t="s">
        <v>854</v>
      </c>
      <c r="E471" s="9">
        <v>65535</v>
      </c>
      <c r="F471" s="22" t="s">
        <v>689</v>
      </c>
      <c r="G471" s="9" t="s">
        <v>1</v>
      </c>
      <c r="H471" s="9" t="s">
        <v>1346</v>
      </c>
      <c r="I471" s="13" t="s">
        <v>1335</v>
      </c>
      <c r="J471" s="10">
        <v>8</v>
      </c>
      <c r="K471" s="11" t="s">
        <v>857</v>
      </c>
      <c r="L471" s="11" t="s">
        <v>1237</v>
      </c>
      <c r="M471" s="15">
        <v>400</v>
      </c>
      <c r="N471" s="12">
        <v>15</v>
      </c>
      <c r="O471" s="12">
        <v>0.25</v>
      </c>
      <c r="P471" s="12">
        <v>1.88</v>
      </c>
      <c r="Q471" s="12">
        <v>10.25</v>
      </c>
      <c r="R471" s="12">
        <v>8.6300000000000008</v>
      </c>
      <c r="S471" s="12">
        <v>4.62</v>
      </c>
      <c r="T471" s="9">
        <v>7.625</v>
      </c>
      <c r="U471" s="12">
        <v>13</v>
      </c>
      <c r="V471" s="12">
        <v>1.1200000000000001</v>
      </c>
      <c r="W471" s="12">
        <v>12</v>
      </c>
      <c r="X471" s="9">
        <v>15</v>
      </c>
      <c r="Y471" s="9" t="s">
        <v>708</v>
      </c>
      <c r="Z471" s="9" t="s">
        <v>694</v>
      </c>
      <c r="AA471" s="9" t="s">
        <v>695</v>
      </c>
      <c r="AB471" s="9" t="s">
        <v>698</v>
      </c>
      <c r="AC471" s="9">
        <v>9.1333333333333336E-2</v>
      </c>
      <c r="AD471" s="9">
        <v>1.8266666666666669</v>
      </c>
      <c r="AE471" s="9">
        <v>0.44000000000000039</v>
      </c>
      <c r="AF471" s="9">
        <v>30</v>
      </c>
      <c r="AG471" s="25" t="s">
        <v>2264</v>
      </c>
      <c r="BB471" s="104" t="s">
        <v>4995</v>
      </c>
      <c r="BC471" s="105">
        <f t="shared" si="84"/>
        <v>0</v>
      </c>
      <c r="BD471" s="1"/>
      <c r="BE471">
        <v>2.5</v>
      </c>
      <c r="BF471" s="5">
        <v>2</v>
      </c>
      <c r="BG471">
        <v>4.75</v>
      </c>
      <c r="BH471" s="106">
        <f t="shared" si="83"/>
        <v>4.75</v>
      </c>
      <c r="BI471" s="107">
        <f t="shared" si="85"/>
        <v>0.5</v>
      </c>
      <c r="BJ471" s="108" t="str">
        <f t="shared" si="86"/>
        <v>SA-193-B7</v>
      </c>
      <c r="BK471" s="109" t="str">
        <f t="shared" si="87"/>
        <v>STUD BOLT, 2 1/2-2</v>
      </c>
      <c r="BL471" s="6">
        <f t="shared" si="81"/>
        <v>2.2023000000000001</v>
      </c>
      <c r="BM471" s="6" t="str">
        <f t="shared" si="88"/>
        <v>2 1/2-2 MACHINE THREAD</v>
      </c>
      <c r="BN471" s="110" t="s">
        <v>4476</v>
      </c>
    </row>
    <row r="472" spans="2:66" x14ac:dyDescent="0.25">
      <c r="B472" s="48" t="str">
        <f t="shared" si="82"/>
        <v>WNeck Flange 400-NPS8 SCH-XXH</v>
      </c>
      <c r="C472" s="9" t="s">
        <v>23</v>
      </c>
      <c r="D472" s="9" t="s">
        <v>854</v>
      </c>
      <c r="E472" s="9">
        <v>65535</v>
      </c>
      <c r="F472" s="22" t="s">
        <v>689</v>
      </c>
      <c r="G472" s="9" t="s">
        <v>272</v>
      </c>
      <c r="H472" s="9" t="s">
        <v>1347</v>
      </c>
      <c r="I472" s="13" t="s">
        <v>1335</v>
      </c>
      <c r="J472" s="10">
        <v>8</v>
      </c>
      <c r="K472" s="11" t="s">
        <v>857</v>
      </c>
      <c r="L472" s="11" t="s">
        <v>1237</v>
      </c>
      <c r="M472" s="15">
        <v>400</v>
      </c>
      <c r="N472" s="12">
        <v>15</v>
      </c>
      <c r="O472" s="12">
        <v>0.25</v>
      </c>
      <c r="P472" s="12">
        <v>1.88</v>
      </c>
      <c r="Q472" s="12">
        <v>10.25</v>
      </c>
      <c r="R472" s="12">
        <v>8.6300000000000008</v>
      </c>
      <c r="S472" s="12">
        <v>4.62</v>
      </c>
      <c r="T472" s="9">
        <v>6.875</v>
      </c>
      <c r="U472" s="12">
        <v>13</v>
      </c>
      <c r="V472" s="12">
        <v>1.1200000000000001</v>
      </c>
      <c r="W472" s="12">
        <v>12</v>
      </c>
      <c r="X472" s="9">
        <v>15</v>
      </c>
      <c r="Y472" s="9" t="s">
        <v>710</v>
      </c>
      <c r="Z472" s="9" t="s">
        <v>694</v>
      </c>
      <c r="AA472" s="9" t="s">
        <v>695</v>
      </c>
      <c r="AB472" s="9" t="s">
        <v>698</v>
      </c>
      <c r="AC472" s="9">
        <v>9.1333333333333336E-2</v>
      </c>
      <c r="AD472" s="9">
        <v>1.8266666666666669</v>
      </c>
      <c r="AE472" s="9">
        <v>0.81500000000000039</v>
      </c>
      <c r="AF472" s="9">
        <v>30</v>
      </c>
      <c r="AG472" s="25" t="s">
        <v>2264</v>
      </c>
      <c r="BB472" s="104" t="s">
        <v>4996</v>
      </c>
      <c r="BC472" s="105">
        <f t="shared" si="84"/>
        <v>0</v>
      </c>
      <c r="BD472" s="1"/>
      <c r="BE472">
        <v>2.5</v>
      </c>
      <c r="BF472" s="5">
        <v>2</v>
      </c>
      <c r="BG472">
        <v>5</v>
      </c>
      <c r="BH472" s="106">
        <f t="shared" si="83"/>
        <v>5</v>
      </c>
      <c r="BI472" s="107">
        <f t="shared" si="85"/>
        <v>0.5</v>
      </c>
      <c r="BJ472" s="108" t="str">
        <f t="shared" si="86"/>
        <v>SA-193-B7</v>
      </c>
      <c r="BK472" s="109" t="str">
        <f t="shared" si="87"/>
        <v>STUD BOLT, 2 1/2-2</v>
      </c>
      <c r="BL472" s="6">
        <f t="shared" si="81"/>
        <v>2.2023000000000001</v>
      </c>
      <c r="BM472" s="6" t="str">
        <f t="shared" si="88"/>
        <v>2 1/2-2 MACHINE THREAD</v>
      </c>
      <c r="BN472" s="110" t="s">
        <v>4476</v>
      </c>
    </row>
    <row r="473" spans="2:66" x14ac:dyDescent="0.25">
      <c r="B473" s="48" t="str">
        <f t="shared" si="82"/>
        <v>WNeck Flange 400-NPS10 SCH-10</v>
      </c>
      <c r="C473" s="9" t="s">
        <v>23</v>
      </c>
      <c r="D473" s="9" t="s">
        <v>724</v>
      </c>
      <c r="E473" s="9">
        <v>65280</v>
      </c>
      <c r="F473" s="22" t="s">
        <v>689</v>
      </c>
      <c r="G473" s="9" t="s">
        <v>1</v>
      </c>
      <c r="H473" s="9" t="s">
        <v>1348</v>
      </c>
      <c r="I473" s="13" t="s">
        <v>1349</v>
      </c>
      <c r="J473" s="10">
        <v>10</v>
      </c>
      <c r="K473" s="11" t="s">
        <v>882</v>
      </c>
      <c r="L473" s="11" t="s">
        <v>1237</v>
      </c>
      <c r="M473" s="15">
        <v>400</v>
      </c>
      <c r="N473" s="12">
        <v>17.5</v>
      </c>
      <c r="O473" s="12">
        <v>0.25</v>
      </c>
      <c r="P473" s="12">
        <v>2.12</v>
      </c>
      <c r="Q473" s="12">
        <v>12.619999999999997</v>
      </c>
      <c r="R473" s="12">
        <v>10.750000000000002</v>
      </c>
      <c r="S473" s="12">
        <v>4.88</v>
      </c>
      <c r="T473" s="9">
        <v>10.42</v>
      </c>
      <c r="U473" s="12">
        <v>15.25</v>
      </c>
      <c r="V473" s="12">
        <v>1.25</v>
      </c>
      <c r="W473" s="12">
        <v>16</v>
      </c>
      <c r="X473" s="9">
        <v>11.25</v>
      </c>
      <c r="Y473" s="9" t="s">
        <v>693</v>
      </c>
      <c r="Z473" s="9" t="s">
        <v>694</v>
      </c>
      <c r="AA473" s="9" t="s">
        <v>695</v>
      </c>
      <c r="AB473" s="9" t="s">
        <v>698</v>
      </c>
      <c r="AC473" s="9">
        <v>9.1999999999999998E-2</v>
      </c>
      <c r="AD473" s="9">
        <v>1.8399999999999999</v>
      </c>
      <c r="AE473" s="9">
        <v>0.10250000000000092</v>
      </c>
      <c r="AF473" s="9">
        <v>22.5</v>
      </c>
      <c r="AG473" s="25" t="s">
        <v>2264</v>
      </c>
      <c r="BB473" s="104" t="s">
        <v>4997</v>
      </c>
      <c r="BC473" s="105">
        <f t="shared" si="84"/>
        <v>0</v>
      </c>
      <c r="BD473" s="1"/>
      <c r="BE473">
        <v>2.5</v>
      </c>
      <c r="BF473" s="5">
        <v>2</v>
      </c>
      <c r="BG473">
        <v>5.25</v>
      </c>
      <c r="BH473" s="106">
        <f t="shared" si="83"/>
        <v>5.25</v>
      </c>
      <c r="BI473" s="107">
        <f t="shared" si="85"/>
        <v>0.5</v>
      </c>
      <c r="BJ473" s="108" t="str">
        <f t="shared" si="86"/>
        <v>SA-193-B7</v>
      </c>
      <c r="BK473" s="109" t="str">
        <f t="shared" si="87"/>
        <v>STUD BOLT, 2 1/2-2</v>
      </c>
      <c r="BL473" s="6">
        <f t="shared" si="81"/>
        <v>2.2023000000000001</v>
      </c>
      <c r="BM473" s="6" t="str">
        <f t="shared" si="88"/>
        <v>2 1/2-2 MACHINE THREAD</v>
      </c>
      <c r="BN473" s="110" t="s">
        <v>4476</v>
      </c>
    </row>
    <row r="474" spans="2:66" x14ac:dyDescent="0.25">
      <c r="B474" s="48" t="str">
        <f t="shared" si="82"/>
        <v>WNeck Flange 400-NPS10 SCH-100</v>
      </c>
      <c r="C474" s="9" t="s">
        <v>23</v>
      </c>
      <c r="D474" s="9" t="s">
        <v>724</v>
      </c>
      <c r="E474" s="9">
        <v>65280</v>
      </c>
      <c r="F474" s="22" t="s">
        <v>689</v>
      </c>
      <c r="G474" s="9" t="s">
        <v>273</v>
      </c>
      <c r="H474" s="9" t="s">
        <v>1350</v>
      </c>
      <c r="I474" s="13" t="s">
        <v>1349</v>
      </c>
      <c r="J474" s="10">
        <v>10</v>
      </c>
      <c r="K474" s="11" t="s">
        <v>882</v>
      </c>
      <c r="L474" s="11" t="s">
        <v>1237</v>
      </c>
      <c r="M474" s="15">
        <v>400</v>
      </c>
      <c r="N474" s="12">
        <v>17.5</v>
      </c>
      <c r="O474" s="12">
        <v>0.25</v>
      </c>
      <c r="P474" s="12">
        <v>2.12</v>
      </c>
      <c r="Q474" s="12">
        <v>12.619999999999997</v>
      </c>
      <c r="R474" s="12">
        <v>10.750000000000002</v>
      </c>
      <c r="S474" s="12">
        <v>4.88</v>
      </c>
      <c r="T474" s="9">
        <v>9.3119999999999994</v>
      </c>
      <c r="U474" s="12">
        <v>15.25</v>
      </c>
      <c r="V474" s="12">
        <v>1.25</v>
      </c>
      <c r="W474" s="12">
        <v>16</v>
      </c>
      <c r="X474" s="9">
        <v>11.25</v>
      </c>
      <c r="Y474" s="9" t="s">
        <v>859</v>
      </c>
      <c r="Z474" s="9" t="s">
        <v>694</v>
      </c>
      <c r="AA474" s="9" t="s">
        <v>695</v>
      </c>
      <c r="AB474" s="9" t="s">
        <v>698</v>
      </c>
      <c r="AC474" s="9">
        <v>9.1999999999999998E-2</v>
      </c>
      <c r="AD474" s="9">
        <v>1.8399999999999999</v>
      </c>
      <c r="AE474" s="9">
        <v>0.65650000000000119</v>
      </c>
      <c r="AF474" s="9">
        <v>22.5</v>
      </c>
      <c r="AG474" s="25" t="s">
        <v>2264</v>
      </c>
      <c r="BB474" s="104" t="s">
        <v>4998</v>
      </c>
      <c r="BC474" s="105">
        <f t="shared" si="84"/>
        <v>0</v>
      </c>
      <c r="BD474" s="1"/>
      <c r="BE474">
        <v>2.5</v>
      </c>
      <c r="BF474" s="5">
        <v>2</v>
      </c>
      <c r="BG474">
        <v>5.5</v>
      </c>
      <c r="BH474" s="106">
        <f t="shared" si="83"/>
        <v>5.5</v>
      </c>
      <c r="BI474" s="107">
        <f t="shared" si="85"/>
        <v>0.5</v>
      </c>
      <c r="BJ474" s="108" t="str">
        <f t="shared" si="86"/>
        <v>SA-193-B7</v>
      </c>
      <c r="BK474" s="109" t="str">
        <f t="shared" si="87"/>
        <v>STUD BOLT, 2 1/2-2</v>
      </c>
      <c r="BL474" s="6">
        <f t="shared" si="81"/>
        <v>2.2023000000000001</v>
      </c>
      <c r="BM474" s="6" t="str">
        <f t="shared" si="88"/>
        <v>2 1/2-2 MACHINE THREAD</v>
      </c>
      <c r="BN474" s="110" t="s">
        <v>4476</v>
      </c>
    </row>
    <row r="475" spans="2:66" x14ac:dyDescent="0.25">
      <c r="B475" s="48" t="str">
        <f t="shared" si="82"/>
        <v>WNeck Flange 400-NPS10 SCH-120</v>
      </c>
      <c r="C475" s="9" t="s">
        <v>23</v>
      </c>
      <c r="D475" s="9" t="s">
        <v>724</v>
      </c>
      <c r="E475" s="9">
        <v>65280</v>
      </c>
      <c r="F475" s="22" t="s">
        <v>689</v>
      </c>
      <c r="G475" s="9" t="s">
        <v>274</v>
      </c>
      <c r="H475" s="9" t="s">
        <v>1351</v>
      </c>
      <c r="I475" s="13" t="s">
        <v>1349</v>
      </c>
      <c r="J475" s="10">
        <v>10</v>
      </c>
      <c r="K475" s="11" t="s">
        <v>882</v>
      </c>
      <c r="L475" s="11" t="s">
        <v>1237</v>
      </c>
      <c r="M475" s="15">
        <v>400</v>
      </c>
      <c r="N475" s="12">
        <v>17.5</v>
      </c>
      <c r="O475" s="12">
        <v>0.25</v>
      </c>
      <c r="P475" s="12">
        <v>2.12</v>
      </c>
      <c r="Q475" s="12">
        <v>12.619999999999997</v>
      </c>
      <c r="R475" s="12">
        <v>10.750000000000002</v>
      </c>
      <c r="S475" s="12">
        <v>4.88</v>
      </c>
      <c r="T475" s="9">
        <v>9.0619999999999994</v>
      </c>
      <c r="U475" s="12">
        <v>15.25</v>
      </c>
      <c r="V475" s="12">
        <v>1.25</v>
      </c>
      <c r="W475" s="12">
        <v>16</v>
      </c>
      <c r="X475" s="9">
        <v>11.25</v>
      </c>
      <c r="Y475" s="9" t="s">
        <v>816</v>
      </c>
      <c r="Z475" s="9" t="s">
        <v>694</v>
      </c>
      <c r="AA475" s="9" t="s">
        <v>695</v>
      </c>
      <c r="AB475" s="9" t="s">
        <v>698</v>
      </c>
      <c r="AC475" s="9">
        <v>9.1999999999999998E-2</v>
      </c>
      <c r="AD475" s="9">
        <v>1.8399999999999999</v>
      </c>
      <c r="AE475" s="9">
        <v>0.78150000000000119</v>
      </c>
      <c r="AF475" s="9">
        <v>22.5</v>
      </c>
      <c r="AG475" s="25" t="s">
        <v>2264</v>
      </c>
      <c r="BB475" s="104" t="s">
        <v>4999</v>
      </c>
      <c r="BC475" s="105">
        <f t="shared" si="84"/>
        <v>0</v>
      </c>
      <c r="BD475" s="1"/>
      <c r="BE475">
        <v>2.5</v>
      </c>
      <c r="BF475" s="5">
        <v>2</v>
      </c>
      <c r="BG475">
        <v>5.75</v>
      </c>
      <c r="BH475" s="106">
        <f t="shared" si="83"/>
        <v>5.75</v>
      </c>
      <c r="BI475" s="107">
        <f t="shared" si="85"/>
        <v>0.5</v>
      </c>
      <c r="BJ475" s="108" t="str">
        <f t="shared" si="86"/>
        <v>SA-193-B7</v>
      </c>
      <c r="BK475" s="109" t="str">
        <f t="shared" si="87"/>
        <v>STUD BOLT, 2 1/2-2</v>
      </c>
      <c r="BL475" s="6">
        <f t="shared" si="81"/>
        <v>2.2023000000000001</v>
      </c>
      <c r="BM475" s="6" t="str">
        <f t="shared" si="88"/>
        <v>2 1/2-2 MACHINE THREAD</v>
      </c>
      <c r="BN475" s="110" t="s">
        <v>4476</v>
      </c>
    </row>
    <row r="476" spans="2:66" x14ac:dyDescent="0.25">
      <c r="B476" s="48" t="str">
        <f t="shared" si="82"/>
        <v>WNeck Flange 400-NPS10 SCH-140</v>
      </c>
      <c r="C476" s="9" t="s">
        <v>23</v>
      </c>
      <c r="D476" s="9" t="s">
        <v>724</v>
      </c>
      <c r="E476" s="9">
        <v>65280</v>
      </c>
      <c r="F476" s="22" t="s">
        <v>689</v>
      </c>
      <c r="G476" s="9" t="s">
        <v>1</v>
      </c>
      <c r="H476" s="9" t="s">
        <v>1352</v>
      </c>
      <c r="I476" s="13" t="s">
        <v>1349</v>
      </c>
      <c r="J476" s="10">
        <v>10</v>
      </c>
      <c r="K476" s="11" t="s">
        <v>882</v>
      </c>
      <c r="L476" s="11" t="s">
        <v>1237</v>
      </c>
      <c r="M476" s="15">
        <v>400</v>
      </c>
      <c r="N476" s="12">
        <v>17.5</v>
      </c>
      <c r="O476" s="12">
        <v>0.25</v>
      </c>
      <c r="P476" s="12">
        <v>2.12</v>
      </c>
      <c r="Q476" s="12">
        <v>12.619999999999997</v>
      </c>
      <c r="R476" s="12">
        <v>10.750000000000002</v>
      </c>
      <c r="S476" s="12">
        <v>4.88</v>
      </c>
      <c r="T476" s="9">
        <v>8.75</v>
      </c>
      <c r="U476" s="12">
        <v>15.25</v>
      </c>
      <c r="V476" s="12">
        <v>1.25</v>
      </c>
      <c r="W476" s="12">
        <v>16</v>
      </c>
      <c r="X476" s="9">
        <v>11.25</v>
      </c>
      <c r="Y476" s="9" t="s">
        <v>862</v>
      </c>
      <c r="Z476" s="9" t="s">
        <v>694</v>
      </c>
      <c r="AA476" s="9" t="s">
        <v>695</v>
      </c>
      <c r="AB476" s="9" t="s">
        <v>698</v>
      </c>
      <c r="AC476" s="9">
        <v>9.1999999999999998E-2</v>
      </c>
      <c r="AD476" s="9">
        <v>1.8399999999999999</v>
      </c>
      <c r="AE476" s="9">
        <v>0.93750000000000089</v>
      </c>
      <c r="AF476" s="9">
        <v>22.5</v>
      </c>
      <c r="AG476" s="25" t="s">
        <v>2264</v>
      </c>
      <c r="BB476" s="104" t="s">
        <v>5000</v>
      </c>
      <c r="BC476" s="105">
        <f t="shared" si="84"/>
        <v>0</v>
      </c>
      <c r="BD476" s="1"/>
      <c r="BE476">
        <v>2.5</v>
      </c>
      <c r="BF476" s="5">
        <v>2</v>
      </c>
      <c r="BG476">
        <v>6</v>
      </c>
      <c r="BH476" s="106">
        <f t="shared" si="83"/>
        <v>6</v>
      </c>
      <c r="BI476" s="107">
        <f t="shared" si="85"/>
        <v>0.5</v>
      </c>
      <c r="BJ476" s="108" t="str">
        <f t="shared" si="86"/>
        <v>SA-193-B7</v>
      </c>
      <c r="BK476" s="109" t="str">
        <f t="shared" si="87"/>
        <v>STUD BOLT, 2 1/2-2</v>
      </c>
      <c r="BL476" s="6">
        <f t="shared" si="81"/>
        <v>2.2023000000000001</v>
      </c>
      <c r="BM476" s="6" t="str">
        <f t="shared" si="88"/>
        <v>2 1/2-2 MACHINE THREAD</v>
      </c>
      <c r="BN476" s="110" t="s">
        <v>4476</v>
      </c>
    </row>
    <row r="477" spans="2:66" x14ac:dyDescent="0.25">
      <c r="B477" s="48" t="str">
        <f t="shared" si="82"/>
        <v>WNeck Flange 400-NPS10 SCH-160</v>
      </c>
      <c r="C477" s="9" t="s">
        <v>23</v>
      </c>
      <c r="D477" s="9" t="s">
        <v>724</v>
      </c>
      <c r="E477" s="9">
        <v>65280</v>
      </c>
      <c r="F477" s="22" t="s">
        <v>689</v>
      </c>
      <c r="G477" s="9" t="s">
        <v>275</v>
      </c>
      <c r="H477" s="9" t="s">
        <v>1353</v>
      </c>
      <c r="I477" s="13" t="s">
        <v>1349</v>
      </c>
      <c r="J477" s="10">
        <v>10</v>
      </c>
      <c r="K477" s="11" t="s">
        <v>882</v>
      </c>
      <c r="L477" s="11" t="s">
        <v>1237</v>
      </c>
      <c r="M477" s="15">
        <v>400</v>
      </c>
      <c r="N477" s="12">
        <v>17.5</v>
      </c>
      <c r="O477" s="12">
        <v>0.25</v>
      </c>
      <c r="P477" s="12">
        <v>2.12</v>
      </c>
      <c r="Q477" s="12">
        <v>12.619999999999997</v>
      </c>
      <c r="R477" s="12">
        <v>10.750000000000002</v>
      </c>
      <c r="S477" s="12">
        <v>4.88</v>
      </c>
      <c r="T477" s="9">
        <v>8.5</v>
      </c>
      <c r="U477" s="12">
        <v>15.25</v>
      </c>
      <c r="V477" s="12">
        <v>1.25</v>
      </c>
      <c r="W477" s="12">
        <v>16</v>
      </c>
      <c r="X477" s="9">
        <v>11.25</v>
      </c>
      <c r="Y477" s="9" t="s">
        <v>700</v>
      </c>
      <c r="Z477" s="9" t="s">
        <v>694</v>
      </c>
      <c r="AA477" s="9" t="s">
        <v>695</v>
      </c>
      <c r="AB477" s="9" t="s">
        <v>698</v>
      </c>
      <c r="AC477" s="9">
        <v>9.1999999999999998E-2</v>
      </c>
      <c r="AD477" s="9">
        <v>1.8399999999999999</v>
      </c>
      <c r="AE477" s="9">
        <v>1.0625000000000009</v>
      </c>
      <c r="AF477" s="9">
        <v>22.5</v>
      </c>
      <c r="AG477" s="25" t="s">
        <v>2264</v>
      </c>
      <c r="BB477" s="104" t="s">
        <v>5001</v>
      </c>
      <c r="BC477" s="105">
        <f t="shared" si="84"/>
        <v>0</v>
      </c>
      <c r="BD477" s="1"/>
      <c r="BE477">
        <v>2.5</v>
      </c>
      <c r="BF477" s="5">
        <v>2</v>
      </c>
      <c r="BG477">
        <v>6.25</v>
      </c>
      <c r="BH477" s="106">
        <f t="shared" si="83"/>
        <v>6.25</v>
      </c>
      <c r="BI477" s="107">
        <f t="shared" si="85"/>
        <v>0.5</v>
      </c>
      <c r="BJ477" s="108" t="str">
        <f t="shared" si="86"/>
        <v>SA-193-B7</v>
      </c>
      <c r="BK477" s="109" t="str">
        <f t="shared" si="87"/>
        <v>STUD BOLT, 2 1/2-2</v>
      </c>
      <c r="BL477" s="6">
        <f t="shared" si="81"/>
        <v>2.2023000000000001</v>
      </c>
      <c r="BM477" s="6" t="str">
        <f t="shared" si="88"/>
        <v>2 1/2-2 MACHINE THREAD</v>
      </c>
      <c r="BN477" s="110" t="s">
        <v>4476</v>
      </c>
    </row>
    <row r="478" spans="2:66" x14ac:dyDescent="0.25">
      <c r="B478" s="48" t="str">
        <f t="shared" si="82"/>
        <v>WNeck Flange 400-NPS10 SCH-20</v>
      </c>
      <c r="C478" s="9" t="s">
        <v>23</v>
      </c>
      <c r="D478" s="9" t="s">
        <v>724</v>
      </c>
      <c r="E478" s="9">
        <v>65280</v>
      </c>
      <c r="F478" s="22" t="s">
        <v>689</v>
      </c>
      <c r="G478" s="9" t="s">
        <v>1</v>
      </c>
      <c r="H478" s="9" t="s">
        <v>1354</v>
      </c>
      <c r="I478" s="13" t="s">
        <v>1349</v>
      </c>
      <c r="J478" s="10">
        <v>10</v>
      </c>
      <c r="K478" s="11" t="s">
        <v>882</v>
      </c>
      <c r="L478" s="11" t="s">
        <v>1237</v>
      </c>
      <c r="M478" s="15">
        <v>400</v>
      </c>
      <c r="N478" s="12">
        <v>17.5</v>
      </c>
      <c r="O478" s="12">
        <v>0.25</v>
      </c>
      <c r="P478" s="12">
        <v>2.12</v>
      </c>
      <c r="Q478" s="12">
        <v>12.619999999999997</v>
      </c>
      <c r="R478" s="12">
        <v>10.750000000000002</v>
      </c>
      <c r="S478" s="12">
        <v>4.88</v>
      </c>
      <c r="T478" s="9">
        <v>10.25</v>
      </c>
      <c r="U478" s="12">
        <v>15.25</v>
      </c>
      <c r="V478" s="12">
        <v>1.25</v>
      </c>
      <c r="W478" s="12">
        <v>16</v>
      </c>
      <c r="X478" s="9">
        <v>11.25</v>
      </c>
      <c r="Y478" s="9" t="s">
        <v>866</v>
      </c>
      <c r="Z478" s="9" t="s">
        <v>694</v>
      </c>
      <c r="AA478" s="9" t="s">
        <v>695</v>
      </c>
      <c r="AB478" s="9" t="s">
        <v>698</v>
      </c>
      <c r="AC478" s="9">
        <v>9.1999999999999998E-2</v>
      </c>
      <c r="AD478" s="9">
        <v>1.8399999999999999</v>
      </c>
      <c r="AE478" s="9">
        <v>0.18750000000000089</v>
      </c>
      <c r="AF478" s="9">
        <v>22.5</v>
      </c>
      <c r="AG478" s="25" t="s">
        <v>2264</v>
      </c>
      <c r="BB478" s="104" t="s">
        <v>5002</v>
      </c>
      <c r="BC478" s="105">
        <f t="shared" si="84"/>
        <v>0</v>
      </c>
      <c r="BD478" s="1"/>
      <c r="BE478">
        <v>2.5</v>
      </c>
      <c r="BF478" s="5">
        <v>2</v>
      </c>
      <c r="BG478">
        <v>6.5</v>
      </c>
      <c r="BH478" s="106">
        <f t="shared" si="83"/>
        <v>6.5</v>
      </c>
      <c r="BI478" s="107">
        <f t="shared" si="85"/>
        <v>0.5</v>
      </c>
      <c r="BJ478" s="108" t="str">
        <f t="shared" si="86"/>
        <v>SA-193-B7</v>
      </c>
      <c r="BK478" s="109" t="str">
        <f t="shared" si="87"/>
        <v>STUD BOLT, 2 1/2-2</v>
      </c>
      <c r="BL478" s="6">
        <f t="shared" si="81"/>
        <v>2.2023000000000001</v>
      </c>
      <c r="BM478" s="6" t="str">
        <f t="shared" si="88"/>
        <v>2 1/2-2 MACHINE THREAD</v>
      </c>
      <c r="BN478" s="110" t="s">
        <v>4476</v>
      </c>
    </row>
    <row r="479" spans="2:66" x14ac:dyDescent="0.25">
      <c r="B479" s="48" t="str">
        <f t="shared" si="82"/>
        <v>WNeck Flange 400-NPS10 SCH-30</v>
      </c>
      <c r="C479" s="9" t="s">
        <v>23</v>
      </c>
      <c r="D479" s="9" t="s">
        <v>724</v>
      </c>
      <c r="E479" s="9">
        <v>65280</v>
      </c>
      <c r="F479" s="22" t="s">
        <v>689</v>
      </c>
      <c r="G479" s="9" t="s">
        <v>1</v>
      </c>
      <c r="H479" s="9" t="s">
        <v>1355</v>
      </c>
      <c r="I479" s="13" t="s">
        <v>1349</v>
      </c>
      <c r="J479" s="10">
        <v>10</v>
      </c>
      <c r="K479" s="11" t="s">
        <v>882</v>
      </c>
      <c r="L479" s="11" t="s">
        <v>1237</v>
      </c>
      <c r="M479" s="15">
        <v>400</v>
      </c>
      <c r="N479" s="12">
        <v>17.5</v>
      </c>
      <c r="O479" s="12">
        <v>0.25</v>
      </c>
      <c r="P479" s="12">
        <v>2.12</v>
      </c>
      <c r="Q479" s="12">
        <v>12.619999999999997</v>
      </c>
      <c r="R479" s="12">
        <v>10.750000000000002</v>
      </c>
      <c r="S479" s="12">
        <v>4.88</v>
      </c>
      <c r="T479" s="9">
        <v>10.135999999999999</v>
      </c>
      <c r="U479" s="12">
        <v>15.25</v>
      </c>
      <c r="V479" s="12">
        <v>1.25</v>
      </c>
      <c r="W479" s="12">
        <v>16</v>
      </c>
      <c r="X479" s="9">
        <v>11.25</v>
      </c>
      <c r="Y479" s="9" t="s">
        <v>868</v>
      </c>
      <c r="Z479" s="9" t="s">
        <v>694</v>
      </c>
      <c r="AA479" s="9" t="s">
        <v>695</v>
      </c>
      <c r="AB479" s="9" t="s">
        <v>698</v>
      </c>
      <c r="AC479" s="9">
        <v>9.1999999999999998E-2</v>
      </c>
      <c r="AD479" s="9">
        <v>1.8399999999999999</v>
      </c>
      <c r="AE479" s="9">
        <v>0.24450000000000127</v>
      </c>
      <c r="AF479" s="9">
        <v>22.5</v>
      </c>
      <c r="AG479" s="25" t="s">
        <v>2264</v>
      </c>
      <c r="BB479" s="104" t="s">
        <v>5003</v>
      </c>
      <c r="BC479" s="105">
        <f t="shared" si="84"/>
        <v>0</v>
      </c>
      <c r="BD479" s="1"/>
      <c r="BE479">
        <v>2.5</v>
      </c>
      <c r="BF479" s="5">
        <v>2</v>
      </c>
      <c r="BG479">
        <v>6.75</v>
      </c>
      <c r="BH479" s="106">
        <f t="shared" si="83"/>
        <v>6.75</v>
      </c>
      <c r="BI479" s="107">
        <f t="shared" si="85"/>
        <v>0.5</v>
      </c>
      <c r="BJ479" s="108" t="str">
        <f t="shared" si="86"/>
        <v>SA-193-B7</v>
      </c>
      <c r="BK479" s="109" t="str">
        <f t="shared" si="87"/>
        <v>STUD BOLT, 2 1/2-2</v>
      </c>
      <c r="BL479" s="6">
        <f t="shared" si="81"/>
        <v>2.2023000000000001</v>
      </c>
      <c r="BM479" s="6" t="str">
        <f t="shared" si="88"/>
        <v>2 1/2-2 MACHINE THREAD</v>
      </c>
      <c r="BN479" s="110" t="s">
        <v>4476</v>
      </c>
    </row>
    <row r="480" spans="2:66" x14ac:dyDescent="0.25">
      <c r="B480" s="48" t="str">
        <f t="shared" si="82"/>
        <v>WNeck Flange 400-NPS10 SCH-40</v>
      </c>
      <c r="C480" s="9" t="s">
        <v>23</v>
      </c>
      <c r="D480" s="9" t="s">
        <v>724</v>
      </c>
      <c r="E480" s="9">
        <v>65280</v>
      </c>
      <c r="F480" s="22" t="s">
        <v>689</v>
      </c>
      <c r="G480" s="9" t="s">
        <v>276</v>
      </c>
      <c r="H480" s="9" t="s">
        <v>1356</v>
      </c>
      <c r="I480" s="13" t="s">
        <v>1349</v>
      </c>
      <c r="J480" s="10">
        <v>10</v>
      </c>
      <c r="K480" s="11" t="s">
        <v>882</v>
      </c>
      <c r="L480" s="11" t="s">
        <v>1237</v>
      </c>
      <c r="M480" s="15">
        <v>400</v>
      </c>
      <c r="N480" s="12">
        <v>17.5</v>
      </c>
      <c r="O480" s="12">
        <v>0.25</v>
      </c>
      <c r="P480" s="12">
        <v>2.12</v>
      </c>
      <c r="Q480" s="12">
        <v>12.619999999999997</v>
      </c>
      <c r="R480" s="12">
        <v>10.750000000000002</v>
      </c>
      <c r="S480" s="12">
        <v>4.88</v>
      </c>
      <c r="T480" s="9">
        <v>10.02</v>
      </c>
      <c r="U480" s="12">
        <v>15.25</v>
      </c>
      <c r="V480" s="12">
        <v>1.25</v>
      </c>
      <c r="W480" s="12">
        <v>16</v>
      </c>
      <c r="X480" s="9">
        <v>11.25</v>
      </c>
      <c r="Y480" s="9" t="s">
        <v>702</v>
      </c>
      <c r="Z480" s="9" t="s">
        <v>694</v>
      </c>
      <c r="AA480" s="9" t="s">
        <v>695</v>
      </c>
      <c r="AB480" s="9" t="s">
        <v>698</v>
      </c>
      <c r="AC480" s="9">
        <v>9.1999999999999998E-2</v>
      </c>
      <c r="AD480" s="9">
        <v>1.8399999999999999</v>
      </c>
      <c r="AE480" s="9">
        <v>0.3025000000000011</v>
      </c>
      <c r="AF480" s="9">
        <v>22.5</v>
      </c>
      <c r="AG480" s="25" t="s">
        <v>2264</v>
      </c>
      <c r="BB480" s="104" t="s">
        <v>5004</v>
      </c>
      <c r="BC480" s="105">
        <f t="shared" si="84"/>
        <v>0</v>
      </c>
      <c r="BD480" s="1"/>
      <c r="BE480">
        <v>2.5</v>
      </c>
      <c r="BF480" s="5">
        <v>2</v>
      </c>
      <c r="BG480">
        <v>7</v>
      </c>
      <c r="BH480" s="106">
        <f t="shared" si="83"/>
        <v>7</v>
      </c>
      <c r="BI480" s="107">
        <f t="shared" si="85"/>
        <v>0.5</v>
      </c>
      <c r="BJ480" s="108" t="str">
        <f t="shared" si="86"/>
        <v>SA-193-B7</v>
      </c>
      <c r="BK480" s="109" t="str">
        <f t="shared" si="87"/>
        <v>STUD BOLT, 2 1/2-2</v>
      </c>
      <c r="BL480" s="6">
        <f t="shared" si="81"/>
        <v>2.2023000000000001</v>
      </c>
      <c r="BM480" s="6" t="str">
        <f t="shared" si="88"/>
        <v>2 1/2-2 MACHINE THREAD</v>
      </c>
      <c r="BN480" s="110" t="s">
        <v>4476</v>
      </c>
    </row>
    <row r="481" spans="2:66" x14ac:dyDescent="0.25">
      <c r="B481" s="48" t="str">
        <f t="shared" si="82"/>
        <v>WNeck Flange 400-NPS10 SCH-60</v>
      </c>
      <c r="C481" s="9" t="s">
        <v>23</v>
      </c>
      <c r="D481" s="9" t="s">
        <v>724</v>
      </c>
      <c r="E481" s="9">
        <v>65280</v>
      </c>
      <c r="F481" s="22" t="s">
        <v>689</v>
      </c>
      <c r="G481" s="9" t="s">
        <v>1</v>
      </c>
      <c r="H481" s="9" t="s">
        <v>1357</v>
      </c>
      <c r="I481" s="13" t="s">
        <v>1349</v>
      </c>
      <c r="J481" s="10">
        <v>10</v>
      </c>
      <c r="K481" s="11" t="s">
        <v>882</v>
      </c>
      <c r="L481" s="11" t="s">
        <v>1237</v>
      </c>
      <c r="M481" s="15">
        <v>400</v>
      </c>
      <c r="N481" s="12">
        <v>17.5</v>
      </c>
      <c r="O481" s="12">
        <v>0.25</v>
      </c>
      <c r="P481" s="12">
        <v>2.12</v>
      </c>
      <c r="Q481" s="12">
        <v>12.619999999999997</v>
      </c>
      <c r="R481" s="12">
        <v>10.750000000000002</v>
      </c>
      <c r="S481" s="12">
        <v>4.88</v>
      </c>
      <c r="T481" s="9">
        <v>9.75</v>
      </c>
      <c r="U481" s="12">
        <v>15.25</v>
      </c>
      <c r="V481" s="12">
        <v>1.25</v>
      </c>
      <c r="W481" s="12">
        <v>16</v>
      </c>
      <c r="X481" s="9">
        <v>11.25</v>
      </c>
      <c r="Y481" s="9" t="s">
        <v>872</v>
      </c>
      <c r="Z481" s="9" t="s">
        <v>694</v>
      </c>
      <c r="AA481" s="9" t="s">
        <v>695</v>
      </c>
      <c r="AB481" s="9" t="s">
        <v>698</v>
      </c>
      <c r="AC481" s="9">
        <v>9.1999999999999998E-2</v>
      </c>
      <c r="AD481" s="9">
        <v>1.8399999999999999</v>
      </c>
      <c r="AE481" s="9">
        <v>0.43750000000000089</v>
      </c>
      <c r="AF481" s="9">
        <v>22.5</v>
      </c>
      <c r="AG481" s="25" t="s">
        <v>2264</v>
      </c>
      <c r="BB481" s="104" t="s">
        <v>5005</v>
      </c>
      <c r="BC481" s="105">
        <f t="shared" si="84"/>
        <v>0</v>
      </c>
      <c r="BD481" s="1"/>
      <c r="BE481">
        <v>2.5</v>
      </c>
      <c r="BF481" s="5">
        <v>2</v>
      </c>
      <c r="BG481">
        <v>7.25</v>
      </c>
      <c r="BH481" s="106">
        <f t="shared" si="83"/>
        <v>7.25</v>
      </c>
      <c r="BI481" s="107">
        <f t="shared" si="85"/>
        <v>0.5</v>
      </c>
      <c r="BJ481" s="108" t="str">
        <f t="shared" si="86"/>
        <v>SA-193-B7</v>
      </c>
      <c r="BK481" s="109" t="str">
        <f t="shared" si="87"/>
        <v>STUD BOLT, 2 1/2-2</v>
      </c>
      <c r="BL481" s="6">
        <f t="shared" si="81"/>
        <v>2.2023000000000001</v>
      </c>
      <c r="BM481" s="6" t="str">
        <f t="shared" si="88"/>
        <v>2 1/2-2 MACHINE THREAD</v>
      </c>
      <c r="BN481" s="110" t="s">
        <v>4476</v>
      </c>
    </row>
    <row r="482" spans="2:66" x14ac:dyDescent="0.25">
      <c r="B482" s="48" t="str">
        <f t="shared" si="82"/>
        <v>WNeck Flange 400-NPS10 SCH-80</v>
      </c>
      <c r="C482" s="9" t="s">
        <v>23</v>
      </c>
      <c r="D482" s="9" t="s">
        <v>724</v>
      </c>
      <c r="E482" s="9">
        <v>65280</v>
      </c>
      <c r="F482" s="22" t="s">
        <v>689</v>
      </c>
      <c r="G482" s="9" t="s">
        <v>277</v>
      </c>
      <c r="H482" s="9" t="s">
        <v>1358</v>
      </c>
      <c r="I482" s="13" t="s">
        <v>1349</v>
      </c>
      <c r="J482" s="10">
        <v>10</v>
      </c>
      <c r="K482" s="11" t="s">
        <v>882</v>
      </c>
      <c r="L482" s="11" t="s">
        <v>1237</v>
      </c>
      <c r="M482" s="15">
        <v>400</v>
      </c>
      <c r="N482" s="12">
        <v>17.5</v>
      </c>
      <c r="O482" s="12">
        <v>0.25</v>
      </c>
      <c r="P482" s="12">
        <v>2.12</v>
      </c>
      <c r="Q482" s="12">
        <v>12.619999999999997</v>
      </c>
      <c r="R482" s="12">
        <v>10.750000000000002</v>
      </c>
      <c r="S482" s="12">
        <v>4.88</v>
      </c>
      <c r="T482" s="9">
        <v>9.5619999999999994</v>
      </c>
      <c r="U482" s="12">
        <v>15.25</v>
      </c>
      <c r="V482" s="12">
        <v>1.25</v>
      </c>
      <c r="W482" s="12">
        <v>16</v>
      </c>
      <c r="X482" s="9">
        <v>11.25</v>
      </c>
      <c r="Y482" s="9" t="s">
        <v>704</v>
      </c>
      <c r="Z482" s="9" t="s">
        <v>694</v>
      </c>
      <c r="AA482" s="9" t="s">
        <v>695</v>
      </c>
      <c r="AB482" s="9" t="s">
        <v>698</v>
      </c>
      <c r="AC482" s="9">
        <v>9.1999999999999998E-2</v>
      </c>
      <c r="AD482" s="9">
        <v>1.8399999999999999</v>
      </c>
      <c r="AE482" s="9">
        <v>0.53150000000000119</v>
      </c>
      <c r="AF482" s="9">
        <v>22.5</v>
      </c>
      <c r="AG482" s="25" t="s">
        <v>2264</v>
      </c>
      <c r="BB482" s="104" t="s">
        <v>5006</v>
      </c>
      <c r="BC482" s="105">
        <f t="shared" si="84"/>
        <v>0</v>
      </c>
      <c r="BD482" s="1"/>
      <c r="BE482">
        <v>2.5</v>
      </c>
      <c r="BF482" s="5">
        <v>2</v>
      </c>
      <c r="BG482">
        <v>7.5</v>
      </c>
      <c r="BH482" s="106">
        <f t="shared" si="83"/>
        <v>7.5</v>
      </c>
      <c r="BI482" s="107">
        <f t="shared" si="85"/>
        <v>0.5</v>
      </c>
      <c r="BJ482" s="108" t="str">
        <f t="shared" si="86"/>
        <v>SA-193-B7</v>
      </c>
      <c r="BK482" s="109" t="str">
        <f t="shared" si="87"/>
        <v>STUD BOLT, 2 1/2-2</v>
      </c>
      <c r="BL482" s="6">
        <f t="shared" si="81"/>
        <v>2.2023000000000001</v>
      </c>
      <c r="BM482" s="6" t="str">
        <f t="shared" si="88"/>
        <v>2 1/2-2 MACHINE THREAD</v>
      </c>
      <c r="BN482" s="110" t="s">
        <v>4476</v>
      </c>
    </row>
    <row r="483" spans="2:66" x14ac:dyDescent="0.25">
      <c r="B483" s="48" t="str">
        <f t="shared" si="82"/>
        <v>WNeck Flange 400-NPS10 SCH-STD</v>
      </c>
      <c r="C483" s="9" t="s">
        <v>23</v>
      </c>
      <c r="D483" s="9" t="s">
        <v>724</v>
      </c>
      <c r="E483" s="9">
        <v>65280</v>
      </c>
      <c r="F483" s="22" t="s">
        <v>689</v>
      </c>
      <c r="G483" s="9" t="s">
        <v>1</v>
      </c>
      <c r="H483" s="9" t="s">
        <v>1359</v>
      </c>
      <c r="I483" s="13" t="s">
        <v>1349</v>
      </c>
      <c r="J483" s="10">
        <v>10</v>
      </c>
      <c r="K483" s="11" t="s">
        <v>882</v>
      </c>
      <c r="L483" s="11" t="s">
        <v>1237</v>
      </c>
      <c r="M483" s="15">
        <v>400</v>
      </c>
      <c r="N483" s="12">
        <v>17.5</v>
      </c>
      <c r="O483" s="12">
        <v>0.25</v>
      </c>
      <c r="P483" s="12">
        <v>2.12</v>
      </c>
      <c r="Q483" s="12">
        <v>12.619999999999997</v>
      </c>
      <c r="R483" s="12">
        <v>10.750000000000002</v>
      </c>
      <c r="S483" s="12">
        <v>4.88</v>
      </c>
      <c r="T483" s="9">
        <v>10.02</v>
      </c>
      <c r="U483" s="12">
        <v>15.25</v>
      </c>
      <c r="V483" s="12">
        <v>1.25</v>
      </c>
      <c r="W483" s="12">
        <v>16</v>
      </c>
      <c r="X483" s="9">
        <v>11.25</v>
      </c>
      <c r="Y483" s="9" t="s">
        <v>706</v>
      </c>
      <c r="Z483" s="9" t="s">
        <v>694</v>
      </c>
      <c r="AA483" s="9" t="s">
        <v>695</v>
      </c>
      <c r="AB483" s="9" t="s">
        <v>698</v>
      </c>
      <c r="AC483" s="9">
        <v>9.1999999999999998E-2</v>
      </c>
      <c r="AD483" s="9">
        <v>1.8399999999999999</v>
      </c>
      <c r="AE483" s="9">
        <v>0.3025000000000011</v>
      </c>
      <c r="AF483" s="9">
        <v>22.5</v>
      </c>
      <c r="AG483" s="25" t="s">
        <v>2264</v>
      </c>
      <c r="BB483" s="104" t="s">
        <v>5007</v>
      </c>
      <c r="BC483" s="105">
        <f t="shared" si="84"/>
        <v>0</v>
      </c>
      <c r="BD483" s="1"/>
      <c r="BE483">
        <v>2.5</v>
      </c>
      <c r="BF483" s="5">
        <v>2</v>
      </c>
      <c r="BG483">
        <v>7.75</v>
      </c>
      <c r="BH483" s="106">
        <f t="shared" si="83"/>
        <v>7.75</v>
      </c>
      <c r="BI483" s="107">
        <f t="shared" si="85"/>
        <v>0.5</v>
      </c>
      <c r="BJ483" s="108" t="str">
        <f t="shared" si="86"/>
        <v>SA-193-B7</v>
      </c>
      <c r="BK483" s="109" t="str">
        <f t="shared" si="87"/>
        <v>STUD BOLT, 2 1/2-2</v>
      </c>
      <c r="BL483" s="6">
        <f t="shared" si="81"/>
        <v>2.2023000000000001</v>
      </c>
      <c r="BM483" s="6" t="str">
        <f t="shared" si="88"/>
        <v>2 1/2-2 MACHINE THREAD</v>
      </c>
      <c r="BN483" s="110" t="s">
        <v>4476</v>
      </c>
    </row>
    <row r="484" spans="2:66" x14ac:dyDescent="0.25">
      <c r="B484" s="48" t="str">
        <f t="shared" si="82"/>
        <v>WNeck Flange 400-NPS10 SCH-XH</v>
      </c>
      <c r="C484" s="9" t="s">
        <v>23</v>
      </c>
      <c r="D484" s="9" t="s">
        <v>724</v>
      </c>
      <c r="E484" s="9">
        <v>65280</v>
      </c>
      <c r="F484" s="22" t="s">
        <v>689</v>
      </c>
      <c r="G484" s="9" t="s">
        <v>278</v>
      </c>
      <c r="H484" s="9" t="s">
        <v>1360</v>
      </c>
      <c r="I484" s="13" t="s">
        <v>1349</v>
      </c>
      <c r="J484" s="10">
        <v>10</v>
      </c>
      <c r="K484" s="11" t="s">
        <v>882</v>
      </c>
      <c r="L484" s="11" t="s">
        <v>1237</v>
      </c>
      <c r="M484" s="15">
        <v>400</v>
      </c>
      <c r="N484" s="12">
        <v>17.5</v>
      </c>
      <c r="O484" s="12">
        <v>0.25</v>
      </c>
      <c r="P484" s="12">
        <v>2.12</v>
      </c>
      <c r="Q484" s="12">
        <v>12.619999999999997</v>
      </c>
      <c r="R484" s="12">
        <v>10.750000000000002</v>
      </c>
      <c r="S484" s="12">
        <v>4.88</v>
      </c>
      <c r="T484" s="9">
        <v>9.75</v>
      </c>
      <c r="U484" s="12">
        <v>15.25</v>
      </c>
      <c r="V484" s="12">
        <v>1.25</v>
      </c>
      <c r="W484" s="12">
        <v>16</v>
      </c>
      <c r="X484" s="9">
        <v>11.25</v>
      </c>
      <c r="Y484" s="9" t="s">
        <v>708</v>
      </c>
      <c r="Z484" s="9" t="s">
        <v>694</v>
      </c>
      <c r="AA484" s="9" t="s">
        <v>695</v>
      </c>
      <c r="AB484" s="9" t="s">
        <v>698</v>
      </c>
      <c r="AC484" s="9">
        <v>9.1999999999999998E-2</v>
      </c>
      <c r="AD484" s="9">
        <v>1.8399999999999999</v>
      </c>
      <c r="AE484" s="9">
        <v>0.43750000000000089</v>
      </c>
      <c r="AF484" s="9">
        <v>22.5</v>
      </c>
      <c r="AG484" s="25" t="s">
        <v>2264</v>
      </c>
      <c r="BB484" s="104" t="s">
        <v>5008</v>
      </c>
      <c r="BC484" s="105">
        <f t="shared" si="84"/>
        <v>0</v>
      </c>
      <c r="BD484" s="1"/>
      <c r="BE484">
        <v>2.5</v>
      </c>
      <c r="BF484" s="5">
        <v>2</v>
      </c>
      <c r="BG484">
        <v>8</v>
      </c>
      <c r="BH484" s="106">
        <f t="shared" si="83"/>
        <v>8</v>
      </c>
      <c r="BI484" s="107">
        <f t="shared" si="85"/>
        <v>0.5</v>
      </c>
      <c r="BJ484" s="108" t="str">
        <f t="shared" si="86"/>
        <v>SA-193-B7</v>
      </c>
      <c r="BK484" s="109" t="str">
        <f t="shared" si="87"/>
        <v>STUD BOLT, 2 1/2-2</v>
      </c>
      <c r="BL484" s="6">
        <f t="shared" si="81"/>
        <v>2.2023000000000001</v>
      </c>
      <c r="BM484" s="6" t="str">
        <f t="shared" si="88"/>
        <v>2 1/2-2 MACHINE THREAD</v>
      </c>
      <c r="BN484" s="110" t="s">
        <v>4476</v>
      </c>
    </row>
    <row r="485" spans="2:66" x14ac:dyDescent="0.25">
      <c r="B485" s="48" t="str">
        <f t="shared" si="82"/>
        <v>WNeck Flange 400-NPS10 SCH-XXH</v>
      </c>
      <c r="C485" s="9" t="s">
        <v>23</v>
      </c>
      <c r="D485" s="9" t="s">
        <v>724</v>
      </c>
      <c r="E485" s="9">
        <v>65280</v>
      </c>
      <c r="F485" s="22" t="s">
        <v>689</v>
      </c>
      <c r="G485" s="9" t="s">
        <v>279</v>
      </c>
      <c r="H485" s="9" t="s">
        <v>1361</v>
      </c>
      <c r="I485" s="13" t="s">
        <v>1349</v>
      </c>
      <c r="J485" s="10">
        <v>10</v>
      </c>
      <c r="K485" s="11" t="s">
        <v>882</v>
      </c>
      <c r="L485" s="11" t="s">
        <v>1237</v>
      </c>
      <c r="M485" s="15">
        <v>400</v>
      </c>
      <c r="N485" s="12">
        <v>17.5</v>
      </c>
      <c r="O485" s="12">
        <v>0.25</v>
      </c>
      <c r="P485" s="12">
        <v>2.12</v>
      </c>
      <c r="Q485" s="12">
        <v>12.619999999999997</v>
      </c>
      <c r="R485" s="12">
        <v>10.750000000000002</v>
      </c>
      <c r="S485" s="12">
        <v>4.88</v>
      </c>
      <c r="T485" s="9">
        <v>8.75</v>
      </c>
      <c r="U485" s="12">
        <v>15.25</v>
      </c>
      <c r="V485" s="12">
        <v>1.25</v>
      </c>
      <c r="W485" s="12">
        <v>16</v>
      </c>
      <c r="X485" s="9">
        <v>11.25</v>
      </c>
      <c r="Y485" s="9" t="s">
        <v>710</v>
      </c>
      <c r="Z485" s="9" t="s">
        <v>694</v>
      </c>
      <c r="AA485" s="9" t="s">
        <v>695</v>
      </c>
      <c r="AB485" s="9" t="s">
        <v>698</v>
      </c>
      <c r="AC485" s="9">
        <v>9.1999999999999998E-2</v>
      </c>
      <c r="AD485" s="9">
        <v>1.8399999999999999</v>
      </c>
      <c r="AE485" s="9">
        <v>0.93750000000000089</v>
      </c>
      <c r="AF485" s="9">
        <v>22.5</v>
      </c>
      <c r="AG485" s="25" t="s">
        <v>2264</v>
      </c>
      <c r="BB485" s="104" t="s">
        <v>5009</v>
      </c>
      <c r="BC485" s="105">
        <f t="shared" si="84"/>
        <v>0</v>
      </c>
      <c r="BD485" s="1"/>
      <c r="BE485">
        <v>2.5</v>
      </c>
      <c r="BF485" s="5">
        <v>2</v>
      </c>
      <c r="BG485">
        <v>8.5</v>
      </c>
      <c r="BH485" s="106">
        <f t="shared" si="83"/>
        <v>8.5</v>
      </c>
      <c r="BI485" s="107">
        <f t="shared" si="85"/>
        <v>0.5</v>
      </c>
      <c r="BJ485" s="108" t="str">
        <f t="shared" si="86"/>
        <v>SA-193-B7</v>
      </c>
      <c r="BK485" s="109" t="str">
        <f t="shared" si="87"/>
        <v>STUD BOLT, 2 1/2-2</v>
      </c>
      <c r="BL485" s="6">
        <f t="shared" si="81"/>
        <v>2.2023000000000001</v>
      </c>
      <c r="BM485" s="6" t="str">
        <f t="shared" si="88"/>
        <v>2 1/2-2 MACHINE THREAD</v>
      </c>
      <c r="BN485" s="110" t="s">
        <v>4476</v>
      </c>
    </row>
    <row r="486" spans="2:66" x14ac:dyDescent="0.25">
      <c r="B486" s="48" t="str">
        <f t="shared" si="82"/>
        <v>WNeck Flange 400-NPS12 SCH-10</v>
      </c>
      <c r="C486" s="9" t="s">
        <v>23</v>
      </c>
      <c r="D486" s="9" t="s">
        <v>737</v>
      </c>
      <c r="E486" s="9">
        <v>12800</v>
      </c>
      <c r="F486" s="22" t="s">
        <v>689</v>
      </c>
      <c r="G486" s="9" t="s">
        <v>1</v>
      </c>
      <c r="H486" s="9" t="s">
        <v>1362</v>
      </c>
      <c r="I486" s="13" t="s">
        <v>1363</v>
      </c>
      <c r="J486" s="10">
        <v>12.000000000000002</v>
      </c>
      <c r="K486" s="11" t="s">
        <v>902</v>
      </c>
      <c r="L486" s="11" t="s">
        <v>1237</v>
      </c>
      <c r="M486" s="15">
        <v>400</v>
      </c>
      <c r="N486" s="12">
        <v>20.5</v>
      </c>
      <c r="O486" s="12">
        <v>0.25</v>
      </c>
      <c r="P486" s="12">
        <v>2.25</v>
      </c>
      <c r="Q486" s="12">
        <v>14.75</v>
      </c>
      <c r="R486" s="12">
        <v>12.75</v>
      </c>
      <c r="S486" s="12">
        <v>5.38</v>
      </c>
      <c r="T486" s="9">
        <v>10.42</v>
      </c>
      <c r="U486" s="12">
        <v>17.75</v>
      </c>
      <c r="V486" s="12">
        <v>1.3799999999999997</v>
      </c>
      <c r="W486" s="12">
        <v>16</v>
      </c>
      <c r="X486" s="9">
        <v>11.25</v>
      </c>
      <c r="Y486" s="9" t="s">
        <v>693</v>
      </c>
      <c r="Z486" s="9" t="s">
        <v>694</v>
      </c>
      <c r="AA486" s="9" t="s">
        <v>695</v>
      </c>
      <c r="AB486" s="9" t="s">
        <v>698</v>
      </c>
      <c r="AC486" s="9">
        <v>0.10433333333333333</v>
      </c>
      <c r="AD486" s="9">
        <v>2.0866666666666664</v>
      </c>
      <c r="AE486" s="9">
        <v>1.1025</v>
      </c>
      <c r="AF486" s="9">
        <v>22.5</v>
      </c>
      <c r="AG486" s="25" t="s">
        <v>2264</v>
      </c>
      <c r="BB486" s="104" t="s">
        <v>5010</v>
      </c>
      <c r="BC486" s="105">
        <f t="shared" si="84"/>
        <v>0</v>
      </c>
      <c r="BD486" s="1"/>
      <c r="BE486">
        <v>2.5</v>
      </c>
      <c r="BF486" s="5">
        <v>2</v>
      </c>
      <c r="BG486">
        <v>9</v>
      </c>
      <c r="BH486" s="106">
        <f t="shared" si="83"/>
        <v>9</v>
      </c>
      <c r="BI486" s="107">
        <f t="shared" si="85"/>
        <v>0.5</v>
      </c>
      <c r="BJ486" s="108" t="str">
        <f t="shared" si="86"/>
        <v>SA-193-B7</v>
      </c>
      <c r="BK486" s="109" t="str">
        <f t="shared" si="87"/>
        <v>STUD BOLT, 2 1/2-2</v>
      </c>
      <c r="BL486" s="6">
        <f t="shared" si="81"/>
        <v>2.2023000000000001</v>
      </c>
      <c r="BM486" s="6" t="str">
        <f t="shared" si="88"/>
        <v>2 1/2-2 MACHINE THREAD</v>
      </c>
      <c r="BN486" s="110" t="s">
        <v>4476</v>
      </c>
    </row>
    <row r="487" spans="2:66" x14ac:dyDescent="0.25">
      <c r="B487" s="48" t="str">
        <f t="shared" si="82"/>
        <v>WNeck Flange 400-NPS12 SCH-100</v>
      </c>
      <c r="C487" s="9" t="s">
        <v>23</v>
      </c>
      <c r="D487" s="9" t="s">
        <v>737</v>
      </c>
      <c r="E487" s="9">
        <v>12800</v>
      </c>
      <c r="F487" s="22" t="s">
        <v>689</v>
      </c>
      <c r="G487" s="9" t="s">
        <v>280</v>
      </c>
      <c r="H487" s="9" t="s">
        <v>1364</v>
      </c>
      <c r="I487" s="13" t="s">
        <v>1363</v>
      </c>
      <c r="J487" s="10">
        <v>12.000000000000002</v>
      </c>
      <c r="K487" s="11" t="s">
        <v>902</v>
      </c>
      <c r="L487" s="11" t="s">
        <v>1237</v>
      </c>
      <c r="M487" s="15">
        <v>400</v>
      </c>
      <c r="N487" s="12">
        <v>20.5</v>
      </c>
      <c r="O487" s="12">
        <v>0.25</v>
      </c>
      <c r="P487" s="12">
        <v>2.25</v>
      </c>
      <c r="Q487" s="12">
        <v>14.75</v>
      </c>
      <c r="R487" s="12">
        <v>12.75</v>
      </c>
      <c r="S487" s="12">
        <v>5.38</v>
      </c>
      <c r="T487" s="9">
        <v>11.061999999999999</v>
      </c>
      <c r="U487" s="12">
        <v>17.75</v>
      </c>
      <c r="V487" s="12">
        <v>1.3799999999999997</v>
      </c>
      <c r="W487" s="12">
        <v>16</v>
      </c>
      <c r="X487" s="9">
        <v>11.25</v>
      </c>
      <c r="Y487" s="9" t="s">
        <v>859</v>
      </c>
      <c r="Z487" s="9" t="s">
        <v>694</v>
      </c>
      <c r="AA487" s="9" t="s">
        <v>695</v>
      </c>
      <c r="AB487" s="9" t="s">
        <v>698</v>
      </c>
      <c r="AC487" s="9">
        <v>0.10433333333333333</v>
      </c>
      <c r="AD487" s="9">
        <v>2.0866666666666664</v>
      </c>
      <c r="AE487" s="9">
        <v>0.78150000000000031</v>
      </c>
      <c r="AF487" s="9">
        <v>22.5</v>
      </c>
      <c r="AG487" s="25" t="s">
        <v>2264</v>
      </c>
      <c r="BB487" s="104" t="s">
        <v>5011</v>
      </c>
      <c r="BC487" s="105">
        <f t="shared" si="84"/>
        <v>0</v>
      </c>
      <c r="BD487" s="1"/>
      <c r="BE487">
        <v>2.5</v>
      </c>
      <c r="BF487" s="5">
        <v>2</v>
      </c>
      <c r="BG487">
        <v>9.5</v>
      </c>
      <c r="BH487" s="106">
        <f t="shared" si="83"/>
        <v>9.5</v>
      </c>
      <c r="BI487" s="107">
        <f t="shared" si="85"/>
        <v>0.5</v>
      </c>
      <c r="BJ487" s="108" t="str">
        <f t="shared" si="86"/>
        <v>SA-193-B7</v>
      </c>
      <c r="BK487" s="109" t="str">
        <f t="shared" si="87"/>
        <v>STUD BOLT, 2 1/2-2</v>
      </c>
      <c r="BL487" s="6">
        <f t="shared" si="81"/>
        <v>2.2023000000000001</v>
      </c>
      <c r="BM487" s="6" t="str">
        <f t="shared" si="88"/>
        <v>2 1/2-2 MACHINE THREAD</v>
      </c>
      <c r="BN487" s="110" t="s">
        <v>4476</v>
      </c>
    </row>
    <row r="488" spans="2:66" x14ac:dyDescent="0.25">
      <c r="B488" s="48" t="str">
        <f t="shared" si="82"/>
        <v>WNeck Flange 400-NPS12 SCH-120</v>
      </c>
      <c r="C488" s="9" t="s">
        <v>23</v>
      </c>
      <c r="D488" s="9" t="s">
        <v>737</v>
      </c>
      <c r="E488" s="9">
        <v>12800</v>
      </c>
      <c r="F488" s="22" t="s">
        <v>689</v>
      </c>
      <c r="G488" s="9" t="s">
        <v>281</v>
      </c>
      <c r="H488" s="9" t="s">
        <v>1365</v>
      </c>
      <c r="I488" s="13" t="s">
        <v>1363</v>
      </c>
      <c r="J488" s="10">
        <v>12.000000000000002</v>
      </c>
      <c r="K488" s="11" t="s">
        <v>902</v>
      </c>
      <c r="L488" s="11" t="s">
        <v>1237</v>
      </c>
      <c r="M488" s="15">
        <v>400</v>
      </c>
      <c r="N488" s="12">
        <v>20.5</v>
      </c>
      <c r="O488" s="12">
        <v>0.25</v>
      </c>
      <c r="P488" s="12">
        <v>2.25</v>
      </c>
      <c r="Q488" s="12">
        <v>14.75</v>
      </c>
      <c r="R488" s="12">
        <v>12.75</v>
      </c>
      <c r="S488" s="12">
        <v>5.38</v>
      </c>
      <c r="T488" s="9">
        <v>10.75</v>
      </c>
      <c r="U488" s="12">
        <v>17.75</v>
      </c>
      <c r="V488" s="12">
        <v>1.3799999999999997</v>
      </c>
      <c r="W488" s="12">
        <v>16</v>
      </c>
      <c r="X488" s="9">
        <v>11.25</v>
      </c>
      <c r="Y488" s="9" t="s">
        <v>816</v>
      </c>
      <c r="Z488" s="9" t="s">
        <v>694</v>
      </c>
      <c r="AA488" s="9" t="s">
        <v>695</v>
      </c>
      <c r="AB488" s="9" t="s">
        <v>698</v>
      </c>
      <c r="AC488" s="9">
        <v>0.10433333333333333</v>
      </c>
      <c r="AD488" s="9">
        <v>2.0866666666666664</v>
      </c>
      <c r="AE488" s="9">
        <v>0.9375</v>
      </c>
      <c r="AF488" s="9">
        <v>22.5</v>
      </c>
      <c r="AG488" s="25" t="s">
        <v>2264</v>
      </c>
      <c r="BB488" s="104" t="s">
        <v>5012</v>
      </c>
      <c r="BC488" s="105">
        <f t="shared" si="84"/>
        <v>0</v>
      </c>
      <c r="BD488" s="1"/>
      <c r="BE488">
        <v>2.5</v>
      </c>
      <c r="BF488" s="5">
        <v>2</v>
      </c>
      <c r="BG488">
        <v>10</v>
      </c>
      <c r="BH488" s="106">
        <f t="shared" si="83"/>
        <v>10</v>
      </c>
      <c r="BI488" s="107">
        <f t="shared" si="85"/>
        <v>0.5</v>
      </c>
      <c r="BJ488" s="108" t="str">
        <f t="shared" si="86"/>
        <v>SA-193-B7</v>
      </c>
      <c r="BK488" s="109" t="str">
        <f t="shared" si="87"/>
        <v>STUD BOLT, 2 1/2-2</v>
      </c>
      <c r="BL488" s="6">
        <f t="shared" si="81"/>
        <v>2.2023000000000001</v>
      </c>
      <c r="BM488" s="6" t="str">
        <f t="shared" si="88"/>
        <v>2 1/2-2 MACHINE THREAD</v>
      </c>
      <c r="BN488" s="110" t="s">
        <v>4476</v>
      </c>
    </row>
    <row r="489" spans="2:66" x14ac:dyDescent="0.25">
      <c r="B489" s="48" t="str">
        <f t="shared" si="82"/>
        <v>WNeck Flange 400-NPS12 SCH-140</v>
      </c>
      <c r="C489" s="9" t="s">
        <v>23</v>
      </c>
      <c r="D489" s="9" t="s">
        <v>737</v>
      </c>
      <c r="E489" s="9">
        <v>12800</v>
      </c>
      <c r="F489" s="22" t="s">
        <v>689</v>
      </c>
      <c r="G489" s="9" t="s">
        <v>1</v>
      </c>
      <c r="H489" s="9" t="s">
        <v>1366</v>
      </c>
      <c r="I489" s="13" t="s">
        <v>1363</v>
      </c>
      <c r="J489" s="10">
        <v>12.000000000000002</v>
      </c>
      <c r="K489" s="11" t="s">
        <v>902</v>
      </c>
      <c r="L489" s="11" t="s">
        <v>1237</v>
      </c>
      <c r="M489" s="15">
        <v>400</v>
      </c>
      <c r="N489" s="12">
        <v>20.5</v>
      </c>
      <c r="O489" s="12">
        <v>0.25</v>
      </c>
      <c r="P489" s="12">
        <v>2.25</v>
      </c>
      <c r="Q489" s="12">
        <v>14.75</v>
      </c>
      <c r="R489" s="12">
        <v>12.75</v>
      </c>
      <c r="S489" s="12">
        <v>5.38</v>
      </c>
      <c r="T489" s="9">
        <v>10.5</v>
      </c>
      <c r="U489" s="12">
        <v>17.75</v>
      </c>
      <c r="V489" s="12">
        <v>1.3799999999999997</v>
      </c>
      <c r="W489" s="12">
        <v>16</v>
      </c>
      <c r="X489" s="9">
        <v>11.25</v>
      </c>
      <c r="Y489" s="9" t="s">
        <v>862</v>
      </c>
      <c r="Z489" s="9" t="s">
        <v>694</v>
      </c>
      <c r="AA489" s="9" t="s">
        <v>695</v>
      </c>
      <c r="AB489" s="9" t="s">
        <v>698</v>
      </c>
      <c r="AC489" s="9">
        <v>0.10433333333333333</v>
      </c>
      <c r="AD489" s="9">
        <v>2.0866666666666664</v>
      </c>
      <c r="AE489" s="9">
        <v>1.0625</v>
      </c>
      <c r="AF489" s="9">
        <v>22.5</v>
      </c>
      <c r="AG489" s="25" t="s">
        <v>2264</v>
      </c>
      <c r="BB489" s="104" t="s">
        <v>5013</v>
      </c>
      <c r="BC489" s="105">
        <f t="shared" si="84"/>
        <v>0</v>
      </c>
      <c r="BD489" s="1"/>
      <c r="BE489">
        <v>2.5</v>
      </c>
      <c r="BF489" s="5">
        <v>2</v>
      </c>
      <c r="BG489">
        <v>11</v>
      </c>
      <c r="BH489" s="106">
        <f t="shared" si="83"/>
        <v>11</v>
      </c>
      <c r="BI489" s="107">
        <f t="shared" si="85"/>
        <v>0.5</v>
      </c>
      <c r="BJ489" s="108" t="str">
        <f t="shared" si="86"/>
        <v>SA-193-B7</v>
      </c>
      <c r="BK489" s="109" t="str">
        <f t="shared" si="87"/>
        <v>STUD BOLT, 2 1/2-2</v>
      </c>
      <c r="BL489" s="6">
        <f t="shared" si="81"/>
        <v>2.2023000000000001</v>
      </c>
      <c r="BM489" s="6" t="str">
        <f t="shared" si="88"/>
        <v>2 1/2-2 MACHINE THREAD</v>
      </c>
      <c r="BN489" s="110" t="s">
        <v>4476</v>
      </c>
    </row>
    <row r="490" spans="2:66" x14ac:dyDescent="0.25">
      <c r="B490" s="48" t="str">
        <f t="shared" si="82"/>
        <v>WNeck Flange 400-NPS12 SCH-160</v>
      </c>
      <c r="C490" s="9" t="s">
        <v>23</v>
      </c>
      <c r="D490" s="9" t="s">
        <v>737</v>
      </c>
      <c r="E490" s="9">
        <v>12800</v>
      </c>
      <c r="F490" s="22" t="s">
        <v>689</v>
      </c>
      <c r="G490" s="9" t="s">
        <v>282</v>
      </c>
      <c r="H490" s="9" t="s">
        <v>1367</v>
      </c>
      <c r="I490" s="13" t="s">
        <v>1363</v>
      </c>
      <c r="J490" s="10">
        <v>12.000000000000002</v>
      </c>
      <c r="K490" s="11" t="s">
        <v>902</v>
      </c>
      <c r="L490" s="11" t="s">
        <v>1237</v>
      </c>
      <c r="M490" s="15">
        <v>400</v>
      </c>
      <c r="N490" s="12">
        <v>20.5</v>
      </c>
      <c r="O490" s="12">
        <v>0.25</v>
      </c>
      <c r="P490" s="12">
        <v>2.25</v>
      </c>
      <c r="Q490" s="12">
        <v>14.75</v>
      </c>
      <c r="R490" s="12">
        <v>12.75</v>
      </c>
      <c r="S490" s="12">
        <v>5.38</v>
      </c>
      <c r="T490" s="9">
        <v>10.125999999999999</v>
      </c>
      <c r="U490" s="12">
        <v>17.75</v>
      </c>
      <c r="V490" s="12">
        <v>1.3799999999999997</v>
      </c>
      <c r="W490" s="12">
        <v>16</v>
      </c>
      <c r="X490" s="9">
        <v>11.25</v>
      </c>
      <c r="Y490" s="9" t="s">
        <v>700</v>
      </c>
      <c r="Z490" s="9" t="s">
        <v>694</v>
      </c>
      <c r="AA490" s="9" t="s">
        <v>695</v>
      </c>
      <c r="AB490" s="9" t="s">
        <v>698</v>
      </c>
      <c r="AC490" s="9">
        <v>0.10433333333333333</v>
      </c>
      <c r="AD490" s="9">
        <v>2.0866666666666664</v>
      </c>
      <c r="AE490" s="9">
        <v>1.2495000000000003</v>
      </c>
      <c r="AF490" s="9">
        <v>22.5</v>
      </c>
      <c r="AG490" s="25" t="s">
        <v>2264</v>
      </c>
      <c r="BB490" s="104" t="s">
        <v>5014</v>
      </c>
      <c r="BC490" s="105">
        <f t="shared" si="84"/>
        <v>0</v>
      </c>
      <c r="BD490" s="1"/>
      <c r="BE490">
        <v>2.5</v>
      </c>
      <c r="BF490" s="5">
        <v>2</v>
      </c>
      <c r="BG490">
        <v>12</v>
      </c>
      <c r="BH490" s="106">
        <f t="shared" si="83"/>
        <v>12</v>
      </c>
      <c r="BI490" s="107">
        <f t="shared" si="85"/>
        <v>0.5</v>
      </c>
      <c r="BJ490" s="108" t="str">
        <f t="shared" si="86"/>
        <v>SA-193-B7</v>
      </c>
      <c r="BK490" s="109" t="str">
        <f t="shared" si="87"/>
        <v>STUD BOLT, 2 1/2-2</v>
      </c>
      <c r="BL490" s="6">
        <f t="shared" si="81"/>
        <v>2.2023000000000001</v>
      </c>
      <c r="BM490" s="6" t="str">
        <f t="shared" si="88"/>
        <v>2 1/2-2 MACHINE THREAD</v>
      </c>
      <c r="BN490" s="110" t="s">
        <v>4476</v>
      </c>
    </row>
    <row r="491" spans="2:66" x14ac:dyDescent="0.25">
      <c r="B491" s="48" t="str">
        <f t="shared" si="82"/>
        <v>WNeck Flange 400-NPS12 SCH-20</v>
      </c>
      <c r="C491" s="9" t="s">
        <v>23</v>
      </c>
      <c r="D491" s="9" t="s">
        <v>737</v>
      </c>
      <c r="E491" s="9">
        <v>12800</v>
      </c>
      <c r="F491" s="22" t="s">
        <v>689</v>
      </c>
      <c r="G491" s="9" t="s">
        <v>1</v>
      </c>
      <c r="H491" s="9" t="s">
        <v>1368</v>
      </c>
      <c r="I491" s="13" t="s">
        <v>1363</v>
      </c>
      <c r="J491" s="10">
        <v>12.000000000000002</v>
      </c>
      <c r="K491" s="11" t="s">
        <v>902</v>
      </c>
      <c r="L491" s="11" t="s">
        <v>1237</v>
      </c>
      <c r="M491" s="15">
        <v>400</v>
      </c>
      <c r="N491" s="12">
        <v>20.5</v>
      </c>
      <c r="O491" s="12">
        <v>0.25</v>
      </c>
      <c r="P491" s="12">
        <v>2.25</v>
      </c>
      <c r="Q491" s="12">
        <v>14.75</v>
      </c>
      <c r="R491" s="12">
        <v>12.75</v>
      </c>
      <c r="S491" s="12">
        <v>5.38</v>
      </c>
      <c r="T491" s="9">
        <v>10.25</v>
      </c>
      <c r="U491" s="12">
        <v>17.75</v>
      </c>
      <c r="V491" s="12">
        <v>1.3799999999999997</v>
      </c>
      <c r="W491" s="12">
        <v>16</v>
      </c>
      <c r="X491" s="9">
        <v>11.25</v>
      </c>
      <c r="Y491" s="9" t="s">
        <v>866</v>
      </c>
      <c r="Z491" s="9" t="s">
        <v>694</v>
      </c>
      <c r="AA491" s="9" t="s">
        <v>695</v>
      </c>
      <c r="AB491" s="9" t="s">
        <v>698</v>
      </c>
      <c r="AC491" s="9">
        <v>0.10433333333333333</v>
      </c>
      <c r="AD491" s="9">
        <v>2.0866666666666664</v>
      </c>
      <c r="AE491" s="9">
        <v>1.1875</v>
      </c>
      <c r="AF491" s="9">
        <v>22.5</v>
      </c>
      <c r="AG491" s="25" t="s">
        <v>2264</v>
      </c>
      <c r="BB491" s="104" t="s">
        <v>5015</v>
      </c>
      <c r="BC491" s="105">
        <f t="shared" si="84"/>
        <v>0</v>
      </c>
      <c r="BD491" s="1"/>
      <c r="BE491">
        <v>2.5</v>
      </c>
      <c r="BF491" s="5">
        <v>2</v>
      </c>
      <c r="BG491">
        <v>13</v>
      </c>
      <c r="BH491" s="106">
        <f t="shared" si="83"/>
        <v>13</v>
      </c>
      <c r="BI491" s="107">
        <f t="shared" si="85"/>
        <v>0.5</v>
      </c>
      <c r="BJ491" s="108" t="str">
        <f t="shared" si="86"/>
        <v>SA-193-B7</v>
      </c>
      <c r="BK491" s="109" t="str">
        <f t="shared" si="87"/>
        <v>STUD BOLT, 2 1/2-2</v>
      </c>
      <c r="BL491" s="6">
        <f t="shared" si="81"/>
        <v>2.2023000000000001</v>
      </c>
      <c r="BM491" s="6" t="str">
        <f t="shared" si="88"/>
        <v>2 1/2-2 MACHINE THREAD</v>
      </c>
      <c r="BN491" s="110" t="s">
        <v>4476</v>
      </c>
    </row>
    <row r="492" spans="2:66" x14ac:dyDescent="0.25">
      <c r="B492" s="48" t="str">
        <f t="shared" si="82"/>
        <v>WNeck Flange 400-NPS12 SCH-30</v>
      </c>
      <c r="C492" s="9" t="s">
        <v>23</v>
      </c>
      <c r="D492" s="9" t="s">
        <v>737</v>
      </c>
      <c r="E492" s="9">
        <v>12800</v>
      </c>
      <c r="F492" s="22" t="s">
        <v>689</v>
      </c>
      <c r="G492" s="9" t="s">
        <v>1</v>
      </c>
      <c r="H492" s="9" t="s">
        <v>1369</v>
      </c>
      <c r="I492" s="13" t="s">
        <v>1363</v>
      </c>
      <c r="J492" s="10">
        <v>12.000000000000002</v>
      </c>
      <c r="K492" s="11" t="s">
        <v>902</v>
      </c>
      <c r="L492" s="11" t="s">
        <v>1237</v>
      </c>
      <c r="M492" s="15">
        <v>400</v>
      </c>
      <c r="N492" s="12">
        <v>20.5</v>
      </c>
      <c r="O492" s="12">
        <v>0.25</v>
      </c>
      <c r="P492" s="12">
        <v>2.25</v>
      </c>
      <c r="Q492" s="12">
        <v>14.75</v>
      </c>
      <c r="R492" s="12">
        <v>12.75</v>
      </c>
      <c r="S492" s="12">
        <v>5.38</v>
      </c>
      <c r="T492" s="9">
        <v>12.09</v>
      </c>
      <c r="U492" s="12">
        <v>17.75</v>
      </c>
      <c r="V492" s="12">
        <v>1.3799999999999997</v>
      </c>
      <c r="W492" s="12">
        <v>16</v>
      </c>
      <c r="X492" s="9">
        <v>11.25</v>
      </c>
      <c r="Y492" s="9" t="s">
        <v>868</v>
      </c>
      <c r="Z492" s="9" t="s">
        <v>694</v>
      </c>
      <c r="AA492" s="9" t="s">
        <v>695</v>
      </c>
      <c r="AB492" s="9" t="s">
        <v>698</v>
      </c>
      <c r="AC492" s="9">
        <v>0.10433333333333333</v>
      </c>
      <c r="AD492" s="9">
        <v>2.0866666666666664</v>
      </c>
      <c r="AE492" s="9">
        <v>0.26750000000000007</v>
      </c>
      <c r="AF492" s="9">
        <v>22.5</v>
      </c>
      <c r="AG492" s="25" t="s">
        <v>2264</v>
      </c>
      <c r="BB492" s="104" t="s">
        <v>5016</v>
      </c>
      <c r="BC492" s="105">
        <f t="shared" si="84"/>
        <v>0</v>
      </c>
      <c r="BD492" s="1"/>
      <c r="BE492">
        <v>2.5</v>
      </c>
      <c r="BF492" s="5">
        <v>2</v>
      </c>
      <c r="BG492">
        <v>14</v>
      </c>
      <c r="BH492" s="106">
        <f t="shared" si="83"/>
        <v>14</v>
      </c>
      <c r="BI492" s="107">
        <f t="shared" si="85"/>
        <v>0.5</v>
      </c>
      <c r="BJ492" s="108" t="str">
        <f t="shared" si="86"/>
        <v>SA-193-B7</v>
      </c>
      <c r="BK492" s="109" t="str">
        <f t="shared" si="87"/>
        <v>STUD BOLT, 2 1/2-2</v>
      </c>
      <c r="BL492" s="6">
        <f t="shared" si="81"/>
        <v>2.2023000000000001</v>
      </c>
      <c r="BM492" s="6" t="str">
        <f t="shared" si="88"/>
        <v>2 1/2-2 MACHINE THREAD</v>
      </c>
      <c r="BN492" s="110" t="s">
        <v>4476</v>
      </c>
    </row>
    <row r="493" spans="2:66" x14ac:dyDescent="0.25">
      <c r="B493" s="48" t="str">
        <f t="shared" si="82"/>
        <v>WNeck Flange 400-NPS12 SCH-40</v>
      </c>
      <c r="C493" s="9" t="s">
        <v>23</v>
      </c>
      <c r="D493" s="9" t="s">
        <v>737</v>
      </c>
      <c r="E493" s="9">
        <v>12800</v>
      </c>
      <c r="F493" s="22" t="s">
        <v>689</v>
      </c>
      <c r="G493" s="9" t="s">
        <v>283</v>
      </c>
      <c r="H493" s="9" t="s">
        <v>1370</v>
      </c>
      <c r="I493" s="13" t="s">
        <v>1363</v>
      </c>
      <c r="J493" s="10">
        <v>12.000000000000002</v>
      </c>
      <c r="K493" s="11" t="s">
        <v>902</v>
      </c>
      <c r="L493" s="11" t="s">
        <v>1237</v>
      </c>
      <c r="M493" s="15">
        <v>400</v>
      </c>
      <c r="N493" s="12">
        <v>20.5</v>
      </c>
      <c r="O493" s="12">
        <v>0.25</v>
      </c>
      <c r="P493" s="12">
        <v>2.25</v>
      </c>
      <c r="Q493" s="12">
        <v>14.75</v>
      </c>
      <c r="R493" s="12">
        <v>12.75</v>
      </c>
      <c r="S493" s="12">
        <v>5.38</v>
      </c>
      <c r="T493" s="9">
        <v>11.938000000000001</v>
      </c>
      <c r="U493" s="12">
        <v>17.75</v>
      </c>
      <c r="V493" s="12">
        <v>1.3799999999999997</v>
      </c>
      <c r="W493" s="12">
        <v>16</v>
      </c>
      <c r="X493" s="9">
        <v>11.25</v>
      </c>
      <c r="Y493" s="9" t="s">
        <v>702</v>
      </c>
      <c r="Z493" s="9" t="s">
        <v>694</v>
      </c>
      <c r="AA493" s="9" t="s">
        <v>695</v>
      </c>
      <c r="AB493" s="9" t="s">
        <v>698</v>
      </c>
      <c r="AC493" s="9">
        <v>0.10433333333333333</v>
      </c>
      <c r="AD493" s="9">
        <v>2.0866666666666664</v>
      </c>
      <c r="AE493" s="9">
        <v>0.34349999999999969</v>
      </c>
      <c r="AF493" s="9">
        <v>22.5</v>
      </c>
      <c r="AG493" s="25" t="s">
        <v>2264</v>
      </c>
      <c r="BB493" s="104" t="s">
        <v>5017</v>
      </c>
      <c r="BC493" s="105">
        <f t="shared" si="84"/>
        <v>0</v>
      </c>
      <c r="BD493" s="1"/>
      <c r="BE493">
        <v>2.5</v>
      </c>
      <c r="BF493" s="5">
        <v>2</v>
      </c>
      <c r="BG493">
        <v>15</v>
      </c>
      <c r="BH493" s="106">
        <f t="shared" si="83"/>
        <v>15</v>
      </c>
      <c r="BI493" s="107">
        <f t="shared" si="85"/>
        <v>0.5</v>
      </c>
      <c r="BJ493" s="108" t="str">
        <f t="shared" si="86"/>
        <v>SA-193-B7</v>
      </c>
      <c r="BK493" s="109" t="str">
        <f t="shared" si="87"/>
        <v>STUD BOLT, 2 1/2-2</v>
      </c>
      <c r="BL493" s="6">
        <f t="shared" si="81"/>
        <v>2.2023000000000001</v>
      </c>
      <c r="BM493" s="6" t="str">
        <f t="shared" si="88"/>
        <v>2 1/2-2 MACHINE THREAD</v>
      </c>
      <c r="BN493" s="110" t="s">
        <v>4476</v>
      </c>
    </row>
    <row r="494" spans="2:66" x14ac:dyDescent="0.25">
      <c r="B494" s="48" t="str">
        <f t="shared" si="82"/>
        <v>WNeck Flange 400-NPS12 SCH-60</v>
      </c>
      <c r="C494" s="9" t="s">
        <v>23</v>
      </c>
      <c r="D494" s="9" t="s">
        <v>737</v>
      </c>
      <c r="E494" s="9">
        <v>12800</v>
      </c>
      <c r="F494" s="22" t="s">
        <v>689</v>
      </c>
      <c r="G494" s="9" t="s">
        <v>1</v>
      </c>
      <c r="H494" s="9" t="s">
        <v>1371</v>
      </c>
      <c r="I494" s="13" t="s">
        <v>1363</v>
      </c>
      <c r="J494" s="10">
        <v>12.000000000000002</v>
      </c>
      <c r="K494" s="11" t="s">
        <v>902</v>
      </c>
      <c r="L494" s="11" t="s">
        <v>1237</v>
      </c>
      <c r="M494" s="15">
        <v>400</v>
      </c>
      <c r="N494" s="12">
        <v>20.5</v>
      </c>
      <c r="O494" s="12">
        <v>0.25</v>
      </c>
      <c r="P494" s="12">
        <v>2.25</v>
      </c>
      <c r="Q494" s="12">
        <v>14.75</v>
      </c>
      <c r="R494" s="12">
        <v>12.75</v>
      </c>
      <c r="S494" s="12">
        <v>5.38</v>
      </c>
      <c r="T494" s="9">
        <v>11.625999999999999</v>
      </c>
      <c r="U494" s="12">
        <v>17.75</v>
      </c>
      <c r="V494" s="12">
        <v>1.3799999999999997</v>
      </c>
      <c r="W494" s="12">
        <v>16</v>
      </c>
      <c r="X494" s="9">
        <v>11.25</v>
      </c>
      <c r="Y494" s="9" t="s">
        <v>872</v>
      </c>
      <c r="Z494" s="9" t="s">
        <v>694</v>
      </c>
      <c r="AA494" s="9" t="s">
        <v>695</v>
      </c>
      <c r="AB494" s="9" t="s">
        <v>698</v>
      </c>
      <c r="AC494" s="9">
        <v>0.10433333333333333</v>
      </c>
      <c r="AD494" s="9">
        <v>2.0866666666666664</v>
      </c>
      <c r="AE494" s="9">
        <v>0.49950000000000028</v>
      </c>
      <c r="AF494" s="9">
        <v>22.5</v>
      </c>
      <c r="AG494" s="25" t="s">
        <v>2264</v>
      </c>
      <c r="BB494" s="104" t="s">
        <v>5018</v>
      </c>
      <c r="BC494" s="105">
        <f t="shared" si="84"/>
        <v>0</v>
      </c>
      <c r="BD494" s="1"/>
      <c r="BE494">
        <v>2.5</v>
      </c>
      <c r="BF494" s="5">
        <v>2</v>
      </c>
      <c r="BG494">
        <v>16</v>
      </c>
      <c r="BH494" s="106">
        <f t="shared" si="83"/>
        <v>16</v>
      </c>
      <c r="BI494" s="107">
        <f t="shared" si="85"/>
        <v>0.5</v>
      </c>
      <c r="BJ494" s="108" t="str">
        <f t="shared" si="86"/>
        <v>SA-193-B7</v>
      </c>
      <c r="BK494" s="109" t="str">
        <f t="shared" si="87"/>
        <v>STUD BOLT, 2 1/2-2</v>
      </c>
      <c r="BL494" s="6">
        <f t="shared" si="81"/>
        <v>2.2023000000000001</v>
      </c>
      <c r="BM494" s="6" t="str">
        <f t="shared" si="88"/>
        <v>2 1/2-2 MACHINE THREAD</v>
      </c>
      <c r="BN494" s="110" t="s">
        <v>4476</v>
      </c>
    </row>
    <row r="495" spans="2:66" x14ac:dyDescent="0.25">
      <c r="B495" s="48" t="str">
        <f t="shared" si="82"/>
        <v>WNeck Flange 400-NPS12 SCH-80</v>
      </c>
      <c r="C495" s="9" t="s">
        <v>23</v>
      </c>
      <c r="D495" s="9" t="s">
        <v>737</v>
      </c>
      <c r="E495" s="9">
        <v>12800</v>
      </c>
      <c r="F495" s="22" t="s">
        <v>689</v>
      </c>
      <c r="G495" s="9" t="s">
        <v>284</v>
      </c>
      <c r="H495" s="9" t="s">
        <v>1372</v>
      </c>
      <c r="I495" s="13" t="s">
        <v>1363</v>
      </c>
      <c r="J495" s="10">
        <v>12.000000000000002</v>
      </c>
      <c r="K495" s="11" t="s">
        <v>902</v>
      </c>
      <c r="L495" s="11" t="s">
        <v>1237</v>
      </c>
      <c r="M495" s="15">
        <v>400</v>
      </c>
      <c r="N495" s="12">
        <v>20.5</v>
      </c>
      <c r="O495" s="12">
        <v>0.25</v>
      </c>
      <c r="P495" s="12">
        <v>2.25</v>
      </c>
      <c r="Q495" s="12">
        <v>14.75</v>
      </c>
      <c r="R495" s="12">
        <v>12.75</v>
      </c>
      <c r="S495" s="12">
        <v>5.38</v>
      </c>
      <c r="T495" s="9">
        <v>11.374000000000001</v>
      </c>
      <c r="U495" s="12">
        <v>17.75</v>
      </c>
      <c r="V495" s="12">
        <v>1.3799999999999997</v>
      </c>
      <c r="W495" s="12">
        <v>16</v>
      </c>
      <c r="X495" s="9">
        <v>11.25</v>
      </c>
      <c r="Y495" s="9" t="s">
        <v>704</v>
      </c>
      <c r="Z495" s="9" t="s">
        <v>694</v>
      </c>
      <c r="AA495" s="9" t="s">
        <v>695</v>
      </c>
      <c r="AB495" s="9" t="s">
        <v>698</v>
      </c>
      <c r="AC495" s="9">
        <v>0.10433333333333333</v>
      </c>
      <c r="AD495" s="9">
        <v>2.0866666666666664</v>
      </c>
      <c r="AE495" s="9">
        <v>0.62549999999999972</v>
      </c>
      <c r="AF495" s="9">
        <v>22.5</v>
      </c>
      <c r="AG495" s="25" t="s">
        <v>2264</v>
      </c>
      <c r="BB495" s="104" t="s">
        <v>5019</v>
      </c>
      <c r="BC495" s="105">
        <f t="shared" si="84"/>
        <v>0</v>
      </c>
      <c r="BD495" s="1"/>
      <c r="BE495">
        <v>2.5</v>
      </c>
      <c r="BF495" s="5">
        <v>2</v>
      </c>
      <c r="BG495">
        <v>18</v>
      </c>
      <c r="BH495" s="106">
        <f t="shared" si="83"/>
        <v>18</v>
      </c>
      <c r="BI495" s="107">
        <f t="shared" si="85"/>
        <v>0.5</v>
      </c>
      <c r="BJ495" s="108" t="str">
        <f t="shared" si="86"/>
        <v>SA-193-B7</v>
      </c>
      <c r="BK495" s="109" t="str">
        <f t="shared" si="87"/>
        <v>STUD BOLT, 2 1/2-2</v>
      </c>
      <c r="BL495" s="6">
        <f t="shared" si="81"/>
        <v>2.2023000000000001</v>
      </c>
      <c r="BM495" s="6" t="str">
        <f t="shared" si="88"/>
        <v>2 1/2-2 MACHINE THREAD</v>
      </c>
      <c r="BN495" s="110" t="s">
        <v>4476</v>
      </c>
    </row>
    <row r="496" spans="2:66" x14ac:dyDescent="0.25">
      <c r="B496" s="48" t="str">
        <f t="shared" si="82"/>
        <v>WNeck Flange 400-NPS12 SCH-STD</v>
      </c>
      <c r="C496" s="9" t="s">
        <v>23</v>
      </c>
      <c r="D496" s="9" t="s">
        <v>737</v>
      </c>
      <c r="E496" s="9">
        <v>12800</v>
      </c>
      <c r="F496" s="22" t="s">
        <v>689</v>
      </c>
      <c r="G496" s="9" t="s">
        <v>285</v>
      </c>
      <c r="H496" s="9" t="s">
        <v>1373</v>
      </c>
      <c r="I496" s="13" t="s">
        <v>1363</v>
      </c>
      <c r="J496" s="10">
        <v>12.000000000000002</v>
      </c>
      <c r="K496" s="11" t="s">
        <v>902</v>
      </c>
      <c r="L496" s="11" t="s">
        <v>1237</v>
      </c>
      <c r="M496" s="15">
        <v>400</v>
      </c>
      <c r="N496" s="12">
        <v>20.5</v>
      </c>
      <c r="O496" s="12">
        <v>0.25</v>
      </c>
      <c r="P496" s="12">
        <v>2.25</v>
      </c>
      <c r="Q496" s="12">
        <v>14.75</v>
      </c>
      <c r="R496" s="12">
        <v>12.75</v>
      </c>
      <c r="S496" s="12">
        <v>5.38</v>
      </c>
      <c r="T496" s="9">
        <v>12</v>
      </c>
      <c r="U496" s="12">
        <v>17.75</v>
      </c>
      <c r="V496" s="12">
        <v>1.3799999999999997</v>
      </c>
      <c r="W496" s="12">
        <v>16</v>
      </c>
      <c r="X496" s="9">
        <v>11.25</v>
      </c>
      <c r="Y496" s="9" t="s">
        <v>706</v>
      </c>
      <c r="Z496" s="9" t="s">
        <v>694</v>
      </c>
      <c r="AA496" s="9" t="s">
        <v>695</v>
      </c>
      <c r="AB496" s="9" t="s">
        <v>698</v>
      </c>
      <c r="AC496" s="9">
        <v>0.10433333333333333</v>
      </c>
      <c r="AD496" s="9">
        <v>2.0866666666666664</v>
      </c>
      <c r="AE496" s="9">
        <v>0.3125</v>
      </c>
      <c r="AF496" s="9">
        <v>22.5</v>
      </c>
      <c r="AG496" s="25" t="s">
        <v>2264</v>
      </c>
      <c r="BB496" s="104" t="s">
        <v>5020</v>
      </c>
      <c r="BC496" s="105">
        <f t="shared" si="84"/>
        <v>0</v>
      </c>
      <c r="BD496" s="1"/>
      <c r="BE496">
        <v>2.5</v>
      </c>
      <c r="BF496" s="5">
        <v>2</v>
      </c>
      <c r="BG496">
        <v>20</v>
      </c>
      <c r="BH496" s="106">
        <f t="shared" si="83"/>
        <v>20</v>
      </c>
      <c r="BI496" s="107">
        <f t="shared" si="85"/>
        <v>0.5</v>
      </c>
      <c r="BJ496" s="108" t="str">
        <f t="shared" si="86"/>
        <v>SA-193-B7</v>
      </c>
      <c r="BK496" s="109" t="str">
        <f t="shared" si="87"/>
        <v>STUD BOLT, 2 1/2-2</v>
      </c>
      <c r="BL496" s="6">
        <f t="shared" si="81"/>
        <v>2.2023000000000001</v>
      </c>
      <c r="BM496" s="6" t="str">
        <f t="shared" si="88"/>
        <v>2 1/2-2 MACHINE THREAD</v>
      </c>
      <c r="BN496" s="110" t="s">
        <v>4476</v>
      </c>
    </row>
    <row r="497" spans="2:66" x14ac:dyDescent="0.25">
      <c r="B497" s="48" t="str">
        <f t="shared" si="82"/>
        <v>WNeck Flange 400-NPS12 SCH-XH</v>
      </c>
      <c r="C497" s="9" t="s">
        <v>23</v>
      </c>
      <c r="D497" s="9" t="s">
        <v>737</v>
      </c>
      <c r="E497" s="9">
        <v>12800</v>
      </c>
      <c r="F497" s="22" t="s">
        <v>689</v>
      </c>
      <c r="G497" s="9" t="s">
        <v>286</v>
      </c>
      <c r="H497" s="9" t="s">
        <v>1374</v>
      </c>
      <c r="I497" s="13" t="s">
        <v>1363</v>
      </c>
      <c r="J497" s="10">
        <v>12.000000000000002</v>
      </c>
      <c r="K497" s="11" t="s">
        <v>902</v>
      </c>
      <c r="L497" s="11" t="s">
        <v>1237</v>
      </c>
      <c r="M497" s="15">
        <v>400</v>
      </c>
      <c r="N497" s="12">
        <v>20.5</v>
      </c>
      <c r="O497" s="12">
        <v>0.25</v>
      </c>
      <c r="P497" s="12">
        <v>2.25</v>
      </c>
      <c r="Q497" s="12">
        <v>14.75</v>
      </c>
      <c r="R497" s="12">
        <v>12.75</v>
      </c>
      <c r="S497" s="12">
        <v>5.38</v>
      </c>
      <c r="T497" s="9">
        <v>11.75</v>
      </c>
      <c r="U497" s="12">
        <v>17.75</v>
      </c>
      <c r="V497" s="12">
        <v>1.3799999999999997</v>
      </c>
      <c r="W497" s="12">
        <v>16</v>
      </c>
      <c r="X497" s="9">
        <v>11.25</v>
      </c>
      <c r="Y497" s="9" t="s">
        <v>708</v>
      </c>
      <c r="Z497" s="9" t="s">
        <v>694</v>
      </c>
      <c r="AA497" s="9" t="s">
        <v>695</v>
      </c>
      <c r="AB497" s="9" t="s">
        <v>698</v>
      </c>
      <c r="AC497" s="9">
        <v>0.10433333333333333</v>
      </c>
      <c r="AD497" s="9">
        <v>2.0866666666666664</v>
      </c>
      <c r="AE497" s="9">
        <v>0.4375</v>
      </c>
      <c r="AF497" s="9">
        <v>22.5</v>
      </c>
      <c r="AG497" s="25" t="s">
        <v>2264</v>
      </c>
      <c r="BB497" s="104" t="s">
        <v>5021</v>
      </c>
      <c r="BC497" s="105">
        <f t="shared" si="84"/>
        <v>0</v>
      </c>
      <c r="BD497" s="1"/>
      <c r="BE497">
        <v>2.75</v>
      </c>
      <c r="BF497" s="5">
        <v>4</v>
      </c>
      <c r="BG497">
        <v>2.75</v>
      </c>
      <c r="BH497" s="106">
        <f t="shared" si="83"/>
        <v>2.75</v>
      </c>
      <c r="BI497" s="107">
        <f t="shared" si="85"/>
        <v>0.5</v>
      </c>
      <c r="BJ497" s="108" t="str">
        <f t="shared" si="86"/>
        <v>SA-193-B7</v>
      </c>
      <c r="BK497" s="109" t="str">
        <f t="shared" si="87"/>
        <v>STUD BOLT, 2 3/4-4</v>
      </c>
      <c r="BL497" s="6">
        <f t="shared" si="81"/>
        <v>2.4523000000000001</v>
      </c>
      <c r="BM497" s="6" t="str">
        <f t="shared" si="88"/>
        <v>2 3/4-4 MACHINE THREAD</v>
      </c>
      <c r="BN497" s="110" t="s">
        <v>4476</v>
      </c>
    </row>
    <row r="498" spans="2:66" x14ac:dyDescent="0.25">
      <c r="B498" s="48" t="str">
        <f t="shared" si="82"/>
        <v>WNeck Flange 400-NPS12 SCH-XXH</v>
      </c>
      <c r="C498" s="9" t="s">
        <v>23</v>
      </c>
      <c r="D498" s="9" t="s">
        <v>737</v>
      </c>
      <c r="E498" s="9">
        <v>12800</v>
      </c>
      <c r="F498" s="22" t="s">
        <v>689</v>
      </c>
      <c r="G498" s="9" t="s">
        <v>287</v>
      </c>
      <c r="H498" s="9" t="s">
        <v>1375</v>
      </c>
      <c r="I498" s="13" t="s">
        <v>1363</v>
      </c>
      <c r="J498" s="10">
        <v>12.000000000000002</v>
      </c>
      <c r="K498" s="11" t="s">
        <v>902</v>
      </c>
      <c r="L498" s="11" t="s">
        <v>1237</v>
      </c>
      <c r="M498" s="15">
        <v>400</v>
      </c>
      <c r="N498" s="12">
        <v>20.5</v>
      </c>
      <c r="O498" s="12">
        <v>0.25</v>
      </c>
      <c r="P498" s="12">
        <v>2.25</v>
      </c>
      <c r="Q498" s="12">
        <v>14.75</v>
      </c>
      <c r="R498" s="12">
        <v>12.75</v>
      </c>
      <c r="S498" s="12">
        <v>5.38</v>
      </c>
      <c r="T498" s="9">
        <v>10.75</v>
      </c>
      <c r="U498" s="12">
        <v>17.75</v>
      </c>
      <c r="V498" s="12">
        <v>1.3799999999999997</v>
      </c>
      <c r="W498" s="12">
        <v>16</v>
      </c>
      <c r="X498" s="9">
        <v>11.25</v>
      </c>
      <c r="Y498" s="9" t="s">
        <v>710</v>
      </c>
      <c r="Z498" s="9" t="s">
        <v>694</v>
      </c>
      <c r="AA498" s="9" t="s">
        <v>695</v>
      </c>
      <c r="AB498" s="9" t="s">
        <v>698</v>
      </c>
      <c r="AC498" s="9">
        <v>0.10433333333333333</v>
      </c>
      <c r="AD498" s="9">
        <v>2.0866666666666664</v>
      </c>
      <c r="AE498" s="9">
        <v>0.9375</v>
      </c>
      <c r="AF498" s="9">
        <v>22.5</v>
      </c>
      <c r="AG498" s="25" t="s">
        <v>2264</v>
      </c>
      <c r="BB498" s="104" t="s">
        <v>5022</v>
      </c>
      <c r="BC498" s="105">
        <f t="shared" si="84"/>
        <v>0</v>
      </c>
      <c r="BD498" s="1"/>
      <c r="BE498">
        <v>2.75</v>
      </c>
      <c r="BF498" s="5">
        <v>4</v>
      </c>
      <c r="BG498">
        <v>3</v>
      </c>
      <c r="BH498" s="106">
        <f t="shared" si="83"/>
        <v>3</v>
      </c>
      <c r="BI498" s="107">
        <f t="shared" si="85"/>
        <v>0.5</v>
      </c>
      <c r="BJ498" s="108" t="str">
        <f t="shared" si="86"/>
        <v>SA-193-B7</v>
      </c>
      <c r="BK498" s="109" t="str">
        <f t="shared" si="87"/>
        <v>STUD BOLT, 2 3/4-4</v>
      </c>
      <c r="BL498" s="6">
        <f t="shared" si="81"/>
        <v>2.4523000000000001</v>
      </c>
      <c r="BM498" s="6" t="str">
        <f t="shared" si="88"/>
        <v>2 3/4-4 MACHINE THREAD</v>
      </c>
      <c r="BN498" s="110" t="s">
        <v>4476</v>
      </c>
    </row>
    <row r="499" spans="2:66" x14ac:dyDescent="0.25">
      <c r="B499" s="48" t="str">
        <f t="shared" si="82"/>
        <v>WNeck Flange 400-NPS14 SCH-10</v>
      </c>
      <c r="C499" s="9" t="s">
        <v>23</v>
      </c>
      <c r="D499" s="9" t="s">
        <v>918</v>
      </c>
      <c r="E499" s="9">
        <v>16711680</v>
      </c>
      <c r="F499" s="22" t="s">
        <v>689</v>
      </c>
      <c r="G499" s="9" t="s">
        <v>1</v>
      </c>
      <c r="H499" s="9" t="s">
        <v>1376</v>
      </c>
      <c r="I499" s="13" t="s">
        <v>1377</v>
      </c>
      <c r="J499" s="10">
        <v>14</v>
      </c>
      <c r="K499" s="11" t="s">
        <v>921</v>
      </c>
      <c r="L499" s="11" t="s">
        <v>1237</v>
      </c>
      <c r="M499" s="15">
        <v>400</v>
      </c>
      <c r="N499" s="12">
        <v>23</v>
      </c>
      <c r="O499" s="12">
        <v>0.25</v>
      </c>
      <c r="P499" s="12">
        <v>2.38</v>
      </c>
      <c r="Q499" s="12">
        <v>16.75</v>
      </c>
      <c r="R499" s="12">
        <v>14</v>
      </c>
      <c r="S499" s="12">
        <v>5.88</v>
      </c>
      <c r="T499" s="9">
        <v>13.5</v>
      </c>
      <c r="U499" s="12">
        <v>20.25</v>
      </c>
      <c r="V499" s="12">
        <v>1.3799999999999997</v>
      </c>
      <c r="W499" s="12">
        <v>20</v>
      </c>
      <c r="X499" s="9">
        <v>9</v>
      </c>
      <c r="Y499" s="9" t="s">
        <v>693</v>
      </c>
      <c r="Z499" s="9" t="s">
        <v>694</v>
      </c>
      <c r="AA499" s="9" t="s">
        <v>695</v>
      </c>
      <c r="AB499" s="9" t="s">
        <v>698</v>
      </c>
      <c r="AC499" s="9">
        <v>0.11666666666666667</v>
      </c>
      <c r="AD499" s="9">
        <v>2.3333333333333335</v>
      </c>
      <c r="AE499" s="9">
        <v>0.1875</v>
      </c>
      <c r="AF499" s="9">
        <v>18</v>
      </c>
      <c r="AG499" s="25" t="s">
        <v>2264</v>
      </c>
      <c r="BB499" s="104" t="s">
        <v>5023</v>
      </c>
      <c r="BC499" s="105">
        <f t="shared" si="84"/>
        <v>0</v>
      </c>
      <c r="BD499" s="1"/>
      <c r="BE499">
        <v>2.75</v>
      </c>
      <c r="BF499" s="5">
        <v>4</v>
      </c>
      <c r="BG499">
        <v>3.25</v>
      </c>
      <c r="BH499" s="106">
        <f t="shared" si="83"/>
        <v>3.25</v>
      </c>
      <c r="BI499" s="107">
        <f t="shared" si="85"/>
        <v>0.5</v>
      </c>
      <c r="BJ499" s="108" t="str">
        <f t="shared" si="86"/>
        <v>SA-193-B7</v>
      </c>
      <c r="BK499" s="109" t="str">
        <f t="shared" si="87"/>
        <v>STUD BOLT, 2 3/4-4</v>
      </c>
      <c r="BL499" s="6">
        <f t="shared" si="81"/>
        <v>2.4523000000000001</v>
      </c>
      <c r="BM499" s="6" t="str">
        <f t="shared" si="88"/>
        <v>2 3/4-4 MACHINE THREAD</v>
      </c>
      <c r="BN499" s="110" t="s">
        <v>4476</v>
      </c>
    </row>
    <row r="500" spans="2:66" x14ac:dyDescent="0.25">
      <c r="B500" s="48" t="str">
        <f t="shared" si="82"/>
        <v>WNeck Flange 400-NPS14 SCH-100</v>
      </c>
      <c r="C500" s="9" t="s">
        <v>23</v>
      </c>
      <c r="D500" s="9" t="s">
        <v>918</v>
      </c>
      <c r="E500" s="9">
        <v>16711680</v>
      </c>
      <c r="F500" s="22" t="s">
        <v>689</v>
      </c>
      <c r="G500" s="9" t="s">
        <v>288</v>
      </c>
      <c r="H500" s="9" t="s">
        <v>1378</v>
      </c>
      <c r="I500" s="13" t="s">
        <v>1377</v>
      </c>
      <c r="J500" s="10">
        <v>14</v>
      </c>
      <c r="K500" s="11" t="s">
        <v>921</v>
      </c>
      <c r="L500" s="11" t="s">
        <v>1237</v>
      </c>
      <c r="M500" s="15">
        <v>400</v>
      </c>
      <c r="N500" s="12">
        <v>23</v>
      </c>
      <c r="O500" s="12">
        <v>0.25</v>
      </c>
      <c r="P500" s="12">
        <v>2.38</v>
      </c>
      <c r="Q500" s="12">
        <v>16.75</v>
      </c>
      <c r="R500" s="12">
        <v>14</v>
      </c>
      <c r="S500" s="12">
        <v>5.88</v>
      </c>
      <c r="T500" s="9">
        <v>12.124000000000001</v>
      </c>
      <c r="U500" s="12">
        <v>20.25</v>
      </c>
      <c r="V500" s="12">
        <v>1.3799999999999997</v>
      </c>
      <c r="W500" s="12">
        <v>20</v>
      </c>
      <c r="X500" s="9">
        <v>9</v>
      </c>
      <c r="Y500" s="9" t="s">
        <v>859</v>
      </c>
      <c r="Z500" s="9" t="s">
        <v>694</v>
      </c>
      <c r="AA500" s="9" t="s">
        <v>695</v>
      </c>
      <c r="AB500" s="9" t="s">
        <v>698</v>
      </c>
      <c r="AC500" s="9">
        <v>0.11666666666666667</v>
      </c>
      <c r="AD500" s="9">
        <v>2.3333333333333335</v>
      </c>
      <c r="AE500" s="9">
        <v>0.87549999999999972</v>
      </c>
      <c r="AF500" s="9">
        <v>18</v>
      </c>
      <c r="AG500" s="25" t="s">
        <v>2264</v>
      </c>
      <c r="BB500" s="104" t="s">
        <v>5024</v>
      </c>
      <c r="BC500" s="105">
        <f t="shared" si="84"/>
        <v>0</v>
      </c>
      <c r="BD500" s="1"/>
      <c r="BE500">
        <v>2.75</v>
      </c>
      <c r="BF500" s="5">
        <v>4</v>
      </c>
      <c r="BG500">
        <v>3.5</v>
      </c>
      <c r="BH500" s="106">
        <f t="shared" si="83"/>
        <v>3.5</v>
      </c>
      <c r="BI500" s="107">
        <f t="shared" si="85"/>
        <v>0.5</v>
      </c>
      <c r="BJ500" s="108" t="str">
        <f t="shared" si="86"/>
        <v>SA-193-B7</v>
      </c>
      <c r="BK500" s="109" t="str">
        <f t="shared" si="87"/>
        <v>STUD BOLT, 2 3/4-4</v>
      </c>
      <c r="BL500" s="6">
        <f t="shared" si="81"/>
        <v>2.4523000000000001</v>
      </c>
      <c r="BM500" s="6" t="str">
        <f t="shared" si="88"/>
        <v>2 3/4-4 MACHINE THREAD</v>
      </c>
      <c r="BN500" s="110" t="s">
        <v>4476</v>
      </c>
    </row>
    <row r="501" spans="2:66" x14ac:dyDescent="0.25">
      <c r="B501" s="48" t="str">
        <f t="shared" si="82"/>
        <v>WNeck Flange 400-NPS14 SCH-120</v>
      </c>
      <c r="C501" s="9" t="s">
        <v>23</v>
      </c>
      <c r="D501" s="9" t="s">
        <v>918</v>
      </c>
      <c r="E501" s="9">
        <v>16711680</v>
      </c>
      <c r="F501" s="22" t="s">
        <v>689</v>
      </c>
      <c r="G501" s="9" t="s">
        <v>289</v>
      </c>
      <c r="H501" s="9" t="s">
        <v>1379</v>
      </c>
      <c r="I501" s="13" t="s">
        <v>1377</v>
      </c>
      <c r="J501" s="10">
        <v>14</v>
      </c>
      <c r="K501" s="11" t="s">
        <v>921</v>
      </c>
      <c r="L501" s="11" t="s">
        <v>1237</v>
      </c>
      <c r="M501" s="15">
        <v>400</v>
      </c>
      <c r="N501" s="12">
        <v>23</v>
      </c>
      <c r="O501" s="12">
        <v>0.25</v>
      </c>
      <c r="P501" s="12">
        <v>2.38</v>
      </c>
      <c r="Q501" s="12">
        <v>16.75</v>
      </c>
      <c r="R501" s="12">
        <v>14</v>
      </c>
      <c r="S501" s="12">
        <v>5.88</v>
      </c>
      <c r="T501" s="9">
        <v>11.814</v>
      </c>
      <c r="U501" s="12">
        <v>20.25</v>
      </c>
      <c r="V501" s="12">
        <v>1.3799999999999997</v>
      </c>
      <c r="W501" s="12">
        <v>20</v>
      </c>
      <c r="X501" s="9">
        <v>9</v>
      </c>
      <c r="Y501" s="9" t="s">
        <v>816</v>
      </c>
      <c r="Z501" s="9" t="s">
        <v>694</v>
      </c>
      <c r="AA501" s="9" t="s">
        <v>695</v>
      </c>
      <c r="AB501" s="9" t="s">
        <v>698</v>
      </c>
      <c r="AC501" s="9">
        <v>0.11666666666666667</v>
      </c>
      <c r="AD501" s="9">
        <v>2.3333333333333335</v>
      </c>
      <c r="AE501" s="9">
        <v>1.0305</v>
      </c>
      <c r="AF501" s="9">
        <v>18</v>
      </c>
      <c r="AG501" s="25" t="s">
        <v>2264</v>
      </c>
      <c r="BB501" s="104" t="s">
        <v>5025</v>
      </c>
      <c r="BC501" s="105">
        <f t="shared" si="84"/>
        <v>0</v>
      </c>
      <c r="BD501" s="1"/>
      <c r="BE501">
        <v>2.75</v>
      </c>
      <c r="BF501" s="5">
        <v>4</v>
      </c>
      <c r="BG501">
        <v>3.75</v>
      </c>
      <c r="BH501" s="106">
        <f t="shared" si="83"/>
        <v>3.75</v>
      </c>
      <c r="BI501" s="107">
        <f t="shared" si="85"/>
        <v>0.5</v>
      </c>
      <c r="BJ501" s="108" t="str">
        <f t="shared" si="86"/>
        <v>SA-193-B7</v>
      </c>
      <c r="BK501" s="109" t="str">
        <f t="shared" si="87"/>
        <v>STUD BOLT, 2 3/4-4</v>
      </c>
      <c r="BL501" s="6">
        <f t="shared" si="81"/>
        <v>2.4523000000000001</v>
      </c>
      <c r="BM501" s="6" t="str">
        <f t="shared" si="88"/>
        <v>2 3/4-4 MACHINE THREAD</v>
      </c>
      <c r="BN501" s="110" t="s">
        <v>4476</v>
      </c>
    </row>
    <row r="502" spans="2:66" x14ac:dyDescent="0.25">
      <c r="B502" s="48" t="str">
        <f t="shared" si="82"/>
        <v>WNeck Flange 400-NPS14 SCH-140</v>
      </c>
      <c r="C502" s="9" t="s">
        <v>23</v>
      </c>
      <c r="D502" s="9" t="s">
        <v>918</v>
      </c>
      <c r="E502" s="9">
        <v>16711680</v>
      </c>
      <c r="F502" s="22" t="s">
        <v>689</v>
      </c>
      <c r="G502" s="9" t="s">
        <v>1</v>
      </c>
      <c r="H502" s="9" t="s">
        <v>1380</v>
      </c>
      <c r="I502" s="13" t="s">
        <v>1377</v>
      </c>
      <c r="J502" s="10">
        <v>14</v>
      </c>
      <c r="K502" s="11" t="s">
        <v>921</v>
      </c>
      <c r="L502" s="11" t="s">
        <v>1237</v>
      </c>
      <c r="M502" s="15">
        <v>400</v>
      </c>
      <c r="N502" s="12">
        <v>23</v>
      </c>
      <c r="O502" s="12">
        <v>0.25</v>
      </c>
      <c r="P502" s="12">
        <v>2.38</v>
      </c>
      <c r="Q502" s="12">
        <v>16.75</v>
      </c>
      <c r="R502" s="12">
        <v>14</v>
      </c>
      <c r="S502" s="12">
        <v>5.88</v>
      </c>
      <c r="T502" s="9">
        <v>11.5</v>
      </c>
      <c r="U502" s="12">
        <v>20.25</v>
      </c>
      <c r="V502" s="12">
        <v>1.3799999999999997</v>
      </c>
      <c r="W502" s="12">
        <v>20</v>
      </c>
      <c r="X502" s="9">
        <v>9</v>
      </c>
      <c r="Y502" s="9" t="s">
        <v>862</v>
      </c>
      <c r="Z502" s="9" t="s">
        <v>694</v>
      </c>
      <c r="AA502" s="9" t="s">
        <v>695</v>
      </c>
      <c r="AB502" s="9" t="s">
        <v>698</v>
      </c>
      <c r="AC502" s="9">
        <v>0.11666666666666667</v>
      </c>
      <c r="AD502" s="9">
        <v>2.3333333333333335</v>
      </c>
      <c r="AE502" s="9">
        <v>1.1875</v>
      </c>
      <c r="AF502" s="9">
        <v>18</v>
      </c>
      <c r="AG502" s="25" t="s">
        <v>2264</v>
      </c>
      <c r="BB502" s="104" t="s">
        <v>5026</v>
      </c>
      <c r="BC502" s="105">
        <f t="shared" si="84"/>
        <v>0</v>
      </c>
      <c r="BD502" s="1"/>
      <c r="BE502">
        <v>2.75</v>
      </c>
      <c r="BF502" s="5">
        <v>4</v>
      </c>
      <c r="BG502">
        <v>4</v>
      </c>
      <c r="BH502" s="106">
        <f t="shared" si="83"/>
        <v>4</v>
      </c>
      <c r="BI502" s="107">
        <f t="shared" si="85"/>
        <v>0.5</v>
      </c>
      <c r="BJ502" s="108" t="str">
        <f t="shared" si="86"/>
        <v>SA-193-B7</v>
      </c>
      <c r="BK502" s="109" t="str">
        <f t="shared" si="87"/>
        <v>STUD BOLT, 2 3/4-4</v>
      </c>
      <c r="BL502" s="6">
        <f t="shared" si="81"/>
        <v>2.4523000000000001</v>
      </c>
      <c r="BM502" s="6" t="str">
        <f t="shared" si="88"/>
        <v>2 3/4-4 MACHINE THREAD</v>
      </c>
      <c r="BN502" s="110" t="s">
        <v>4476</v>
      </c>
    </row>
    <row r="503" spans="2:66" x14ac:dyDescent="0.25">
      <c r="B503" s="48" t="str">
        <f t="shared" si="82"/>
        <v>WNeck Flange 400-NPS14 SCH-160</v>
      </c>
      <c r="C503" s="9" t="s">
        <v>23</v>
      </c>
      <c r="D503" s="9" t="s">
        <v>918</v>
      </c>
      <c r="E503" s="9">
        <v>16711680</v>
      </c>
      <c r="F503" s="22" t="s">
        <v>689</v>
      </c>
      <c r="G503" s="9" t="s">
        <v>290</v>
      </c>
      <c r="H503" s="9" t="s">
        <v>1381</v>
      </c>
      <c r="I503" s="13" t="s">
        <v>1377</v>
      </c>
      <c r="J503" s="10">
        <v>14</v>
      </c>
      <c r="K503" s="11" t="s">
        <v>921</v>
      </c>
      <c r="L503" s="11" t="s">
        <v>1237</v>
      </c>
      <c r="M503" s="15">
        <v>400</v>
      </c>
      <c r="N503" s="12">
        <v>23</v>
      </c>
      <c r="O503" s="12">
        <v>0.25</v>
      </c>
      <c r="P503" s="12">
        <v>2.38</v>
      </c>
      <c r="Q503" s="12">
        <v>16.75</v>
      </c>
      <c r="R503" s="12">
        <v>14</v>
      </c>
      <c r="S503" s="12">
        <v>5.88</v>
      </c>
      <c r="T503" s="9">
        <v>11.188000000000001</v>
      </c>
      <c r="U503" s="12">
        <v>20.25</v>
      </c>
      <c r="V503" s="12">
        <v>1.3799999999999997</v>
      </c>
      <c r="W503" s="12">
        <v>20</v>
      </c>
      <c r="X503" s="9">
        <v>9</v>
      </c>
      <c r="Y503" s="9" t="s">
        <v>700</v>
      </c>
      <c r="Z503" s="9" t="s">
        <v>694</v>
      </c>
      <c r="AA503" s="9" t="s">
        <v>695</v>
      </c>
      <c r="AB503" s="9" t="s">
        <v>698</v>
      </c>
      <c r="AC503" s="9">
        <v>0.11666666666666667</v>
      </c>
      <c r="AD503" s="9">
        <v>2.3333333333333335</v>
      </c>
      <c r="AE503" s="9">
        <v>1.3434999999999997</v>
      </c>
      <c r="AF503" s="9">
        <v>18</v>
      </c>
      <c r="AG503" s="25" t="s">
        <v>2264</v>
      </c>
      <c r="BB503" s="104" t="s">
        <v>5027</v>
      </c>
      <c r="BC503" s="105">
        <f t="shared" si="84"/>
        <v>0</v>
      </c>
      <c r="BD503" s="1"/>
      <c r="BE503">
        <v>2.75</v>
      </c>
      <c r="BF503" s="5">
        <v>4</v>
      </c>
      <c r="BG503">
        <v>4.25</v>
      </c>
      <c r="BH503" s="106">
        <f t="shared" si="83"/>
        <v>4.25</v>
      </c>
      <c r="BI503" s="107">
        <f t="shared" si="85"/>
        <v>0.5</v>
      </c>
      <c r="BJ503" s="108" t="str">
        <f t="shared" si="86"/>
        <v>SA-193-B7</v>
      </c>
      <c r="BK503" s="109" t="str">
        <f t="shared" si="87"/>
        <v>STUD BOLT, 2 3/4-4</v>
      </c>
      <c r="BL503" s="6">
        <f t="shared" si="81"/>
        <v>2.4523000000000001</v>
      </c>
      <c r="BM503" s="6" t="str">
        <f t="shared" si="88"/>
        <v>2 3/4-4 MACHINE THREAD</v>
      </c>
      <c r="BN503" s="110" t="s">
        <v>4476</v>
      </c>
    </row>
    <row r="504" spans="2:66" x14ac:dyDescent="0.25">
      <c r="B504" s="48" t="str">
        <f t="shared" si="82"/>
        <v>WNeck Flange 400-NPS14 SCH-20</v>
      </c>
      <c r="C504" s="9" t="s">
        <v>23</v>
      </c>
      <c r="D504" s="9" t="s">
        <v>918</v>
      </c>
      <c r="E504" s="9">
        <v>16711680</v>
      </c>
      <c r="F504" s="22" t="s">
        <v>689</v>
      </c>
      <c r="G504" s="9" t="s">
        <v>1</v>
      </c>
      <c r="H504" s="9" t="s">
        <v>1382</v>
      </c>
      <c r="I504" s="13" t="s">
        <v>1377</v>
      </c>
      <c r="J504" s="10">
        <v>14</v>
      </c>
      <c r="K504" s="11" t="s">
        <v>921</v>
      </c>
      <c r="L504" s="11" t="s">
        <v>1237</v>
      </c>
      <c r="M504" s="15">
        <v>400</v>
      </c>
      <c r="N504" s="12">
        <v>23</v>
      </c>
      <c r="O504" s="12">
        <v>0.25</v>
      </c>
      <c r="P504" s="12">
        <v>2.38</v>
      </c>
      <c r="Q504" s="12">
        <v>16.75</v>
      </c>
      <c r="R504" s="12">
        <v>14</v>
      </c>
      <c r="S504" s="12">
        <v>5.88</v>
      </c>
      <c r="T504" s="9">
        <v>13.375999999999999</v>
      </c>
      <c r="U504" s="12">
        <v>20.25</v>
      </c>
      <c r="V504" s="12">
        <v>1.3799999999999997</v>
      </c>
      <c r="W504" s="12">
        <v>20</v>
      </c>
      <c r="X504" s="9">
        <v>9</v>
      </c>
      <c r="Y504" s="9" t="s">
        <v>866</v>
      </c>
      <c r="Z504" s="9" t="s">
        <v>694</v>
      </c>
      <c r="AA504" s="9" t="s">
        <v>695</v>
      </c>
      <c r="AB504" s="9" t="s">
        <v>698</v>
      </c>
      <c r="AC504" s="9">
        <v>0.11666666666666667</v>
      </c>
      <c r="AD504" s="9">
        <v>2.3333333333333335</v>
      </c>
      <c r="AE504" s="9">
        <v>0.24950000000000028</v>
      </c>
      <c r="AF504" s="9">
        <v>18</v>
      </c>
      <c r="AG504" s="25" t="s">
        <v>2264</v>
      </c>
      <c r="BB504" s="104" t="s">
        <v>5028</v>
      </c>
      <c r="BC504" s="105">
        <f t="shared" si="84"/>
        <v>0</v>
      </c>
      <c r="BD504" s="1"/>
      <c r="BE504">
        <v>2.75</v>
      </c>
      <c r="BF504" s="5">
        <v>4</v>
      </c>
      <c r="BG504">
        <v>4.5</v>
      </c>
      <c r="BH504" s="106">
        <f t="shared" si="83"/>
        <v>4.5</v>
      </c>
      <c r="BI504" s="107">
        <f t="shared" si="85"/>
        <v>0.5</v>
      </c>
      <c r="BJ504" s="108" t="str">
        <f t="shared" si="86"/>
        <v>SA-193-B7</v>
      </c>
      <c r="BK504" s="109" t="str">
        <f t="shared" si="87"/>
        <v>STUD BOLT, 2 3/4-4</v>
      </c>
      <c r="BL504" s="6">
        <f t="shared" si="81"/>
        <v>2.4523000000000001</v>
      </c>
      <c r="BM504" s="6" t="str">
        <f t="shared" si="88"/>
        <v>2 3/4-4 MACHINE THREAD</v>
      </c>
      <c r="BN504" s="110" t="s">
        <v>4476</v>
      </c>
    </row>
    <row r="505" spans="2:66" x14ac:dyDescent="0.25">
      <c r="B505" s="48" t="str">
        <f t="shared" si="82"/>
        <v>WNeck Flange 400-NPS14 SCH-30</v>
      </c>
      <c r="C505" s="9" t="s">
        <v>23</v>
      </c>
      <c r="D505" s="9" t="s">
        <v>918</v>
      </c>
      <c r="E505" s="9">
        <v>16711680</v>
      </c>
      <c r="F505" s="22" t="s">
        <v>689</v>
      </c>
      <c r="G505" s="9" t="s">
        <v>1</v>
      </c>
      <c r="H505" s="9" t="s">
        <v>1383</v>
      </c>
      <c r="I505" s="13" t="s">
        <v>1377</v>
      </c>
      <c r="J505" s="10">
        <v>14</v>
      </c>
      <c r="K505" s="11" t="s">
        <v>921</v>
      </c>
      <c r="L505" s="11" t="s">
        <v>1237</v>
      </c>
      <c r="M505" s="15">
        <v>400</v>
      </c>
      <c r="N505" s="12">
        <v>23</v>
      </c>
      <c r="O505" s="12">
        <v>0.25</v>
      </c>
      <c r="P505" s="12">
        <v>2.38</v>
      </c>
      <c r="Q505" s="12">
        <v>16.75</v>
      </c>
      <c r="R505" s="12">
        <v>14</v>
      </c>
      <c r="S505" s="12">
        <v>5.88</v>
      </c>
      <c r="T505" s="9">
        <v>13.25</v>
      </c>
      <c r="U505" s="12">
        <v>20.25</v>
      </c>
      <c r="V505" s="12">
        <v>1.3799999999999997</v>
      </c>
      <c r="W505" s="12">
        <v>20</v>
      </c>
      <c r="X505" s="9">
        <v>9</v>
      </c>
      <c r="Y505" s="9" t="s">
        <v>868</v>
      </c>
      <c r="Z505" s="9" t="s">
        <v>694</v>
      </c>
      <c r="AA505" s="9" t="s">
        <v>695</v>
      </c>
      <c r="AB505" s="9" t="s">
        <v>698</v>
      </c>
      <c r="AC505" s="9">
        <v>0.11666666666666667</v>
      </c>
      <c r="AD505" s="9">
        <v>2.3333333333333335</v>
      </c>
      <c r="AE505" s="9">
        <v>0.3125</v>
      </c>
      <c r="AF505" s="9">
        <v>18</v>
      </c>
      <c r="AG505" s="25" t="s">
        <v>2264</v>
      </c>
      <c r="BB505" s="104" t="s">
        <v>5029</v>
      </c>
      <c r="BC505" s="105">
        <f t="shared" si="84"/>
        <v>0</v>
      </c>
      <c r="BD505" s="1"/>
      <c r="BE505">
        <v>2.75</v>
      </c>
      <c r="BF505" s="5">
        <v>4</v>
      </c>
      <c r="BG505">
        <v>4.75</v>
      </c>
      <c r="BH505" s="106">
        <f t="shared" si="83"/>
        <v>4.75</v>
      </c>
      <c r="BI505" s="107">
        <f t="shared" si="85"/>
        <v>0.5</v>
      </c>
      <c r="BJ505" s="108" t="str">
        <f t="shared" si="86"/>
        <v>SA-193-B7</v>
      </c>
      <c r="BK505" s="109" t="str">
        <f t="shared" si="87"/>
        <v>STUD BOLT, 2 3/4-4</v>
      </c>
      <c r="BL505" s="6">
        <f t="shared" si="81"/>
        <v>2.4523000000000001</v>
      </c>
      <c r="BM505" s="6" t="str">
        <f t="shared" si="88"/>
        <v>2 3/4-4 MACHINE THREAD</v>
      </c>
      <c r="BN505" s="110" t="s">
        <v>4476</v>
      </c>
    </row>
    <row r="506" spans="2:66" x14ac:dyDescent="0.25">
      <c r="B506" s="48" t="str">
        <f t="shared" si="82"/>
        <v>WNeck Flange 400-NPS14 SCH-40</v>
      </c>
      <c r="C506" s="9" t="s">
        <v>23</v>
      </c>
      <c r="D506" s="9" t="s">
        <v>918</v>
      </c>
      <c r="E506" s="9">
        <v>16711680</v>
      </c>
      <c r="F506" s="22" t="s">
        <v>689</v>
      </c>
      <c r="G506" s="9" t="s">
        <v>291</v>
      </c>
      <c r="H506" s="9" t="s">
        <v>1384</v>
      </c>
      <c r="I506" s="13" t="s">
        <v>1377</v>
      </c>
      <c r="J506" s="10">
        <v>14</v>
      </c>
      <c r="K506" s="11" t="s">
        <v>921</v>
      </c>
      <c r="L506" s="11" t="s">
        <v>1237</v>
      </c>
      <c r="M506" s="15">
        <v>400</v>
      </c>
      <c r="N506" s="12">
        <v>23</v>
      </c>
      <c r="O506" s="12">
        <v>0.25</v>
      </c>
      <c r="P506" s="12">
        <v>2.38</v>
      </c>
      <c r="Q506" s="12">
        <v>16.75</v>
      </c>
      <c r="R506" s="12">
        <v>14</v>
      </c>
      <c r="S506" s="12">
        <v>5.88</v>
      </c>
      <c r="T506" s="9">
        <v>13.124000000000001</v>
      </c>
      <c r="U506" s="12">
        <v>20.25</v>
      </c>
      <c r="V506" s="12">
        <v>1.3799999999999997</v>
      </c>
      <c r="W506" s="12">
        <v>20</v>
      </c>
      <c r="X506" s="9">
        <v>9</v>
      </c>
      <c r="Y506" s="9" t="s">
        <v>702</v>
      </c>
      <c r="Z506" s="9" t="s">
        <v>694</v>
      </c>
      <c r="AA506" s="9" t="s">
        <v>695</v>
      </c>
      <c r="AB506" s="9" t="s">
        <v>698</v>
      </c>
      <c r="AC506" s="9">
        <v>0.11666666666666667</v>
      </c>
      <c r="AD506" s="9">
        <v>2.3333333333333335</v>
      </c>
      <c r="AE506" s="9">
        <v>0.37549999999999972</v>
      </c>
      <c r="AF506" s="9">
        <v>18</v>
      </c>
      <c r="AG506" s="25" t="s">
        <v>2264</v>
      </c>
      <c r="BB506" s="104" t="s">
        <v>5030</v>
      </c>
      <c r="BC506" s="105">
        <f t="shared" si="84"/>
        <v>0</v>
      </c>
      <c r="BD506" s="1"/>
      <c r="BE506">
        <v>2.75</v>
      </c>
      <c r="BF506" s="5">
        <v>4</v>
      </c>
      <c r="BG506">
        <v>5</v>
      </c>
      <c r="BH506" s="106">
        <f t="shared" si="83"/>
        <v>5</v>
      </c>
      <c r="BI506" s="107">
        <f t="shared" si="85"/>
        <v>0.5</v>
      </c>
      <c r="BJ506" s="108" t="str">
        <f t="shared" si="86"/>
        <v>SA-193-B7</v>
      </c>
      <c r="BK506" s="109" t="str">
        <f t="shared" si="87"/>
        <v>STUD BOLT, 2 3/4-4</v>
      </c>
      <c r="BL506" s="6">
        <f t="shared" si="81"/>
        <v>2.4523000000000001</v>
      </c>
      <c r="BM506" s="6" t="str">
        <f t="shared" si="88"/>
        <v>2 3/4-4 MACHINE THREAD</v>
      </c>
      <c r="BN506" s="110" t="s">
        <v>4476</v>
      </c>
    </row>
    <row r="507" spans="2:66" x14ac:dyDescent="0.25">
      <c r="B507" s="48" t="str">
        <f t="shared" si="82"/>
        <v>WNeck Flange 400-NPS14 SCH-60</v>
      </c>
      <c r="C507" s="9" t="s">
        <v>23</v>
      </c>
      <c r="D507" s="9" t="s">
        <v>918</v>
      </c>
      <c r="E507" s="9">
        <v>16711680</v>
      </c>
      <c r="F507" s="22" t="s">
        <v>689</v>
      </c>
      <c r="G507" s="9" t="s">
        <v>1</v>
      </c>
      <c r="H507" s="9" t="s">
        <v>1385</v>
      </c>
      <c r="I507" s="13" t="s">
        <v>1377</v>
      </c>
      <c r="J507" s="10">
        <v>14</v>
      </c>
      <c r="K507" s="11" t="s">
        <v>921</v>
      </c>
      <c r="L507" s="11" t="s">
        <v>1237</v>
      </c>
      <c r="M507" s="15">
        <v>400</v>
      </c>
      <c r="N507" s="12">
        <v>23</v>
      </c>
      <c r="O507" s="12">
        <v>0.25</v>
      </c>
      <c r="P507" s="12">
        <v>2.38</v>
      </c>
      <c r="Q507" s="12">
        <v>16.75</v>
      </c>
      <c r="R507" s="12">
        <v>14</v>
      </c>
      <c r="S507" s="12">
        <v>5.88</v>
      </c>
      <c r="T507" s="9">
        <v>12.811999999999999</v>
      </c>
      <c r="U507" s="12">
        <v>20.25</v>
      </c>
      <c r="V507" s="12">
        <v>1.3799999999999997</v>
      </c>
      <c r="W507" s="12">
        <v>20</v>
      </c>
      <c r="X507" s="9">
        <v>9</v>
      </c>
      <c r="Y507" s="9" t="s">
        <v>872</v>
      </c>
      <c r="Z507" s="9" t="s">
        <v>694</v>
      </c>
      <c r="AA507" s="9" t="s">
        <v>695</v>
      </c>
      <c r="AB507" s="9" t="s">
        <v>698</v>
      </c>
      <c r="AC507" s="9">
        <v>0.11666666666666667</v>
      </c>
      <c r="AD507" s="9">
        <v>2.3333333333333335</v>
      </c>
      <c r="AE507" s="9">
        <v>0.53150000000000031</v>
      </c>
      <c r="AF507" s="9">
        <v>18</v>
      </c>
      <c r="AG507" s="25" t="s">
        <v>2264</v>
      </c>
      <c r="BB507" s="104" t="s">
        <v>5031</v>
      </c>
      <c r="BC507" s="105">
        <f t="shared" si="84"/>
        <v>0</v>
      </c>
      <c r="BD507" s="1"/>
      <c r="BE507">
        <v>2.75</v>
      </c>
      <c r="BF507" s="5">
        <v>4</v>
      </c>
      <c r="BG507">
        <v>5.25</v>
      </c>
      <c r="BH507" s="106">
        <f t="shared" si="83"/>
        <v>5.25</v>
      </c>
      <c r="BI507" s="107">
        <f t="shared" si="85"/>
        <v>0.5</v>
      </c>
      <c r="BJ507" s="108" t="str">
        <f t="shared" si="86"/>
        <v>SA-193-B7</v>
      </c>
      <c r="BK507" s="109" t="str">
        <f t="shared" si="87"/>
        <v>STUD BOLT, 2 3/4-4</v>
      </c>
      <c r="BL507" s="6">
        <f t="shared" si="81"/>
        <v>2.4523000000000001</v>
      </c>
      <c r="BM507" s="6" t="str">
        <f t="shared" si="88"/>
        <v>2 3/4-4 MACHINE THREAD</v>
      </c>
      <c r="BN507" s="110" t="s">
        <v>4476</v>
      </c>
    </row>
    <row r="508" spans="2:66" x14ac:dyDescent="0.25">
      <c r="B508" s="48" t="str">
        <f t="shared" si="82"/>
        <v>WNeck Flange 400-NPS14 SCH-80</v>
      </c>
      <c r="C508" s="9" t="s">
        <v>23</v>
      </c>
      <c r="D508" s="9" t="s">
        <v>918</v>
      </c>
      <c r="E508" s="9">
        <v>16711680</v>
      </c>
      <c r="F508" s="22" t="s">
        <v>689</v>
      </c>
      <c r="G508" s="9" t="s">
        <v>292</v>
      </c>
      <c r="H508" s="9" t="s">
        <v>1386</v>
      </c>
      <c r="I508" s="13" t="s">
        <v>1377</v>
      </c>
      <c r="J508" s="10">
        <v>14</v>
      </c>
      <c r="K508" s="11" t="s">
        <v>921</v>
      </c>
      <c r="L508" s="11" t="s">
        <v>1237</v>
      </c>
      <c r="M508" s="15">
        <v>400</v>
      </c>
      <c r="N508" s="12">
        <v>23</v>
      </c>
      <c r="O508" s="12">
        <v>0.25</v>
      </c>
      <c r="P508" s="12">
        <v>2.38</v>
      </c>
      <c r="Q508" s="12">
        <v>16.75</v>
      </c>
      <c r="R508" s="12">
        <v>14</v>
      </c>
      <c r="S508" s="12">
        <v>5.88</v>
      </c>
      <c r="T508" s="9">
        <v>12.5</v>
      </c>
      <c r="U508" s="12">
        <v>20.25</v>
      </c>
      <c r="V508" s="12">
        <v>1.3799999999999997</v>
      </c>
      <c r="W508" s="12">
        <v>20</v>
      </c>
      <c r="X508" s="9">
        <v>9</v>
      </c>
      <c r="Y508" s="9" t="s">
        <v>704</v>
      </c>
      <c r="Z508" s="9" t="s">
        <v>694</v>
      </c>
      <c r="AA508" s="9" t="s">
        <v>695</v>
      </c>
      <c r="AB508" s="9" t="s">
        <v>698</v>
      </c>
      <c r="AC508" s="9">
        <v>0.11666666666666667</v>
      </c>
      <c r="AD508" s="9">
        <v>2.3333333333333335</v>
      </c>
      <c r="AE508" s="9">
        <v>0.6875</v>
      </c>
      <c r="AF508" s="9">
        <v>18</v>
      </c>
      <c r="AG508" s="25" t="s">
        <v>2264</v>
      </c>
      <c r="BB508" s="104" t="s">
        <v>5032</v>
      </c>
      <c r="BC508" s="105">
        <f t="shared" si="84"/>
        <v>0</v>
      </c>
      <c r="BD508" s="1"/>
      <c r="BE508">
        <v>2.75</v>
      </c>
      <c r="BF508" s="5">
        <v>4</v>
      </c>
      <c r="BG508">
        <v>5.5</v>
      </c>
      <c r="BH508" s="106">
        <f t="shared" si="83"/>
        <v>5.5</v>
      </c>
      <c r="BI508" s="107">
        <f t="shared" si="85"/>
        <v>0.5</v>
      </c>
      <c r="BJ508" s="108" t="str">
        <f t="shared" si="86"/>
        <v>SA-193-B7</v>
      </c>
      <c r="BK508" s="109" t="str">
        <f t="shared" si="87"/>
        <v>STUD BOLT, 2 3/4-4</v>
      </c>
      <c r="BL508" s="6">
        <f t="shared" si="81"/>
        <v>2.4523000000000001</v>
      </c>
      <c r="BM508" s="6" t="str">
        <f t="shared" si="88"/>
        <v>2 3/4-4 MACHINE THREAD</v>
      </c>
      <c r="BN508" s="110" t="s">
        <v>4476</v>
      </c>
    </row>
    <row r="509" spans="2:66" x14ac:dyDescent="0.25">
      <c r="B509" s="48" t="str">
        <f t="shared" si="82"/>
        <v>WNeck Flange 400-NPS14 SCH-STD</v>
      </c>
      <c r="C509" s="9" t="s">
        <v>23</v>
      </c>
      <c r="D509" s="9" t="s">
        <v>918</v>
      </c>
      <c r="E509" s="9">
        <v>16711680</v>
      </c>
      <c r="F509" s="22" t="s">
        <v>689</v>
      </c>
      <c r="G509" s="9" t="s">
        <v>293</v>
      </c>
      <c r="H509" s="9" t="s">
        <v>1387</v>
      </c>
      <c r="I509" s="13" t="s">
        <v>1377</v>
      </c>
      <c r="J509" s="10">
        <v>14</v>
      </c>
      <c r="K509" s="11" t="s">
        <v>921</v>
      </c>
      <c r="L509" s="11" t="s">
        <v>1237</v>
      </c>
      <c r="M509" s="15">
        <v>400</v>
      </c>
      <c r="N509" s="12">
        <v>23</v>
      </c>
      <c r="O509" s="12">
        <v>0.25</v>
      </c>
      <c r="P509" s="12">
        <v>2.38</v>
      </c>
      <c r="Q509" s="12">
        <v>16.75</v>
      </c>
      <c r="R509" s="12">
        <v>14</v>
      </c>
      <c r="S509" s="12">
        <v>5.88</v>
      </c>
      <c r="T509" s="9">
        <v>13.25</v>
      </c>
      <c r="U509" s="12">
        <v>20.25</v>
      </c>
      <c r="V509" s="12">
        <v>1.3799999999999997</v>
      </c>
      <c r="W509" s="12">
        <v>20</v>
      </c>
      <c r="X509" s="9">
        <v>9</v>
      </c>
      <c r="Y509" s="9" t="s">
        <v>706</v>
      </c>
      <c r="Z509" s="9" t="s">
        <v>694</v>
      </c>
      <c r="AA509" s="9" t="s">
        <v>695</v>
      </c>
      <c r="AB509" s="9" t="s">
        <v>698</v>
      </c>
      <c r="AC509" s="9">
        <v>0.11666666666666667</v>
      </c>
      <c r="AD509" s="9">
        <v>2.3333333333333335</v>
      </c>
      <c r="AE509" s="9">
        <v>0.3125</v>
      </c>
      <c r="AF509" s="9">
        <v>18</v>
      </c>
      <c r="AG509" s="25" t="s">
        <v>2264</v>
      </c>
      <c r="BB509" s="104" t="s">
        <v>5033</v>
      </c>
      <c r="BC509" s="105">
        <f t="shared" si="84"/>
        <v>0</v>
      </c>
      <c r="BD509" s="1"/>
      <c r="BE509">
        <v>2.75</v>
      </c>
      <c r="BF509" s="5">
        <v>4</v>
      </c>
      <c r="BG509">
        <v>5.75</v>
      </c>
      <c r="BH509" s="106">
        <f t="shared" si="83"/>
        <v>5.75</v>
      </c>
      <c r="BI509" s="107">
        <f t="shared" si="85"/>
        <v>0.5</v>
      </c>
      <c r="BJ509" s="108" t="str">
        <f t="shared" si="86"/>
        <v>SA-193-B7</v>
      </c>
      <c r="BK509" s="109" t="str">
        <f t="shared" si="87"/>
        <v>STUD BOLT, 2 3/4-4</v>
      </c>
      <c r="BL509" s="6">
        <f t="shared" si="81"/>
        <v>2.4523000000000001</v>
      </c>
      <c r="BM509" s="6" t="str">
        <f t="shared" si="88"/>
        <v>2 3/4-4 MACHINE THREAD</v>
      </c>
      <c r="BN509" s="110" t="s">
        <v>4476</v>
      </c>
    </row>
    <row r="510" spans="2:66" x14ac:dyDescent="0.25">
      <c r="B510" s="48" t="str">
        <f t="shared" si="82"/>
        <v>WNeck Flange 400-NPS14 SCH-XH</v>
      </c>
      <c r="C510" s="9" t="s">
        <v>23</v>
      </c>
      <c r="D510" s="9" t="s">
        <v>918</v>
      </c>
      <c r="E510" s="9">
        <v>16711680</v>
      </c>
      <c r="F510" s="22" t="s">
        <v>689</v>
      </c>
      <c r="G510" s="9" t="s">
        <v>294</v>
      </c>
      <c r="H510" s="9" t="s">
        <v>1388</v>
      </c>
      <c r="I510" s="13" t="s">
        <v>1377</v>
      </c>
      <c r="J510" s="10">
        <v>14</v>
      </c>
      <c r="K510" s="11" t="s">
        <v>921</v>
      </c>
      <c r="L510" s="11" t="s">
        <v>1237</v>
      </c>
      <c r="M510" s="15">
        <v>400</v>
      </c>
      <c r="N510" s="12">
        <v>23</v>
      </c>
      <c r="O510" s="12">
        <v>0.25</v>
      </c>
      <c r="P510" s="12">
        <v>2.38</v>
      </c>
      <c r="Q510" s="12">
        <v>16.75</v>
      </c>
      <c r="R510" s="12">
        <v>14</v>
      </c>
      <c r="S510" s="12">
        <v>5.88</v>
      </c>
      <c r="T510" s="9">
        <v>13</v>
      </c>
      <c r="U510" s="12">
        <v>20.25</v>
      </c>
      <c r="V510" s="12">
        <v>1.3799999999999997</v>
      </c>
      <c r="W510" s="12">
        <v>20</v>
      </c>
      <c r="X510" s="9">
        <v>9</v>
      </c>
      <c r="Y510" s="9" t="s">
        <v>708</v>
      </c>
      <c r="Z510" s="9" t="s">
        <v>694</v>
      </c>
      <c r="AA510" s="9" t="s">
        <v>695</v>
      </c>
      <c r="AB510" s="9" t="s">
        <v>698</v>
      </c>
      <c r="AC510" s="9">
        <v>0.11666666666666667</v>
      </c>
      <c r="AD510" s="9">
        <v>2.3333333333333335</v>
      </c>
      <c r="AE510" s="9">
        <v>0.4375</v>
      </c>
      <c r="AF510" s="9">
        <v>18</v>
      </c>
      <c r="AG510" s="25" t="s">
        <v>2264</v>
      </c>
      <c r="BB510" s="104" t="s">
        <v>5034</v>
      </c>
      <c r="BC510" s="105">
        <f t="shared" si="84"/>
        <v>0</v>
      </c>
      <c r="BD510" s="1"/>
      <c r="BE510">
        <v>2.75</v>
      </c>
      <c r="BF510" s="5">
        <v>4</v>
      </c>
      <c r="BG510">
        <v>6</v>
      </c>
      <c r="BH510" s="106">
        <f t="shared" si="83"/>
        <v>6</v>
      </c>
      <c r="BI510" s="107">
        <f t="shared" si="85"/>
        <v>0.5</v>
      </c>
      <c r="BJ510" s="108" t="str">
        <f t="shared" si="86"/>
        <v>SA-193-B7</v>
      </c>
      <c r="BK510" s="109" t="str">
        <f t="shared" si="87"/>
        <v>STUD BOLT, 2 3/4-4</v>
      </c>
      <c r="BL510" s="6">
        <f t="shared" si="81"/>
        <v>2.4523000000000001</v>
      </c>
      <c r="BM510" s="6" t="str">
        <f t="shared" si="88"/>
        <v>2 3/4-4 MACHINE THREAD</v>
      </c>
      <c r="BN510" s="110" t="s">
        <v>4476</v>
      </c>
    </row>
    <row r="511" spans="2:66" x14ac:dyDescent="0.25">
      <c r="B511" s="48" t="str">
        <f t="shared" si="82"/>
        <v>WNeck Flange 400-NPS16 SCH-10</v>
      </c>
      <c r="C511" s="9" t="s">
        <v>23</v>
      </c>
      <c r="D511" s="9" t="s">
        <v>934</v>
      </c>
      <c r="E511" s="9">
        <v>16776960</v>
      </c>
      <c r="F511" s="22" t="s">
        <v>689</v>
      </c>
      <c r="G511" s="9" t="s">
        <v>1</v>
      </c>
      <c r="H511" s="9" t="s">
        <v>1389</v>
      </c>
      <c r="I511" s="13" t="s">
        <v>1390</v>
      </c>
      <c r="J511" s="10">
        <v>16</v>
      </c>
      <c r="K511" s="11" t="s">
        <v>937</v>
      </c>
      <c r="L511" s="11" t="s">
        <v>1237</v>
      </c>
      <c r="M511" s="15">
        <v>400</v>
      </c>
      <c r="N511" s="12">
        <v>25.5</v>
      </c>
      <c r="O511" s="12">
        <v>0.25</v>
      </c>
      <c r="P511" s="12">
        <v>2.5</v>
      </c>
      <c r="Q511" s="12">
        <v>19</v>
      </c>
      <c r="R511" s="12">
        <v>16</v>
      </c>
      <c r="S511" s="12">
        <v>6.0000000000000009</v>
      </c>
      <c r="T511" s="9">
        <v>15.5</v>
      </c>
      <c r="U511" s="12">
        <v>22.5</v>
      </c>
      <c r="V511" s="12">
        <v>1.5000000000000002</v>
      </c>
      <c r="W511" s="12">
        <v>20</v>
      </c>
      <c r="X511" s="9">
        <v>9</v>
      </c>
      <c r="Y511" s="9" t="s">
        <v>693</v>
      </c>
      <c r="Z511" s="9" t="s">
        <v>694</v>
      </c>
      <c r="AA511" s="9" t="s">
        <v>695</v>
      </c>
      <c r="AB511" s="9" t="s">
        <v>698</v>
      </c>
      <c r="AC511" s="9">
        <v>0.1166666666666667</v>
      </c>
      <c r="AD511" s="9">
        <v>2.3333333333333339</v>
      </c>
      <c r="AE511" s="9">
        <v>0.1875</v>
      </c>
      <c r="AF511" s="9">
        <v>18</v>
      </c>
      <c r="AG511" s="25" t="s">
        <v>2264</v>
      </c>
      <c r="BB511" s="104" t="s">
        <v>5035</v>
      </c>
      <c r="BC511" s="105">
        <f t="shared" si="84"/>
        <v>0</v>
      </c>
      <c r="BD511" s="1"/>
      <c r="BE511">
        <v>2.75</v>
      </c>
      <c r="BF511" s="5">
        <v>4</v>
      </c>
      <c r="BG511">
        <v>6.25</v>
      </c>
      <c r="BH511" s="106">
        <f t="shared" si="83"/>
        <v>6.25</v>
      </c>
      <c r="BI511" s="107">
        <f t="shared" si="85"/>
        <v>0.5</v>
      </c>
      <c r="BJ511" s="108" t="str">
        <f t="shared" si="86"/>
        <v>SA-193-B7</v>
      </c>
      <c r="BK511" s="109" t="str">
        <f t="shared" si="87"/>
        <v>STUD BOLT, 2 3/4-4</v>
      </c>
      <c r="BL511" s="6">
        <f t="shared" si="81"/>
        <v>2.4523000000000001</v>
      </c>
      <c r="BM511" s="6" t="str">
        <f t="shared" si="88"/>
        <v>2 3/4-4 MACHINE THREAD</v>
      </c>
      <c r="BN511" s="110" t="s">
        <v>4476</v>
      </c>
    </row>
    <row r="512" spans="2:66" x14ac:dyDescent="0.25">
      <c r="B512" s="48" t="str">
        <f t="shared" si="82"/>
        <v>WNeck Flange 400-NPS16 SCH-100</v>
      </c>
      <c r="C512" s="9" t="s">
        <v>23</v>
      </c>
      <c r="D512" s="9" t="s">
        <v>934</v>
      </c>
      <c r="E512" s="9">
        <v>16776960</v>
      </c>
      <c r="F512" s="22" t="s">
        <v>689</v>
      </c>
      <c r="G512" s="9" t="s">
        <v>295</v>
      </c>
      <c r="H512" s="9" t="s">
        <v>1391</v>
      </c>
      <c r="I512" s="13" t="s">
        <v>1390</v>
      </c>
      <c r="J512" s="10">
        <v>16</v>
      </c>
      <c r="K512" s="11" t="s">
        <v>937</v>
      </c>
      <c r="L512" s="11" t="s">
        <v>1237</v>
      </c>
      <c r="M512" s="15">
        <v>400</v>
      </c>
      <c r="N512" s="12">
        <v>25.5</v>
      </c>
      <c r="O512" s="12">
        <v>0.25</v>
      </c>
      <c r="P512" s="12">
        <v>2.5</v>
      </c>
      <c r="Q512" s="12">
        <v>19</v>
      </c>
      <c r="R512" s="12">
        <v>16</v>
      </c>
      <c r="S512" s="12">
        <v>6.0000000000000009</v>
      </c>
      <c r="T512" s="9">
        <v>13.938000000000001</v>
      </c>
      <c r="U512" s="12">
        <v>22.5</v>
      </c>
      <c r="V512" s="12">
        <v>1.5000000000000002</v>
      </c>
      <c r="W512" s="12">
        <v>20</v>
      </c>
      <c r="X512" s="9">
        <v>9</v>
      </c>
      <c r="Y512" s="9" t="s">
        <v>859</v>
      </c>
      <c r="Z512" s="9" t="s">
        <v>694</v>
      </c>
      <c r="AA512" s="9" t="s">
        <v>695</v>
      </c>
      <c r="AB512" s="9" t="s">
        <v>698</v>
      </c>
      <c r="AC512" s="9">
        <v>0.1166666666666667</v>
      </c>
      <c r="AD512" s="9">
        <v>2.3333333333333339</v>
      </c>
      <c r="AE512" s="9">
        <v>0.96849999999999969</v>
      </c>
      <c r="AF512" s="9">
        <v>18</v>
      </c>
      <c r="AG512" s="25" t="s">
        <v>2264</v>
      </c>
      <c r="BB512" s="104" t="s">
        <v>5036</v>
      </c>
      <c r="BC512" s="105">
        <f t="shared" si="84"/>
        <v>0</v>
      </c>
      <c r="BD512" s="1"/>
      <c r="BE512">
        <v>2.75</v>
      </c>
      <c r="BF512" s="5">
        <v>4</v>
      </c>
      <c r="BG512">
        <v>6.5</v>
      </c>
      <c r="BH512" s="106">
        <f t="shared" si="83"/>
        <v>6.5</v>
      </c>
      <c r="BI512" s="107">
        <f t="shared" si="85"/>
        <v>0.5</v>
      </c>
      <c r="BJ512" s="108" t="str">
        <f t="shared" si="86"/>
        <v>SA-193-B7</v>
      </c>
      <c r="BK512" s="109" t="str">
        <f t="shared" si="87"/>
        <v>STUD BOLT, 2 3/4-4</v>
      </c>
      <c r="BL512" s="6">
        <f t="shared" si="81"/>
        <v>2.4523000000000001</v>
      </c>
      <c r="BM512" s="6" t="str">
        <f t="shared" si="88"/>
        <v>2 3/4-4 MACHINE THREAD</v>
      </c>
      <c r="BN512" s="110" t="s">
        <v>4476</v>
      </c>
    </row>
    <row r="513" spans="2:66" x14ac:dyDescent="0.25">
      <c r="B513" s="48" t="str">
        <f t="shared" si="82"/>
        <v>WNeck Flange 400-NPS16 SCH-120</v>
      </c>
      <c r="C513" s="9" t="s">
        <v>23</v>
      </c>
      <c r="D513" s="9" t="s">
        <v>934</v>
      </c>
      <c r="E513" s="9">
        <v>16776960</v>
      </c>
      <c r="F513" s="22" t="s">
        <v>689</v>
      </c>
      <c r="G513" s="9" t="s">
        <v>296</v>
      </c>
      <c r="H513" s="9" t="s">
        <v>1392</v>
      </c>
      <c r="I513" s="13" t="s">
        <v>1390</v>
      </c>
      <c r="J513" s="10">
        <v>16</v>
      </c>
      <c r="K513" s="11" t="s">
        <v>937</v>
      </c>
      <c r="L513" s="11" t="s">
        <v>1237</v>
      </c>
      <c r="M513" s="15">
        <v>400</v>
      </c>
      <c r="N513" s="12">
        <v>25.5</v>
      </c>
      <c r="O513" s="12">
        <v>0.25</v>
      </c>
      <c r="P513" s="12">
        <v>2.5</v>
      </c>
      <c r="Q513" s="12">
        <v>19</v>
      </c>
      <c r="R513" s="12">
        <v>16</v>
      </c>
      <c r="S513" s="12">
        <v>6.0000000000000009</v>
      </c>
      <c r="T513" s="9">
        <v>13.564</v>
      </c>
      <c r="U513" s="12">
        <v>22.5</v>
      </c>
      <c r="V513" s="12">
        <v>1.5000000000000002</v>
      </c>
      <c r="W513" s="12">
        <v>20</v>
      </c>
      <c r="X513" s="9">
        <v>9</v>
      </c>
      <c r="Y513" s="9" t="s">
        <v>816</v>
      </c>
      <c r="Z513" s="9" t="s">
        <v>694</v>
      </c>
      <c r="AA513" s="9" t="s">
        <v>695</v>
      </c>
      <c r="AB513" s="9" t="s">
        <v>698</v>
      </c>
      <c r="AC513" s="9">
        <v>0.1166666666666667</v>
      </c>
      <c r="AD513" s="9">
        <v>2.3333333333333339</v>
      </c>
      <c r="AE513" s="9">
        <v>1.1555</v>
      </c>
      <c r="AF513" s="9">
        <v>18</v>
      </c>
      <c r="AG513" s="25" t="s">
        <v>2264</v>
      </c>
      <c r="BB513" s="104" t="s">
        <v>5037</v>
      </c>
      <c r="BC513" s="105">
        <f t="shared" si="84"/>
        <v>0</v>
      </c>
      <c r="BD513" s="1"/>
      <c r="BE513">
        <v>2.75</v>
      </c>
      <c r="BF513" s="5">
        <v>4</v>
      </c>
      <c r="BG513">
        <v>6.75</v>
      </c>
      <c r="BH513" s="106">
        <f t="shared" si="83"/>
        <v>6.75</v>
      </c>
      <c r="BI513" s="107">
        <f t="shared" si="85"/>
        <v>0.5</v>
      </c>
      <c r="BJ513" s="108" t="str">
        <f t="shared" si="86"/>
        <v>SA-193-B7</v>
      </c>
      <c r="BK513" s="109" t="str">
        <f t="shared" si="87"/>
        <v>STUD BOLT, 2 3/4-4</v>
      </c>
      <c r="BL513" s="6">
        <f t="shared" si="81"/>
        <v>2.4523000000000001</v>
      </c>
      <c r="BM513" s="6" t="str">
        <f t="shared" si="88"/>
        <v>2 3/4-4 MACHINE THREAD</v>
      </c>
      <c r="BN513" s="110" t="s">
        <v>4476</v>
      </c>
    </row>
    <row r="514" spans="2:66" x14ac:dyDescent="0.25">
      <c r="B514" s="48" t="str">
        <f t="shared" si="82"/>
        <v>WNeck Flange 400-NPS16 SCH-140</v>
      </c>
      <c r="C514" s="9" t="s">
        <v>23</v>
      </c>
      <c r="D514" s="9" t="s">
        <v>934</v>
      </c>
      <c r="E514" s="9">
        <v>16776960</v>
      </c>
      <c r="F514" s="22" t="s">
        <v>689</v>
      </c>
      <c r="G514" s="9" t="s">
        <v>1</v>
      </c>
      <c r="H514" s="9" t="s">
        <v>1393</v>
      </c>
      <c r="I514" s="13" t="s">
        <v>1390</v>
      </c>
      <c r="J514" s="10">
        <v>16</v>
      </c>
      <c r="K514" s="11" t="s">
        <v>937</v>
      </c>
      <c r="L514" s="11" t="s">
        <v>1237</v>
      </c>
      <c r="M514" s="15">
        <v>400</v>
      </c>
      <c r="N514" s="12">
        <v>25.5</v>
      </c>
      <c r="O514" s="12">
        <v>0.25</v>
      </c>
      <c r="P514" s="12">
        <v>2.5</v>
      </c>
      <c r="Q514" s="12">
        <v>19</v>
      </c>
      <c r="R514" s="12">
        <v>16</v>
      </c>
      <c r="S514" s="12">
        <v>6.0000000000000009</v>
      </c>
      <c r="T514" s="9">
        <v>13.124000000000001</v>
      </c>
      <c r="U514" s="12">
        <v>22.5</v>
      </c>
      <c r="V514" s="12">
        <v>1.5000000000000002</v>
      </c>
      <c r="W514" s="12">
        <v>20</v>
      </c>
      <c r="X514" s="9">
        <v>9</v>
      </c>
      <c r="Y514" s="9" t="s">
        <v>862</v>
      </c>
      <c r="Z514" s="9" t="s">
        <v>694</v>
      </c>
      <c r="AA514" s="9" t="s">
        <v>695</v>
      </c>
      <c r="AB514" s="9" t="s">
        <v>698</v>
      </c>
      <c r="AC514" s="9">
        <v>0.1166666666666667</v>
      </c>
      <c r="AD514" s="9">
        <v>2.3333333333333339</v>
      </c>
      <c r="AE514" s="9">
        <v>1.3754999999999997</v>
      </c>
      <c r="AF514" s="9">
        <v>18</v>
      </c>
      <c r="AG514" s="25" t="s">
        <v>2264</v>
      </c>
      <c r="BB514" s="104" t="s">
        <v>5038</v>
      </c>
      <c r="BC514" s="105">
        <f t="shared" si="84"/>
        <v>0</v>
      </c>
      <c r="BD514" s="1"/>
      <c r="BE514">
        <v>2.75</v>
      </c>
      <c r="BF514" s="5">
        <v>4</v>
      </c>
      <c r="BG514">
        <v>7</v>
      </c>
      <c r="BH514" s="106">
        <f t="shared" si="83"/>
        <v>7</v>
      </c>
      <c r="BI514" s="107">
        <f t="shared" si="85"/>
        <v>0.5</v>
      </c>
      <c r="BJ514" s="108" t="str">
        <f t="shared" si="86"/>
        <v>SA-193-B7</v>
      </c>
      <c r="BK514" s="109" t="str">
        <f t="shared" si="87"/>
        <v>STUD BOLT, 2 3/4-4</v>
      </c>
      <c r="BL514" s="6">
        <f t="shared" si="81"/>
        <v>2.4523000000000001</v>
      </c>
      <c r="BM514" s="6" t="str">
        <f t="shared" si="88"/>
        <v>2 3/4-4 MACHINE THREAD</v>
      </c>
      <c r="BN514" s="110" t="s">
        <v>4476</v>
      </c>
    </row>
    <row r="515" spans="2:66" x14ac:dyDescent="0.25">
      <c r="B515" s="48" t="str">
        <f t="shared" si="82"/>
        <v>WNeck Flange 400-NPS16 SCH-160</v>
      </c>
      <c r="C515" s="9" t="s">
        <v>23</v>
      </c>
      <c r="D515" s="9" t="s">
        <v>934</v>
      </c>
      <c r="E515" s="9">
        <v>16776960</v>
      </c>
      <c r="F515" s="22" t="s">
        <v>689</v>
      </c>
      <c r="G515" s="9" t="s">
        <v>297</v>
      </c>
      <c r="H515" s="9" t="s">
        <v>1394</v>
      </c>
      <c r="I515" s="13" t="s">
        <v>1390</v>
      </c>
      <c r="J515" s="10">
        <v>16</v>
      </c>
      <c r="K515" s="11" t="s">
        <v>937</v>
      </c>
      <c r="L515" s="11" t="s">
        <v>1237</v>
      </c>
      <c r="M515" s="15">
        <v>400</v>
      </c>
      <c r="N515" s="12">
        <v>25.5</v>
      </c>
      <c r="O515" s="12">
        <v>0.25</v>
      </c>
      <c r="P515" s="12">
        <v>2.5</v>
      </c>
      <c r="Q515" s="12">
        <v>19</v>
      </c>
      <c r="R515" s="12">
        <v>16</v>
      </c>
      <c r="S515" s="12">
        <v>6.0000000000000009</v>
      </c>
      <c r="T515" s="9">
        <v>12.811999999999999</v>
      </c>
      <c r="U515" s="12">
        <v>22.5</v>
      </c>
      <c r="V515" s="12">
        <v>1.5000000000000002</v>
      </c>
      <c r="W515" s="12">
        <v>20</v>
      </c>
      <c r="X515" s="9">
        <v>9</v>
      </c>
      <c r="Y515" s="9" t="s">
        <v>700</v>
      </c>
      <c r="Z515" s="9" t="s">
        <v>694</v>
      </c>
      <c r="AA515" s="9" t="s">
        <v>695</v>
      </c>
      <c r="AB515" s="9" t="s">
        <v>698</v>
      </c>
      <c r="AC515" s="9">
        <v>0.1166666666666667</v>
      </c>
      <c r="AD515" s="9">
        <v>2.3333333333333339</v>
      </c>
      <c r="AE515" s="9">
        <v>1.5315000000000003</v>
      </c>
      <c r="AF515" s="9">
        <v>18</v>
      </c>
      <c r="AG515" s="25" t="s">
        <v>2264</v>
      </c>
      <c r="BB515" s="104" t="s">
        <v>5039</v>
      </c>
      <c r="BC515" s="105">
        <f t="shared" si="84"/>
        <v>0</v>
      </c>
      <c r="BD515" s="1"/>
      <c r="BE515">
        <v>2.75</v>
      </c>
      <c r="BF515" s="5">
        <v>4</v>
      </c>
      <c r="BG515">
        <v>7.25</v>
      </c>
      <c r="BH515" s="106">
        <f t="shared" si="83"/>
        <v>7.25</v>
      </c>
      <c r="BI515" s="107">
        <f t="shared" si="85"/>
        <v>0.5</v>
      </c>
      <c r="BJ515" s="108" t="str">
        <f t="shared" si="86"/>
        <v>SA-193-B7</v>
      </c>
      <c r="BK515" s="109" t="str">
        <f t="shared" si="87"/>
        <v>STUD BOLT, 2 3/4-4</v>
      </c>
      <c r="BL515" s="6">
        <f t="shared" si="81"/>
        <v>2.4523000000000001</v>
      </c>
      <c r="BM515" s="6" t="str">
        <f t="shared" si="88"/>
        <v>2 3/4-4 MACHINE THREAD</v>
      </c>
      <c r="BN515" s="110" t="s">
        <v>4476</v>
      </c>
    </row>
    <row r="516" spans="2:66" x14ac:dyDescent="0.25">
      <c r="B516" s="48" t="str">
        <f t="shared" si="82"/>
        <v>WNeck Flange 400-NPS16 SCH-20</v>
      </c>
      <c r="C516" s="9" t="s">
        <v>23</v>
      </c>
      <c r="D516" s="9" t="s">
        <v>934</v>
      </c>
      <c r="E516" s="9">
        <v>16776960</v>
      </c>
      <c r="F516" s="22" t="s">
        <v>689</v>
      </c>
      <c r="G516" s="9" t="s">
        <v>1</v>
      </c>
      <c r="H516" s="9" t="s">
        <v>1395</v>
      </c>
      <c r="I516" s="13" t="s">
        <v>1390</v>
      </c>
      <c r="J516" s="10">
        <v>16</v>
      </c>
      <c r="K516" s="11" t="s">
        <v>937</v>
      </c>
      <c r="L516" s="11" t="s">
        <v>1237</v>
      </c>
      <c r="M516" s="15">
        <v>400</v>
      </c>
      <c r="N516" s="12">
        <v>25.5</v>
      </c>
      <c r="O516" s="12">
        <v>0.25</v>
      </c>
      <c r="P516" s="12">
        <v>2.5</v>
      </c>
      <c r="Q516" s="12">
        <v>19</v>
      </c>
      <c r="R516" s="12">
        <v>16</v>
      </c>
      <c r="S516" s="12">
        <v>6.0000000000000009</v>
      </c>
      <c r="T516" s="9">
        <v>15.375999999999999</v>
      </c>
      <c r="U516" s="12">
        <v>22.5</v>
      </c>
      <c r="V516" s="12">
        <v>1.5000000000000002</v>
      </c>
      <c r="W516" s="12">
        <v>20</v>
      </c>
      <c r="X516" s="9">
        <v>9</v>
      </c>
      <c r="Y516" s="9" t="s">
        <v>866</v>
      </c>
      <c r="Z516" s="9" t="s">
        <v>694</v>
      </c>
      <c r="AA516" s="9" t="s">
        <v>695</v>
      </c>
      <c r="AB516" s="9" t="s">
        <v>698</v>
      </c>
      <c r="AC516" s="9">
        <v>0.1166666666666667</v>
      </c>
      <c r="AD516" s="9">
        <v>2.3333333333333339</v>
      </c>
      <c r="AE516" s="9">
        <v>0.24950000000000028</v>
      </c>
      <c r="AF516" s="9">
        <v>18</v>
      </c>
      <c r="AG516" s="25" t="s">
        <v>2264</v>
      </c>
      <c r="BB516" s="104" t="s">
        <v>5040</v>
      </c>
      <c r="BC516" s="105">
        <f t="shared" si="84"/>
        <v>0</v>
      </c>
      <c r="BD516" s="1"/>
      <c r="BE516">
        <v>2.75</v>
      </c>
      <c r="BF516" s="5">
        <v>4</v>
      </c>
      <c r="BG516">
        <v>7.5</v>
      </c>
      <c r="BH516" s="106">
        <f t="shared" si="83"/>
        <v>7.5</v>
      </c>
      <c r="BI516" s="107">
        <f t="shared" si="85"/>
        <v>0.5</v>
      </c>
      <c r="BJ516" s="108" t="str">
        <f t="shared" si="86"/>
        <v>SA-193-B7</v>
      </c>
      <c r="BK516" s="109" t="str">
        <f t="shared" si="87"/>
        <v>STUD BOLT, 2 3/4-4</v>
      </c>
      <c r="BL516" s="6">
        <f t="shared" ref="BL516:BL563" si="89">VLOOKUP(BE516,Thread_Data,2,FALSE)</f>
        <v>2.4523000000000001</v>
      </c>
      <c r="BM516" s="6" t="str">
        <f t="shared" si="88"/>
        <v>2 3/4-4 MACHINE THREAD</v>
      </c>
      <c r="BN516" s="110" t="s">
        <v>4476</v>
      </c>
    </row>
    <row r="517" spans="2:66" x14ac:dyDescent="0.25">
      <c r="B517" s="48" t="str">
        <f t="shared" ref="B517:B580" si="90">CONCATENATE("WNeck Flange ",M517,"-NPS",J517," ",Y517)</f>
        <v>WNeck Flange 400-NPS16 SCH-30</v>
      </c>
      <c r="C517" s="9" t="s">
        <v>23</v>
      </c>
      <c r="D517" s="9" t="s">
        <v>934</v>
      </c>
      <c r="E517" s="9">
        <v>16776960</v>
      </c>
      <c r="F517" s="22" t="s">
        <v>689</v>
      </c>
      <c r="G517" s="9" t="s">
        <v>1</v>
      </c>
      <c r="H517" s="9" t="s">
        <v>1396</v>
      </c>
      <c r="I517" s="13" t="s">
        <v>1390</v>
      </c>
      <c r="J517" s="10">
        <v>16</v>
      </c>
      <c r="K517" s="11" t="s">
        <v>937</v>
      </c>
      <c r="L517" s="11" t="s">
        <v>1237</v>
      </c>
      <c r="M517" s="15">
        <v>400</v>
      </c>
      <c r="N517" s="12">
        <v>25.5</v>
      </c>
      <c r="O517" s="12">
        <v>0.25</v>
      </c>
      <c r="P517" s="12">
        <v>2.5</v>
      </c>
      <c r="Q517" s="12">
        <v>19</v>
      </c>
      <c r="R517" s="12">
        <v>16</v>
      </c>
      <c r="S517" s="12">
        <v>6.0000000000000009</v>
      </c>
      <c r="T517" s="9">
        <v>15.25</v>
      </c>
      <c r="U517" s="12">
        <v>22.5</v>
      </c>
      <c r="V517" s="12">
        <v>1.5000000000000002</v>
      </c>
      <c r="W517" s="12">
        <v>20</v>
      </c>
      <c r="X517" s="9">
        <v>9</v>
      </c>
      <c r="Y517" s="9" t="s">
        <v>868</v>
      </c>
      <c r="Z517" s="9" t="s">
        <v>694</v>
      </c>
      <c r="AA517" s="9" t="s">
        <v>695</v>
      </c>
      <c r="AB517" s="9" t="s">
        <v>698</v>
      </c>
      <c r="AC517" s="9">
        <v>0.1166666666666667</v>
      </c>
      <c r="AD517" s="9">
        <v>2.3333333333333339</v>
      </c>
      <c r="AE517" s="9">
        <v>0.3125</v>
      </c>
      <c r="AF517" s="9">
        <v>18</v>
      </c>
      <c r="AG517" s="25" t="s">
        <v>2264</v>
      </c>
      <c r="BB517" s="104" t="s">
        <v>5041</v>
      </c>
      <c r="BC517" s="105">
        <f t="shared" si="84"/>
        <v>0</v>
      </c>
      <c r="BD517" s="1"/>
      <c r="BE517">
        <v>2.75</v>
      </c>
      <c r="BF517" s="5">
        <v>4</v>
      </c>
      <c r="BG517">
        <v>7.75</v>
      </c>
      <c r="BH517" s="106">
        <f t="shared" ref="BH517:BH563" si="91">BG517</f>
        <v>7.75</v>
      </c>
      <c r="BI517" s="107">
        <f t="shared" si="85"/>
        <v>0.5</v>
      </c>
      <c r="BJ517" s="108" t="str">
        <f t="shared" si="86"/>
        <v>SA-193-B7</v>
      </c>
      <c r="BK517" s="109" t="str">
        <f t="shared" si="87"/>
        <v>STUD BOLT, 2 3/4-4</v>
      </c>
      <c r="BL517" s="6">
        <f t="shared" si="89"/>
        <v>2.4523000000000001</v>
      </c>
      <c r="BM517" s="6" t="str">
        <f t="shared" si="88"/>
        <v>2 3/4-4 MACHINE THREAD</v>
      </c>
      <c r="BN517" s="110" t="s">
        <v>4476</v>
      </c>
    </row>
    <row r="518" spans="2:66" x14ac:dyDescent="0.25">
      <c r="B518" s="48" t="str">
        <f t="shared" si="90"/>
        <v>WNeck Flange 400-NPS16 SCH-40</v>
      </c>
      <c r="C518" s="9" t="s">
        <v>23</v>
      </c>
      <c r="D518" s="9" t="s">
        <v>934</v>
      </c>
      <c r="E518" s="9">
        <v>16776960</v>
      </c>
      <c r="F518" s="22" t="s">
        <v>689</v>
      </c>
      <c r="G518" s="9" t="s">
        <v>298</v>
      </c>
      <c r="H518" s="9" t="s">
        <v>1397</v>
      </c>
      <c r="I518" s="13" t="s">
        <v>1390</v>
      </c>
      <c r="J518" s="10">
        <v>16</v>
      </c>
      <c r="K518" s="11" t="s">
        <v>937</v>
      </c>
      <c r="L518" s="11" t="s">
        <v>1237</v>
      </c>
      <c r="M518" s="15">
        <v>400</v>
      </c>
      <c r="N518" s="12">
        <v>25.5</v>
      </c>
      <c r="O518" s="12">
        <v>0.25</v>
      </c>
      <c r="P518" s="12">
        <v>2.5</v>
      </c>
      <c r="Q518" s="12">
        <v>19</v>
      </c>
      <c r="R518" s="12">
        <v>16</v>
      </c>
      <c r="S518" s="12">
        <v>6.0000000000000009</v>
      </c>
      <c r="T518" s="9">
        <v>15</v>
      </c>
      <c r="U518" s="12">
        <v>22.5</v>
      </c>
      <c r="V518" s="12">
        <v>1.5000000000000002</v>
      </c>
      <c r="W518" s="12">
        <v>20</v>
      </c>
      <c r="X518" s="9">
        <v>9</v>
      </c>
      <c r="Y518" s="9" t="s">
        <v>702</v>
      </c>
      <c r="Z518" s="9" t="s">
        <v>694</v>
      </c>
      <c r="AA518" s="9" t="s">
        <v>695</v>
      </c>
      <c r="AB518" s="9" t="s">
        <v>698</v>
      </c>
      <c r="AC518" s="9">
        <v>0.1166666666666667</v>
      </c>
      <c r="AD518" s="9">
        <v>2.3333333333333339</v>
      </c>
      <c r="AE518" s="9">
        <v>0.4375</v>
      </c>
      <c r="AF518" s="9">
        <v>18</v>
      </c>
      <c r="AG518" s="25" t="s">
        <v>2264</v>
      </c>
      <c r="BB518" s="104" t="s">
        <v>5042</v>
      </c>
      <c r="BC518" s="105">
        <f t="shared" ref="BC518:BC563" si="92">$BA$4</f>
        <v>0</v>
      </c>
      <c r="BD518" s="1"/>
      <c r="BE518">
        <v>2.75</v>
      </c>
      <c r="BF518" s="5">
        <v>4</v>
      </c>
      <c r="BG518">
        <v>8</v>
      </c>
      <c r="BH518" s="106">
        <f t="shared" si="91"/>
        <v>8</v>
      </c>
      <c r="BI518" s="107">
        <f t="shared" ref="BI518:BI563" si="93">$BH$4</f>
        <v>0.5</v>
      </c>
      <c r="BJ518" s="108" t="str">
        <f t="shared" ref="BJ518:BJ563" si="94">$BI$4</f>
        <v>SA-193-B7</v>
      </c>
      <c r="BK518" s="109" t="str">
        <f t="shared" ref="BK518:BK563" si="95">CONCATENATE("STUD BOLT, ",TEXT(BE518,"# #/##"),"-",BF518)</f>
        <v>STUD BOLT, 2 3/4-4</v>
      </c>
      <c r="BL518" s="6">
        <f t="shared" si="89"/>
        <v>2.4523000000000001</v>
      </c>
      <c r="BM518" s="6" t="str">
        <f t="shared" ref="BM518:BM563" si="96">CONCATENATE(TEXT(BE518,"# #/##"),"-",BF518," MACHINE THREAD")</f>
        <v>2 3/4-4 MACHINE THREAD</v>
      </c>
      <c r="BN518" s="110" t="s">
        <v>4476</v>
      </c>
    </row>
    <row r="519" spans="2:66" x14ac:dyDescent="0.25">
      <c r="B519" s="48" t="str">
        <f t="shared" si="90"/>
        <v>WNeck Flange 400-NPS16 SCH-60</v>
      </c>
      <c r="C519" s="9" t="s">
        <v>23</v>
      </c>
      <c r="D519" s="9" t="s">
        <v>934</v>
      </c>
      <c r="E519" s="9">
        <v>16776960</v>
      </c>
      <c r="F519" s="22" t="s">
        <v>689</v>
      </c>
      <c r="G519" s="9" t="s">
        <v>1</v>
      </c>
      <c r="H519" s="9" t="s">
        <v>1398</v>
      </c>
      <c r="I519" s="13" t="s">
        <v>1390</v>
      </c>
      <c r="J519" s="10">
        <v>16</v>
      </c>
      <c r="K519" s="11" t="s">
        <v>937</v>
      </c>
      <c r="L519" s="11" t="s">
        <v>1237</v>
      </c>
      <c r="M519" s="15">
        <v>400</v>
      </c>
      <c r="N519" s="12">
        <v>25.5</v>
      </c>
      <c r="O519" s="12">
        <v>0.25</v>
      </c>
      <c r="P519" s="12">
        <v>2.5</v>
      </c>
      <c r="Q519" s="12">
        <v>19</v>
      </c>
      <c r="R519" s="12">
        <v>16</v>
      </c>
      <c r="S519" s="12">
        <v>6.0000000000000009</v>
      </c>
      <c r="T519" s="9">
        <v>14.688000000000001</v>
      </c>
      <c r="U519" s="12">
        <v>22.5</v>
      </c>
      <c r="V519" s="12">
        <v>1.5000000000000002</v>
      </c>
      <c r="W519" s="12">
        <v>20</v>
      </c>
      <c r="X519" s="9">
        <v>9</v>
      </c>
      <c r="Y519" s="9" t="s">
        <v>872</v>
      </c>
      <c r="Z519" s="9" t="s">
        <v>694</v>
      </c>
      <c r="AA519" s="9" t="s">
        <v>695</v>
      </c>
      <c r="AB519" s="9" t="s">
        <v>698</v>
      </c>
      <c r="AC519" s="9">
        <v>0.1166666666666667</v>
      </c>
      <c r="AD519" s="9">
        <v>2.3333333333333339</v>
      </c>
      <c r="AE519" s="9">
        <v>0.59349999999999969</v>
      </c>
      <c r="AF519" s="9">
        <v>18</v>
      </c>
      <c r="AG519" s="25" t="s">
        <v>2264</v>
      </c>
      <c r="BB519" s="104" t="s">
        <v>5043</v>
      </c>
      <c r="BC519" s="105">
        <f t="shared" si="92"/>
        <v>0</v>
      </c>
      <c r="BD519" s="1"/>
      <c r="BE519">
        <v>2.75</v>
      </c>
      <c r="BF519" s="5">
        <v>4</v>
      </c>
      <c r="BG519">
        <v>8.5</v>
      </c>
      <c r="BH519" s="106">
        <f t="shared" si="91"/>
        <v>8.5</v>
      </c>
      <c r="BI519" s="107">
        <f t="shared" si="93"/>
        <v>0.5</v>
      </c>
      <c r="BJ519" s="108" t="str">
        <f t="shared" si="94"/>
        <v>SA-193-B7</v>
      </c>
      <c r="BK519" s="109" t="str">
        <f t="shared" si="95"/>
        <v>STUD BOLT, 2 3/4-4</v>
      </c>
      <c r="BL519" s="6">
        <f t="shared" si="89"/>
        <v>2.4523000000000001</v>
      </c>
      <c r="BM519" s="6" t="str">
        <f t="shared" si="96"/>
        <v>2 3/4-4 MACHINE THREAD</v>
      </c>
      <c r="BN519" s="110" t="s">
        <v>4476</v>
      </c>
    </row>
    <row r="520" spans="2:66" x14ac:dyDescent="0.25">
      <c r="B520" s="48" t="str">
        <f t="shared" si="90"/>
        <v>WNeck Flange 400-NPS16 SCH-80</v>
      </c>
      <c r="C520" s="9" t="s">
        <v>23</v>
      </c>
      <c r="D520" s="9" t="s">
        <v>934</v>
      </c>
      <c r="E520" s="9">
        <v>16776960</v>
      </c>
      <c r="F520" s="22" t="s">
        <v>689</v>
      </c>
      <c r="G520" s="9" t="s">
        <v>299</v>
      </c>
      <c r="H520" s="9" t="s">
        <v>1399</v>
      </c>
      <c r="I520" s="13" t="s">
        <v>1390</v>
      </c>
      <c r="J520" s="10">
        <v>16</v>
      </c>
      <c r="K520" s="11" t="s">
        <v>937</v>
      </c>
      <c r="L520" s="11" t="s">
        <v>1237</v>
      </c>
      <c r="M520" s="15">
        <v>400</v>
      </c>
      <c r="N520" s="12">
        <v>25.5</v>
      </c>
      <c r="O520" s="12">
        <v>0.25</v>
      </c>
      <c r="P520" s="12">
        <v>2.5</v>
      </c>
      <c r="Q520" s="12">
        <v>19</v>
      </c>
      <c r="R520" s="12">
        <v>16</v>
      </c>
      <c r="S520" s="12">
        <v>6.0000000000000009</v>
      </c>
      <c r="T520" s="9">
        <v>14.311999999999999</v>
      </c>
      <c r="U520" s="12">
        <v>22.5</v>
      </c>
      <c r="V520" s="12">
        <v>1.5000000000000002</v>
      </c>
      <c r="W520" s="12">
        <v>20</v>
      </c>
      <c r="X520" s="9">
        <v>9</v>
      </c>
      <c r="Y520" s="9" t="s">
        <v>704</v>
      </c>
      <c r="Z520" s="9" t="s">
        <v>694</v>
      </c>
      <c r="AA520" s="9" t="s">
        <v>695</v>
      </c>
      <c r="AB520" s="9" t="s">
        <v>698</v>
      </c>
      <c r="AC520" s="9">
        <v>0.1166666666666667</v>
      </c>
      <c r="AD520" s="9">
        <v>2.3333333333333339</v>
      </c>
      <c r="AE520" s="9">
        <v>0.78150000000000031</v>
      </c>
      <c r="AF520" s="9">
        <v>18</v>
      </c>
      <c r="AG520" s="25" t="s">
        <v>2264</v>
      </c>
      <c r="BB520" s="104" t="s">
        <v>5044</v>
      </c>
      <c r="BC520" s="105">
        <f t="shared" si="92"/>
        <v>0</v>
      </c>
      <c r="BD520" s="1"/>
      <c r="BE520">
        <v>2.75</v>
      </c>
      <c r="BF520" s="5">
        <v>4</v>
      </c>
      <c r="BG520">
        <v>9</v>
      </c>
      <c r="BH520" s="106">
        <f t="shared" si="91"/>
        <v>9</v>
      </c>
      <c r="BI520" s="107">
        <f t="shared" si="93"/>
        <v>0.5</v>
      </c>
      <c r="BJ520" s="108" t="str">
        <f t="shared" si="94"/>
        <v>SA-193-B7</v>
      </c>
      <c r="BK520" s="109" t="str">
        <f t="shared" si="95"/>
        <v>STUD BOLT, 2 3/4-4</v>
      </c>
      <c r="BL520" s="6">
        <f t="shared" si="89"/>
        <v>2.4523000000000001</v>
      </c>
      <c r="BM520" s="6" t="str">
        <f t="shared" si="96"/>
        <v>2 3/4-4 MACHINE THREAD</v>
      </c>
      <c r="BN520" s="110" t="s">
        <v>4476</v>
      </c>
    </row>
    <row r="521" spans="2:66" x14ac:dyDescent="0.25">
      <c r="B521" s="48" t="str">
        <f t="shared" si="90"/>
        <v>WNeck Flange 400-NPS16 SCH-STD</v>
      </c>
      <c r="C521" s="9" t="s">
        <v>23</v>
      </c>
      <c r="D521" s="9" t="s">
        <v>934</v>
      </c>
      <c r="E521" s="9">
        <v>16776960</v>
      </c>
      <c r="F521" s="22" t="s">
        <v>689</v>
      </c>
      <c r="G521" s="9" t="s">
        <v>300</v>
      </c>
      <c r="H521" s="9" t="s">
        <v>1400</v>
      </c>
      <c r="I521" s="13" t="s">
        <v>1390</v>
      </c>
      <c r="J521" s="10">
        <v>16</v>
      </c>
      <c r="K521" s="11" t="s">
        <v>937</v>
      </c>
      <c r="L521" s="11" t="s">
        <v>1237</v>
      </c>
      <c r="M521" s="15">
        <v>400</v>
      </c>
      <c r="N521" s="12">
        <v>25.5</v>
      </c>
      <c r="O521" s="12">
        <v>0.25</v>
      </c>
      <c r="P521" s="12">
        <v>2.5</v>
      </c>
      <c r="Q521" s="12">
        <v>19</v>
      </c>
      <c r="R521" s="12">
        <v>16</v>
      </c>
      <c r="S521" s="12">
        <v>6.0000000000000009</v>
      </c>
      <c r="T521" s="9">
        <v>15.25</v>
      </c>
      <c r="U521" s="12">
        <v>22.5</v>
      </c>
      <c r="V521" s="12">
        <v>1.5000000000000002</v>
      </c>
      <c r="W521" s="12">
        <v>20</v>
      </c>
      <c r="X521" s="9">
        <v>9</v>
      </c>
      <c r="Y521" s="9" t="s">
        <v>706</v>
      </c>
      <c r="Z521" s="9" t="s">
        <v>694</v>
      </c>
      <c r="AA521" s="9" t="s">
        <v>695</v>
      </c>
      <c r="AB521" s="9" t="s">
        <v>698</v>
      </c>
      <c r="AC521" s="9">
        <v>0.1166666666666667</v>
      </c>
      <c r="AD521" s="9">
        <v>2.3333333333333339</v>
      </c>
      <c r="AE521" s="9">
        <v>0.3125</v>
      </c>
      <c r="AF521" s="9">
        <v>18</v>
      </c>
      <c r="AG521" s="25" t="s">
        <v>2264</v>
      </c>
      <c r="BB521" s="104" t="s">
        <v>5045</v>
      </c>
      <c r="BC521" s="105">
        <f t="shared" si="92"/>
        <v>0</v>
      </c>
      <c r="BD521" s="1"/>
      <c r="BE521">
        <v>2.75</v>
      </c>
      <c r="BF521" s="5">
        <v>4</v>
      </c>
      <c r="BG521">
        <v>9.5</v>
      </c>
      <c r="BH521" s="106">
        <f t="shared" si="91"/>
        <v>9.5</v>
      </c>
      <c r="BI521" s="107">
        <f t="shared" si="93"/>
        <v>0.5</v>
      </c>
      <c r="BJ521" s="108" t="str">
        <f t="shared" si="94"/>
        <v>SA-193-B7</v>
      </c>
      <c r="BK521" s="109" t="str">
        <f t="shared" si="95"/>
        <v>STUD BOLT, 2 3/4-4</v>
      </c>
      <c r="BL521" s="6">
        <f t="shared" si="89"/>
        <v>2.4523000000000001</v>
      </c>
      <c r="BM521" s="6" t="str">
        <f t="shared" si="96"/>
        <v>2 3/4-4 MACHINE THREAD</v>
      </c>
      <c r="BN521" s="110" t="s">
        <v>4476</v>
      </c>
    </row>
    <row r="522" spans="2:66" x14ac:dyDescent="0.25">
      <c r="B522" s="48" t="str">
        <f t="shared" si="90"/>
        <v>WNeck Flange 400-NPS16 SCH-XH</v>
      </c>
      <c r="C522" s="9" t="s">
        <v>23</v>
      </c>
      <c r="D522" s="9" t="s">
        <v>934</v>
      </c>
      <c r="E522" s="9">
        <v>16776960</v>
      </c>
      <c r="F522" s="22" t="s">
        <v>689</v>
      </c>
      <c r="G522" s="9" t="s">
        <v>301</v>
      </c>
      <c r="H522" s="9" t="s">
        <v>1401</v>
      </c>
      <c r="I522" s="13" t="s">
        <v>1390</v>
      </c>
      <c r="J522" s="10">
        <v>16</v>
      </c>
      <c r="K522" s="11" t="s">
        <v>937</v>
      </c>
      <c r="L522" s="11" t="s">
        <v>1237</v>
      </c>
      <c r="M522" s="15">
        <v>400</v>
      </c>
      <c r="N522" s="12">
        <v>25.5</v>
      </c>
      <c r="O522" s="12">
        <v>0.25</v>
      </c>
      <c r="P522" s="12">
        <v>2.5</v>
      </c>
      <c r="Q522" s="12">
        <v>19</v>
      </c>
      <c r="R522" s="12">
        <v>16</v>
      </c>
      <c r="S522" s="12">
        <v>6.0000000000000009</v>
      </c>
      <c r="T522" s="9">
        <v>15</v>
      </c>
      <c r="U522" s="12">
        <v>22.5</v>
      </c>
      <c r="V522" s="12">
        <v>1.5000000000000002</v>
      </c>
      <c r="W522" s="12">
        <v>20</v>
      </c>
      <c r="X522" s="9">
        <v>9</v>
      </c>
      <c r="Y522" s="9" t="s">
        <v>708</v>
      </c>
      <c r="Z522" s="9" t="s">
        <v>694</v>
      </c>
      <c r="AA522" s="9" t="s">
        <v>695</v>
      </c>
      <c r="AB522" s="9" t="s">
        <v>698</v>
      </c>
      <c r="AC522" s="9">
        <v>0.1166666666666667</v>
      </c>
      <c r="AD522" s="9">
        <v>2.3333333333333339</v>
      </c>
      <c r="AE522" s="9">
        <v>0.4375</v>
      </c>
      <c r="AF522" s="9">
        <v>18</v>
      </c>
      <c r="AG522" s="25" t="s">
        <v>2264</v>
      </c>
      <c r="BB522" s="104" t="s">
        <v>5046</v>
      </c>
      <c r="BC522" s="105">
        <f t="shared" si="92"/>
        <v>0</v>
      </c>
      <c r="BD522" s="1"/>
      <c r="BE522">
        <v>2.75</v>
      </c>
      <c r="BF522" s="5">
        <v>4</v>
      </c>
      <c r="BG522">
        <v>10</v>
      </c>
      <c r="BH522" s="106">
        <f t="shared" si="91"/>
        <v>10</v>
      </c>
      <c r="BI522" s="107">
        <f t="shared" si="93"/>
        <v>0.5</v>
      </c>
      <c r="BJ522" s="108" t="str">
        <f t="shared" si="94"/>
        <v>SA-193-B7</v>
      </c>
      <c r="BK522" s="109" t="str">
        <f t="shared" si="95"/>
        <v>STUD BOLT, 2 3/4-4</v>
      </c>
      <c r="BL522" s="6">
        <f t="shared" si="89"/>
        <v>2.4523000000000001</v>
      </c>
      <c r="BM522" s="6" t="str">
        <f t="shared" si="96"/>
        <v>2 3/4-4 MACHINE THREAD</v>
      </c>
      <c r="BN522" s="110" t="s">
        <v>4476</v>
      </c>
    </row>
    <row r="523" spans="2:66" x14ac:dyDescent="0.25">
      <c r="B523" s="48" t="str">
        <f t="shared" si="90"/>
        <v>WNeck Flange 400-NPS18 SCH-10</v>
      </c>
      <c r="C523" s="9" t="s">
        <v>23</v>
      </c>
      <c r="D523" s="9" t="s">
        <v>949</v>
      </c>
      <c r="E523" s="9">
        <v>16711935</v>
      </c>
      <c r="F523" s="22" t="s">
        <v>689</v>
      </c>
      <c r="G523" s="9" t="s">
        <v>1</v>
      </c>
      <c r="H523" s="9" t="s">
        <v>1402</v>
      </c>
      <c r="I523" s="13" t="s">
        <v>1403</v>
      </c>
      <c r="J523" s="10">
        <v>18</v>
      </c>
      <c r="K523" s="11" t="s">
        <v>952</v>
      </c>
      <c r="L523" s="11" t="s">
        <v>1237</v>
      </c>
      <c r="M523" s="15">
        <v>400</v>
      </c>
      <c r="N523" s="12">
        <v>28</v>
      </c>
      <c r="O523" s="12">
        <v>0.25</v>
      </c>
      <c r="P523" s="12">
        <v>2.62</v>
      </c>
      <c r="Q523" s="12">
        <v>21</v>
      </c>
      <c r="R523" s="12">
        <v>18</v>
      </c>
      <c r="S523" s="12">
        <v>6.5</v>
      </c>
      <c r="T523" s="9">
        <v>17.5</v>
      </c>
      <c r="U523" s="12">
        <v>24.749999999999996</v>
      </c>
      <c r="V523" s="12">
        <v>1.5000000000000002</v>
      </c>
      <c r="W523" s="12">
        <v>24</v>
      </c>
      <c r="X523" s="9">
        <v>7.5</v>
      </c>
      <c r="Y523" s="9" t="s">
        <v>693</v>
      </c>
      <c r="Z523" s="9" t="s">
        <v>694</v>
      </c>
      <c r="AA523" s="9" t="s">
        <v>695</v>
      </c>
      <c r="AB523" s="9" t="s">
        <v>698</v>
      </c>
      <c r="AC523" s="9">
        <v>0.12933333333333333</v>
      </c>
      <c r="AD523" s="9">
        <v>2.5866666666666664</v>
      </c>
      <c r="AE523" s="9">
        <v>0.1875</v>
      </c>
      <c r="AF523" s="9">
        <v>15</v>
      </c>
      <c r="AG523" s="25" t="s">
        <v>2264</v>
      </c>
      <c r="BB523" s="104" t="s">
        <v>5047</v>
      </c>
      <c r="BC523" s="105">
        <f t="shared" si="92"/>
        <v>0</v>
      </c>
      <c r="BD523" s="1"/>
      <c r="BE523">
        <v>2.75</v>
      </c>
      <c r="BF523" s="5">
        <v>4</v>
      </c>
      <c r="BG523">
        <v>11</v>
      </c>
      <c r="BH523" s="106">
        <f t="shared" si="91"/>
        <v>11</v>
      </c>
      <c r="BI523" s="107">
        <f t="shared" si="93"/>
        <v>0.5</v>
      </c>
      <c r="BJ523" s="108" t="str">
        <f t="shared" si="94"/>
        <v>SA-193-B7</v>
      </c>
      <c r="BK523" s="109" t="str">
        <f t="shared" si="95"/>
        <v>STUD BOLT, 2 3/4-4</v>
      </c>
      <c r="BL523" s="6">
        <f t="shared" si="89"/>
        <v>2.4523000000000001</v>
      </c>
      <c r="BM523" s="6" t="str">
        <f t="shared" si="96"/>
        <v>2 3/4-4 MACHINE THREAD</v>
      </c>
      <c r="BN523" s="110" t="s">
        <v>4476</v>
      </c>
    </row>
    <row r="524" spans="2:66" x14ac:dyDescent="0.25">
      <c r="B524" s="48" t="str">
        <f t="shared" si="90"/>
        <v>WNeck Flange 400-NPS18 SCH-100</v>
      </c>
      <c r="C524" s="9" t="s">
        <v>23</v>
      </c>
      <c r="D524" s="9" t="s">
        <v>949</v>
      </c>
      <c r="E524" s="9">
        <v>16711935</v>
      </c>
      <c r="F524" s="22" t="s">
        <v>689</v>
      </c>
      <c r="G524" s="9" t="s">
        <v>302</v>
      </c>
      <c r="H524" s="9" t="s">
        <v>1404</v>
      </c>
      <c r="I524" s="13" t="s">
        <v>1403</v>
      </c>
      <c r="J524" s="10">
        <v>18</v>
      </c>
      <c r="K524" s="11" t="s">
        <v>952</v>
      </c>
      <c r="L524" s="11" t="s">
        <v>1237</v>
      </c>
      <c r="M524" s="15">
        <v>400</v>
      </c>
      <c r="N524" s="12">
        <v>28</v>
      </c>
      <c r="O524" s="12">
        <v>0.25</v>
      </c>
      <c r="P524" s="12">
        <v>2.62</v>
      </c>
      <c r="Q524" s="12">
        <v>21</v>
      </c>
      <c r="R524" s="12">
        <v>18</v>
      </c>
      <c r="S524" s="12">
        <v>6.5</v>
      </c>
      <c r="T524" s="9">
        <v>15.688000000000001</v>
      </c>
      <c r="U524" s="12">
        <v>24.749999999999996</v>
      </c>
      <c r="V524" s="12">
        <v>1.5000000000000002</v>
      </c>
      <c r="W524" s="12">
        <v>24</v>
      </c>
      <c r="X524" s="9">
        <v>7.5</v>
      </c>
      <c r="Y524" s="9" t="s">
        <v>859</v>
      </c>
      <c r="Z524" s="9" t="s">
        <v>694</v>
      </c>
      <c r="AA524" s="9" t="s">
        <v>695</v>
      </c>
      <c r="AB524" s="9" t="s">
        <v>698</v>
      </c>
      <c r="AC524" s="9">
        <v>0.12933333333333333</v>
      </c>
      <c r="AD524" s="9">
        <v>2.5866666666666664</v>
      </c>
      <c r="AE524" s="9">
        <v>1.0934999999999997</v>
      </c>
      <c r="AF524" s="9">
        <v>15</v>
      </c>
      <c r="AG524" s="25" t="s">
        <v>2264</v>
      </c>
      <c r="BB524" s="104" t="s">
        <v>5048</v>
      </c>
      <c r="BC524" s="105">
        <f t="shared" si="92"/>
        <v>0</v>
      </c>
      <c r="BD524" s="1"/>
      <c r="BE524">
        <v>2.75</v>
      </c>
      <c r="BF524" s="5">
        <v>4</v>
      </c>
      <c r="BG524">
        <v>12</v>
      </c>
      <c r="BH524" s="106">
        <f t="shared" si="91"/>
        <v>12</v>
      </c>
      <c r="BI524" s="107">
        <f t="shared" si="93"/>
        <v>0.5</v>
      </c>
      <c r="BJ524" s="108" t="str">
        <f t="shared" si="94"/>
        <v>SA-193-B7</v>
      </c>
      <c r="BK524" s="109" t="str">
        <f t="shared" si="95"/>
        <v>STUD BOLT, 2 3/4-4</v>
      </c>
      <c r="BL524" s="6">
        <f t="shared" si="89"/>
        <v>2.4523000000000001</v>
      </c>
      <c r="BM524" s="6" t="str">
        <f t="shared" si="96"/>
        <v>2 3/4-4 MACHINE THREAD</v>
      </c>
      <c r="BN524" s="110" t="s">
        <v>4476</v>
      </c>
    </row>
    <row r="525" spans="2:66" x14ac:dyDescent="0.25">
      <c r="B525" s="48" t="str">
        <f t="shared" si="90"/>
        <v>WNeck Flange 400-NPS18 SCH-120</v>
      </c>
      <c r="C525" s="9" t="s">
        <v>23</v>
      </c>
      <c r="D525" s="9" t="s">
        <v>949</v>
      </c>
      <c r="E525" s="9">
        <v>16711935</v>
      </c>
      <c r="F525" s="22" t="s">
        <v>689</v>
      </c>
      <c r="G525" s="9" t="s">
        <v>303</v>
      </c>
      <c r="H525" s="9" t="s">
        <v>1405</v>
      </c>
      <c r="I525" s="13" t="s">
        <v>1403</v>
      </c>
      <c r="J525" s="10">
        <v>18</v>
      </c>
      <c r="K525" s="11" t="s">
        <v>952</v>
      </c>
      <c r="L525" s="11" t="s">
        <v>1237</v>
      </c>
      <c r="M525" s="15">
        <v>400</v>
      </c>
      <c r="N525" s="12">
        <v>28</v>
      </c>
      <c r="O525" s="12">
        <v>0.25</v>
      </c>
      <c r="P525" s="12">
        <v>2.62</v>
      </c>
      <c r="Q525" s="12">
        <v>21</v>
      </c>
      <c r="R525" s="12">
        <v>18</v>
      </c>
      <c r="S525" s="12">
        <v>6.5</v>
      </c>
      <c r="T525" s="9">
        <v>15.25</v>
      </c>
      <c r="U525" s="12">
        <v>24.749999999999996</v>
      </c>
      <c r="V525" s="12">
        <v>1.5000000000000002</v>
      </c>
      <c r="W525" s="12">
        <v>24</v>
      </c>
      <c r="X525" s="9">
        <v>7.5</v>
      </c>
      <c r="Y525" s="9" t="s">
        <v>816</v>
      </c>
      <c r="Z525" s="9" t="s">
        <v>694</v>
      </c>
      <c r="AA525" s="9" t="s">
        <v>695</v>
      </c>
      <c r="AB525" s="9" t="s">
        <v>698</v>
      </c>
      <c r="AC525" s="9">
        <v>0.12933333333333333</v>
      </c>
      <c r="AD525" s="9">
        <v>2.5866666666666664</v>
      </c>
      <c r="AE525" s="9">
        <v>1.3125</v>
      </c>
      <c r="AF525" s="9">
        <v>15</v>
      </c>
      <c r="AG525" s="25" t="s">
        <v>2264</v>
      </c>
      <c r="BB525" s="104" t="s">
        <v>5049</v>
      </c>
      <c r="BC525" s="105">
        <f t="shared" si="92"/>
        <v>0</v>
      </c>
      <c r="BD525" s="1"/>
      <c r="BE525">
        <v>2.75</v>
      </c>
      <c r="BF525" s="5">
        <v>4</v>
      </c>
      <c r="BG525">
        <v>13</v>
      </c>
      <c r="BH525" s="106">
        <f t="shared" si="91"/>
        <v>13</v>
      </c>
      <c r="BI525" s="107">
        <f t="shared" si="93"/>
        <v>0.5</v>
      </c>
      <c r="BJ525" s="108" t="str">
        <f t="shared" si="94"/>
        <v>SA-193-B7</v>
      </c>
      <c r="BK525" s="109" t="str">
        <f t="shared" si="95"/>
        <v>STUD BOLT, 2 3/4-4</v>
      </c>
      <c r="BL525" s="6">
        <f t="shared" si="89"/>
        <v>2.4523000000000001</v>
      </c>
      <c r="BM525" s="6" t="str">
        <f t="shared" si="96"/>
        <v>2 3/4-4 MACHINE THREAD</v>
      </c>
      <c r="BN525" s="110" t="s">
        <v>4476</v>
      </c>
    </row>
    <row r="526" spans="2:66" x14ac:dyDescent="0.25">
      <c r="B526" s="48" t="str">
        <f t="shared" si="90"/>
        <v>WNeck Flange 400-NPS18 SCH-140</v>
      </c>
      <c r="C526" s="9" t="s">
        <v>23</v>
      </c>
      <c r="D526" s="9" t="s">
        <v>949</v>
      </c>
      <c r="E526" s="9">
        <v>16711935</v>
      </c>
      <c r="F526" s="22" t="s">
        <v>689</v>
      </c>
      <c r="G526" s="9" t="s">
        <v>1</v>
      </c>
      <c r="H526" s="9" t="s">
        <v>1406</v>
      </c>
      <c r="I526" s="13" t="s">
        <v>1403</v>
      </c>
      <c r="J526" s="10">
        <v>18</v>
      </c>
      <c r="K526" s="11" t="s">
        <v>952</v>
      </c>
      <c r="L526" s="11" t="s">
        <v>1237</v>
      </c>
      <c r="M526" s="15">
        <v>400</v>
      </c>
      <c r="N526" s="12">
        <v>28</v>
      </c>
      <c r="O526" s="12">
        <v>0.25</v>
      </c>
      <c r="P526" s="12">
        <v>2.62</v>
      </c>
      <c r="Q526" s="12">
        <v>21</v>
      </c>
      <c r="R526" s="12">
        <v>18</v>
      </c>
      <c r="S526" s="12">
        <v>6.5</v>
      </c>
      <c r="T526" s="9">
        <v>14.875999999999999</v>
      </c>
      <c r="U526" s="12">
        <v>24.749999999999996</v>
      </c>
      <c r="V526" s="12">
        <v>1.5000000000000002</v>
      </c>
      <c r="W526" s="12">
        <v>24</v>
      </c>
      <c r="X526" s="9">
        <v>7.5</v>
      </c>
      <c r="Y526" s="9" t="s">
        <v>862</v>
      </c>
      <c r="Z526" s="9" t="s">
        <v>694</v>
      </c>
      <c r="AA526" s="9" t="s">
        <v>695</v>
      </c>
      <c r="AB526" s="9" t="s">
        <v>698</v>
      </c>
      <c r="AC526" s="9">
        <v>0.12933333333333333</v>
      </c>
      <c r="AD526" s="9">
        <v>2.5866666666666664</v>
      </c>
      <c r="AE526" s="9">
        <v>1.4995000000000003</v>
      </c>
      <c r="AF526" s="9">
        <v>15</v>
      </c>
      <c r="AG526" s="25" t="s">
        <v>2264</v>
      </c>
      <c r="BB526" s="104" t="s">
        <v>5050</v>
      </c>
      <c r="BC526" s="105">
        <f t="shared" si="92"/>
        <v>0</v>
      </c>
      <c r="BD526" s="1"/>
      <c r="BE526">
        <v>2.75</v>
      </c>
      <c r="BF526" s="5">
        <v>4</v>
      </c>
      <c r="BG526">
        <v>14</v>
      </c>
      <c r="BH526" s="106">
        <f t="shared" si="91"/>
        <v>14</v>
      </c>
      <c r="BI526" s="107">
        <f t="shared" si="93"/>
        <v>0.5</v>
      </c>
      <c r="BJ526" s="108" t="str">
        <f t="shared" si="94"/>
        <v>SA-193-B7</v>
      </c>
      <c r="BK526" s="109" t="str">
        <f t="shared" si="95"/>
        <v>STUD BOLT, 2 3/4-4</v>
      </c>
      <c r="BL526" s="6">
        <f t="shared" si="89"/>
        <v>2.4523000000000001</v>
      </c>
      <c r="BM526" s="6" t="str">
        <f t="shared" si="96"/>
        <v>2 3/4-4 MACHINE THREAD</v>
      </c>
      <c r="BN526" s="110" t="s">
        <v>4476</v>
      </c>
    </row>
    <row r="527" spans="2:66" x14ac:dyDescent="0.25">
      <c r="B527" s="48" t="str">
        <f t="shared" si="90"/>
        <v>WNeck Flange 400-NPS18 SCH-160</v>
      </c>
      <c r="C527" s="9" t="s">
        <v>23</v>
      </c>
      <c r="D527" s="9" t="s">
        <v>949</v>
      </c>
      <c r="E527" s="9">
        <v>16711935</v>
      </c>
      <c r="F527" s="22" t="s">
        <v>689</v>
      </c>
      <c r="G527" s="9" t="s">
        <v>304</v>
      </c>
      <c r="H527" s="9" t="s">
        <v>1407</v>
      </c>
      <c r="I527" s="13" t="s">
        <v>1403</v>
      </c>
      <c r="J527" s="10">
        <v>18</v>
      </c>
      <c r="K527" s="11" t="s">
        <v>952</v>
      </c>
      <c r="L527" s="11" t="s">
        <v>1237</v>
      </c>
      <c r="M527" s="15">
        <v>400</v>
      </c>
      <c r="N527" s="12">
        <v>28</v>
      </c>
      <c r="O527" s="12">
        <v>0.25</v>
      </c>
      <c r="P527" s="12">
        <v>2.62</v>
      </c>
      <c r="Q527" s="12">
        <v>21</v>
      </c>
      <c r="R527" s="12">
        <v>18</v>
      </c>
      <c r="S527" s="12">
        <v>6.5</v>
      </c>
      <c r="T527" s="9">
        <v>14.438000000000001</v>
      </c>
      <c r="U527" s="12">
        <v>24.749999999999996</v>
      </c>
      <c r="V527" s="12">
        <v>1.5000000000000002</v>
      </c>
      <c r="W527" s="12">
        <v>24</v>
      </c>
      <c r="X527" s="9">
        <v>7.5</v>
      </c>
      <c r="Y527" s="9" t="s">
        <v>700</v>
      </c>
      <c r="Z527" s="9" t="s">
        <v>694</v>
      </c>
      <c r="AA527" s="9" t="s">
        <v>695</v>
      </c>
      <c r="AB527" s="9" t="s">
        <v>698</v>
      </c>
      <c r="AC527" s="9">
        <v>0.12933333333333333</v>
      </c>
      <c r="AD527" s="9">
        <v>2.5866666666666664</v>
      </c>
      <c r="AE527" s="9">
        <v>1.7184999999999997</v>
      </c>
      <c r="AF527" s="9">
        <v>15</v>
      </c>
      <c r="AG527" s="25" t="s">
        <v>2264</v>
      </c>
      <c r="BB527" s="104" t="s">
        <v>5051</v>
      </c>
      <c r="BC527" s="105">
        <f t="shared" si="92"/>
        <v>0</v>
      </c>
      <c r="BD527" s="1"/>
      <c r="BE527">
        <v>2.75</v>
      </c>
      <c r="BF527" s="5">
        <v>4</v>
      </c>
      <c r="BG527">
        <v>15</v>
      </c>
      <c r="BH527" s="106">
        <f t="shared" si="91"/>
        <v>15</v>
      </c>
      <c r="BI527" s="107">
        <f t="shared" si="93"/>
        <v>0.5</v>
      </c>
      <c r="BJ527" s="108" t="str">
        <f t="shared" si="94"/>
        <v>SA-193-B7</v>
      </c>
      <c r="BK527" s="109" t="str">
        <f t="shared" si="95"/>
        <v>STUD BOLT, 2 3/4-4</v>
      </c>
      <c r="BL527" s="6">
        <f t="shared" si="89"/>
        <v>2.4523000000000001</v>
      </c>
      <c r="BM527" s="6" t="str">
        <f t="shared" si="96"/>
        <v>2 3/4-4 MACHINE THREAD</v>
      </c>
      <c r="BN527" s="110" t="s">
        <v>4476</v>
      </c>
    </row>
    <row r="528" spans="2:66" x14ac:dyDescent="0.25">
      <c r="B528" s="48" t="str">
        <f t="shared" si="90"/>
        <v>WNeck Flange 400-NPS18 SCH-20</v>
      </c>
      <c r="C528" s="9" t="s">
        <v>23</v>
      </c>
      <c r="D528" s="9" t="s">
        <v>949</v>
      </c>
      <c r="E528" s="9">
        <v>16711935</v>
      </c>
      <c r="F528" s="22" t="s">
        <v>689</v>
      </c>
      <c r="G528" s="9" t="s">
        <v>1</v>
      </c>
      <c r="H528" s="9" t="s">
        <v>1408</v>
      </c>
      <c r="I528" s="13" t="s">
        <v>1403</v>
      </c>
      <c r="J528" s="10">
        <v>18</v>
      </c>
      <c r="K528" s="11" t="s">
        <v>952</v>
      </c>
      <c r="L528" s="11" t="s">
        <v>1237</v>
      </c>
      <c r="M528" s="15">
        <v>400</v>
      </c>
      <c r="N528" s="12">
        <v>28</v>
      </c>
      <c r="O528" s="12">
        <v>0.25</v>
      </c>
      <c r="P528" s="12">
        <v>2.62</v>
      </c>
      <c r="Q528" s="12">
        <v>21</v>
      </c>
      <c r="R528" s="12">
        <v>18</v>
      </c>
      <c r="S528" s="12">
        <v>6.5</v>
      </c>
      <c r="T528" s="9">
        <v>17.376000000000001</v>
      </c>
      <c r="U528" s="12">
        <v>24.749999999999996</v>
      </c>
      <c r="V528" s="12">
        <v>1.5000000000000002</v>
      </c>
      <c r="W528" s="12">
        <v>24</v>
      </c>
      <c r="X528" s="9">
        <v>7.5</v>
      </c>
      <c r="Y528" s="9" t="s">
        <v>866</v>
      </c>
      <c r="Z528" s="9" t="s">
        <v>694</v>
      </c>
      <c r="AA528" s="9" t="s">
        <v>695</v>
      </c>
      <c r="AB528" s="9" t="s">
        <v>698</v>
      </c>
      <c r="AC528" s="9">
        <v>0.12933333333333333</v>
      </c>
      <c r="AD528" s="9">
        <v>2.5866666666666664</v>
      </c>
      <c r="AE528" s="9">
        <v>0.24949999999999939</v>
      </c>
      <c r="AF528" s="9">
        <v>15</v>
      </c>
      <c r="AG528" s="25" t="s">
        <v>2264</v>
      </c>
      <c r="BB528" s="104" t="s">
        <v>5052</v>
      </c>
      <c r="BC528" s="105">
        <f t="shared" si="92"/>
        <v>0</v>
      </c>
      <c r="BD528" s="1"/>
      <c r="BE528">
        <v>2.75</v>
      </c>
      <c r="BF528" s="5">
        <v>4</v>
      </c>
      <c r="BG528">
        <v>16</v>
      </c>
      <c r="BH528" s="106">
        <f t="shared" si="91"/>
        <v>16</v>
      </c>
      <c r="BI528" s="107">
        <f t="shared" si="93"/>
        <v>0.5</v>
      </c>
      <c r="BJ528" s="108" t="str">
        <f t="shared" si="94"/>
        <v>SA-193-B7</v>
      </c>
      <c r="BK528" s="109" t="str">
        <f t="shared" si="95"/>
        <v>STUD BOLT, 2 3/4-4</v>
      </c>
      <c r="BL528" s="6">
        <f t="shared" si="89"/>
        <v>2.4523000000000001</v>
      </c>
      <c r="BM528" s="6" t="str">
        <f t="shared" si="96"/>
        <v>2 3/4-4 MACHINE THREAD</v>
      </c>
      <c r="BN528" s="110" t="s">
        <v>4476</v>
      </c>
    </row>
    <row r="529" spans="2:66" x14ac:dyDescent="0.25">
      <c r="B529" s="48" t="str">
        <f t="shared" si="90"/>
        <v>WNeck Flange 400-NPS18 SCH-30</v>
      </c>
      <c r="C529" s="9" t="s">
        <v>23</v>
      </c>
      <c r="D529" s="9" t="s">
        <v>949</v>
      </c>
      <c r="E529" s="9">
        <v>16711935</v>
      </c>
      <c r="F529" s="22" t="s">
        <v>689</v>
      </c>
      <c r="G529" s="9" t="s">
        <v>1</v>
      </c>
      <c r="H529" s="9" t="s">
        <v>1409</v>
      </c>
      <c r="I529" s="13" t="s">
        <v>1403</v>
      </c>
      <c r="J529" s="10">
        <v>18</v>
      </c>
      <c r="K529" s="11" t="s">
        <v>952</v>
      </c>
      <c r="L529" s="11" t="s">
        <v>1237</v>
      </c>
      <c r="M529" s="15">
        <v>400</v>
      </c>
      <c r="N529" s="12">
        <v>28</v>
      </c>
      <c r="O529" s="12">
        <v>0.25</v>
      </c>
      <c r="P529" s="12">
        <v>2.62</v>
      </c>
      <c r="Q529" s="12">
        <v>21</v>
      </c>
      <c r="R529" s="12">
        <v>18</v>
      </c>
      <c r="S529" s="12">
        <v>6.5</v>
      </c>
      <c r="T529" s="9">
        <v>17.123999999999999</v>
      </c>
      <c r="U529" s="12">
        <v>24.749999999999996</v>
      </c>
      <c r="V529" s="12">
        <v>1.5000000000000002</v>
      </c>
      <c r="W529" s="12">
        <v>24</v>
      </c>
      <c r="X529" s="9">
        <v>7.5</v>
      </c>
      <c r="Y529" s="9" t="s">
        <v>868</v>
      </c>
      <c r="Z529" s="9" t="s">
        <v>694</v>
      </c>
      <c r="AA529" s="9" t="s">
        <v>695</v>
      </c>
      <c r="AB529" s="9" t="s">
        <v>698</v>
      </c>
      <c r="AC529" s="9">
        <v>0.12933333333333333</v>
      </c>
      <c r="AD529" s="9">
        <v>2.5866666666666664</v>
      </c>
      <c r="AE529" s="9">
        <v>0.37550000000000061</v>
      </c>
      <c r="AF529" s="9">
        <v>15</v>
      </c>
      <c r="AG529" s="25" t="s">
        <v>2264</v>
      </c>
      <c r="BB529" s="104" t="s">
        <v>5053</v>
      </c>
      <c r="BC529" s="105">
        <f t="shared" si="92"/>
        <v>0</v>
      </c>
      <c r="BD529" s="1"/>
      <c r="BE529">
        <v>2.75</v>
      </c>
      <c r="BF529" s="5">
        <v>4</v>
      </c>
      <c r="BG529">
        <v>18</v>
      </c>
      <c r="BH529" s="106">
        <f t="shared" si="91"/>
        <v>18</v>
      </c>
      <c r="BI529" s="107">
        <f t="shared" si="93"/>
        <v>0.5</v>
      </c>
      <c r="BJ529" s="108" t="str">
        <f t="shared" si="94"/>
        <v>SA-193-B7</v>
      </c>
      <c r="BK529" s="109" t="str">
        <f t="shared" si="95"/>
        <v>STUD BOLT, 2 3/4-4</v>
      </c>
      <c r="BL529" s="6">
        <f t="shared" si="89"/>
        <v>2.4523000000000001</v>
      </c>
      <c r="BM529" s="6" t="str">
        <f t="shared" si="96"/>
        <v>2 3/4-4 MACHINE THREAD</v>
      </c>
      <c r="BN529" s="110" t="s">
        <v>4476</v>
      </c>
    </row>
    <row r="530" spans="2:66" x14ac:dyDescent="0.25">
      <c r="B530" s="48" t="str">
        <f t="shared" si="90"/>
        <v>WNeck Flange 400-NPS18 SCH-40</v>
      </c>
      <c r="C530" s="9" t="s">
        <v>23</v>
      </c>
      <c r="D530" s="9" t="s">
        <v>949</v>
      </c>
      <c r="E530" s="9">
        <v>16711935</v>
      </c>
      <c r="F530" s="22" t="s">
        <v>689</v>
      </c>
      <c r="G530" s="9" t="s">
        <v>305</v>
      </c>
      <c r="H530" s="9" t="s">
        <v>1410</v>
      </c>
      <c r="I530" s="13" t="s">
        <v>1403</v>
      </c>
      <c r="J530" s="10">
        <v>18</v>
      </c>
      <c r="K530" s="11" t="s">
        <v>952</v>
      </c>
      <c r="L530" s="11" t="s">
        <v>1237</v>
      </c>
      <c r="M530" s="15">
        <v>400</v>
      </c>
      <c r="N530" s="12">
        <v>28</v>
      </c>
      <c r="O530" s="12">
        <v>0.25</v>
      </c>
      <c r="P530" s="12">
        <v>2.62</v>
      </c>
      <c r="Q530" s="12">
        <v>21</v>
      </c>
      <c r="R530" s="12">
        <v>18</v>
      </c>
      <c r="S530" s="12">
        <v>6.5</v>
      </c>
      <c r="T530" s="9">
        <v>16.876000000000001</v>
      </c>
      <c r="U530" s="12">
        <v>24.749999999999996</v>
      </c>
      <c r="V530" s="12">
        <v>1.5000000000000002</v>
      </c>
      <c r="W530" s="12">
        <v>24</v>
      </c>
      <c r="X530" s="9">
        <v>7.5</v>
      </c>
      <c r="Y530" s="9" t="s">
        <v>702</v>
      </c>
      <c r="Z530" s="9" t="s">
        <v>694</v>
      </c>
      <c r="AA530" s="9" t="s">
        <v>695</v>
      </c>
      <c r="AB530" s="9" t="s">
        <v>698</v>
      </c>
      <c r="AC530" s="9">
        <v>0.12933333333333333</v>
      </c>
      <c r="AD530" s="9">
        <v>2.5866666666666664</v>
      </c>
      <c r="AE530" s="9">
        <v>0.49949999999999939</v>
      </c>
      <c r="AF530" s="9">
        <v>15</v>
      </c>
      <c r="AG530" s="25" t="s">
        <v>2264</v>
      </c>
      <c r="BB530" s="104" t="s">
        <v>5054</v>
      </c>
      <c r="BC530" s="105">
        <f t="shared" si="92"/>
        <v>0</v>
      </c>
      <c r="BD530" s="1"/>
      <c r="BE530">
        <v>2.75</v>
      </c>
      <c r="BF530" s="5">
        <v>4</v>
      </c>
      <c r="BG530">
        <v>20</v>
      </c>
      <c r="BH530" s="106">
        <f t="shared" si="91"/>
        <v>20</v>
      </c>
      <c r="BI530" s="107">
        <f t="shared" si="93"/>
        <v>0.5</v>
      </c>
      <c r="BJ530" s="108" t="str">
        <f t="shared" si="94"/>
        <v>SA-193-B7</v>
      </c>
      <c r="BK530" s="109" t="str">
        <f t="shared" si="95"/>
        <v>STUD BOLT, 2 3/4-4</v>
      </c>
      <c r="BL530" s="6">
        <f t="shared" si="89"/>
        <v>2.4523000000000001</v>
      </c>
      <c r="BM530" s="6" t="str">
        <f t="shared" si="96"/>
        <v>2 3/4-4 MACHINE THREAD</v>
      </c>
      <c r="BN530" s="110" t="s">
        <v>4476</v>
      </c>
    </row>
    <row r="531" spans="2:66" x14ac:dyDescent="0.25">
      <c r="B531" s="48" t="str">
        <f t="shared" si="90"/>
        <v>WNeck Flange 400-NPS18 SCH-60</v>
      </c>
      <c r="C531" s="9" t="s">
        <v>23</v>
      </c>
      <c r="D531" s="9" t="s">
        <v>949</v>
      </c>
      <c r="E531" s="9">
        <v>16711935</v>
      </c>
      <c r="F531" s="22" t="s">
        <v>689</v>
      </c>
      <c r="G531" s="9" t="s">
        <v>1</v>
      </c>
      <c r="H531" s="9" t="s">
        <v>1411</v>
      </c>
      <c r="I531" s="13" t="s">
        <v>1403</v>
      </c>
      <c r="J531" s="10">
        <v>18</v>
      </c>
      <c r="K531" s="11" t="s">
        <v>952</v>
      </c>
      <c r="L531" s="11" t="s">
        <v>1237</v>
      </c>
      <c r="M531" s="15">
        <v>400</v>
      </c>
      <c r="N531" s="12">
        <v>28</v>
      </c>
      <c r="O531" s="12">
        <v>0.25</v>
      </c>
      <c r="P531" s="12">
        <v>2.62</v>
      </c>
      <c r="Q531" s="12">
        <v>21</v>
      </c>
      <c r="R531" s="12">
        <v>18</v>
      </c>
      <c r="S531" s="12">
        <v>6.5</v>
      </c>
      <c r="T531" s="9">
        <v>16.5</v>
      </c>
      <c r="U531" s="12">
        <v>24.749999999999996</v>
      </c>
      <c r="V531" s="12">
        <v>1.5000000000000002</v>
      </c>
      <c r="W531" s="12">
        <v>24</v>
      </c>
      <c r="X531" s="9">
        <v>7.5</v>
      </c>
      <c r="Y531" s="9" t="s">
        <v>872</v>
      </c>
      <c r="Z531" s="9" t="s">
        <v>694</v>
      </c>
      <c r="AA531" s="9" t="s">
        <v>695</v>
      </c>
      <c r="AB531" s="9" t="s">
        <v>698</v>
      </c>
      <c r="AC531" s="9">
        <v>0.12933333333333333</v>
      </c>
      <c r="AD531" s="9">
        <v>2.5866666666666664</v>
      </c>
      <c r="AE531" s="9">
        <v>0.6875</v>
      </c>
      <c r="AF531" s="9">
        <v>15</v>
      </c>
      <c r="AG531" s="25" t="s">
        <v>2264</v>
      </c>
      <c r="BB531" s="104" t="s">
        <v>5055</v>
      </c>
      <c r="BC531" s="105">
        <f t="shared" si="92"/>
        <v>0</v>
      </c>
      <c r="BD531" s="1"/>
      <c r="BE531">
        <v>3</v>
      </c>
      <c r="BF531" s="5">
        <v>4</v>
      </c>
      <c r="BG531">
        <v>3</v>
      </c>
      <c r="BH531" s="106">
        <f t="shared" si="91"/>
        <v>3</v>
      </c>
      <c r="BI531" s="107">
        <f t="shared" si="93"/>
        <v>0.5</v>
      </c>
      <c r="BJ531" s="108" t="str">
        <f t="shared" si="94"/>
        <v>SA-193-B7</v>
      </c>
      <c r="BK531" s="109" t="str">
        <f t="shared" si="95"/>
        <v>STUD BOLT, 3-4</v>
      </c>
      <c r="BL531" s="6">
        <f t="shared" si="89"/>
        <v>2.7023000000000001</v>
      </c>
      <c r="BM531" s="6" t="str">
        <f t="shared" si="96"/>
        <v>3-4 MACHINE THREAD</v>
      </c>
      <c r="BN531" s="110" t="s">
        <v>4476</v>
      </c>
    </row>
    <row r="532" spans="2:66" x14ac:dyDescent="0.25">
      <c r="B532" s="48" t="str">
        <f t="shared" si="90"/>
        <v>WNeck Flange 400-NPS18 SCH-80</v>
      </c>
      <c r="C532" s="9" t="s">
        <v>23</v>
      </c>
      <c r="D532" s="9" t="s">
        <v>949</v>
      </c>
      <c r="E532" s="9">
        <v>16711935</v>
      </c>
      <c r="F532" s="22" t="s">
        <v>689</v>
      </c>
      <c r="G532" s="9" t="s">
        <v>306</v>
      </c>
      <c r="H532" s="9" t="s">
        <v>1412</v>
      </c>
      <c r="I532" s="13" t="s">
        <v>1403</v>
      </c>
      <c r="J532" s="10">
        <v>18</v>
      </c>
      <c r="K532" s="11" t="s">
        <v>952</v>
      </c>
      <c r="L532" s="11" t="s">
        <v>1237</v>
      </c>
      <c r="M532" s="15">
        <v>400</v>
      </c>
      <c r="N532" s="12">
        <v>28</v>
      </c>
      <c r="O532" s="12">
        <v>0.25</v>
      </c>
      <c r="P532" s="12">
        <v>2.62</v>
      </c>
      <c r="Q532" s="12">
        <v>21</v>
      </c>
      <c r="R532" s="12">
        <v>18</v>
      </c>
      <c r="S532" s="12">
        <v>6.5</v>
      </c>
      <c r="T532" s="9">
        <v>16.123999999999999</v>
      </c>
      <c r="U532" s="12">
        <v>24.749999999999996</v>
      </c>
      <c r="V532" s="12">
        <v>1.5000000000000002</v>
      </c>
      <c r="W532" s="12">
        <v>24</v>
      </c>
      <c r="X532" s="9">
        <v>7.5</v>
      </c>
      <c r="Y532" s="9" t="s">
        <v>704</v>
      </c>
      <c r="Z532" s="9" t="s">
        <v>694</v>
      </c>
      <c r="AA532" s="9" t="s">
        <v>695</v>
      </c>
      <c r="AB532" s="9" t="s">
        <v>698</v>
      </c>
      <c r="AC532" s="9">
        <v>0.12933333333333333</v>
      </c>
      <c r="AD532" s="9">
        <v>2.5866666666666664</v>
      </c>
      <c r="AE532" s="9">
        <v>0.87550000000000061</v>
      </c>
      <c r="AF532" s="9">
        <v>15</v>
      </c>
      <c r="AG532" s="25" t="s">
        <v>2264</v>
      </c>
      <c r="BB532" s="104" t="s">
        <v>5056</v>
      </c>
      <c r="BC532" s="105">
        <f t="shared" si="92"/>
        <v>0</v>
      </c>
      <c r="BD532" s="1"/>
      <c r="BE532">
        <v>3</v>
      </c>
      <c r="BF532" s="5">
        <v>4</v>
      </c>
      <c r="BG532">
        <v>3.25</v>
      </c>
      <c r="BH532" s="106">
        <f t="shared" si="91"/>
        <v>3.25</v>
      </c>
      <c r="BI532" s="107">
        <f t="shared" si="93"/>
        <v>0.5</v>
      </c>
      <c r="BJ532" s="108" t="str">
        <f t="shared" si="94"/>
        <v>SA-193-B7</v>
      </c>
      <c r="BK532" s="109" t="str">
        <f t="shared" si="95"/>
        <v>STUD BOLT, 3-4</v>
      </c>
      <c r="BL532" s="6">
        <f t="shared" si="89"/>
        <v>2.7023000000000001</v>
      </c>
      <c r="BM532" s="6" t="str">
        <f t="shared" si="96"/>
        <v>3-4 MACHINE THREAD</v>
      </c>
      <c r="BN532" s="110" t="s">
        <v>4476</v>
      </c>
    </row>
    <row r="533" spans="2:66" x14ac:dyDescent="0.25">
      <c r="B533" s="48" t="str">
        <f t="shared" si="90"/>
        <v>WNeck Flange 400-NPS18 SCH-STD</v>
      </c>
      <c r="C533" s="9" t="s">
        <v>23</v>
      </c>
      <c r="D533" s="9" t="s">
        <v>949</v>
      </c>
      <c r="E533" s="9">
        <v>16711935</v>
      </c>
      <c r="F533" s="22" t="s">
        <v>689</v>
      </c>
      <c r="G533" s="9" t="s">
        <v>307</v>
      </c>
      <c r="H533" s="9" t="s">
        <v>1413</v>
      </c>
      <c r="I533" s="13" t="s">
        <v>1403</v>
      </c>
      <c r="J533" s="10">
        <v>18</v>
      </c>
      <c r="K533" s="11" t="s">
        <v>952</v>
      </c>
      <c r="L533" s="11" t="s">
        <v>1237</v>
      </c>
      <c r="M533" s="15">
        <v>400</v>
      </c>
      <c r="N533" s="12">
        <v>28</v>
      </c>
      <c r="O533" s="12">
        <v>0.25</v>
      </c>
      <c r="P533" s="12">
        <v>2.62</v>
      </c>
      <c r="Q533" s="12">
        <v>21</v>
      </c>
      <c r="R533" s="12">
        <v>18</v>
      </c>
      <c r="S533" s="12">
        <v>6.5</v>
      </c>
      <c r="T533" s="9">
        <v>17.25</v>
      </c>
      <c r="U533" s="12">
        <v>24.749999999999996</v>
      </c>
      <c r="V533" s="12">
        <v>1.5000000000000002</v>
      </c>
      <c r="W533" s="12">
        <v>24</v>
      </c>
      <c r="X533" s="9">
        <v>7.5</v>
      </c>
      <c r="Y533" s="9" t="s">
        <v>706</v>
      </c>
      <c r="Z533" s="9" t="s">
        <v>694</v>
      </c>
      <c r="AA533" s="9" t="s">
        <v>695</v>
      </c>
      <c r="AB533" s="9" t="s">
        <v>698</v>
      </c>
      <c r="AC533" s="9">
        <v>0.12933333333333333</v>
      </c>
      <c r="AD533" s="9">
        <v>2.5866666666666664</v>
      </c>
      <c r="AE533" s="9">
        <v>0.3125</v>
      </c>
      <c r="AF533" s="9">
        <v>15</v>
      </c>
      <c r="AG533" s="25" t="s">
        <v>2264</v>
      </c>
      <c r="BB533" s="104" t="s">
        <v>5057</v>
      </c>
      <c r="BC533" s="105">
        <f t="shared" si="92"/>
        <v>0</v>
      </c>
      <c r="BD533" s="1"/>
      <c r="BE533">
        <v>3</v>
      </c>
      <c r="BF533" s="5">
        <v>4</v>
      </c>
      <c r="BG533">
        <v>3.5</v>
      </c>
      <c r="BH533" s="106">
        <f t="shared" si="91"/>
        <v>3.5</v>
      </c>
      <c r="BI533" s="107">
        <f t="shared" si="93"/>
        <v>0.5</v>
      </c>
      <c r="BJ533" s="108" t="str">
        <f t="shared" si="94"/>
        <v>SA-193-B7</v>
      </c>
      <c r="BK533" s="109" t="str">
        <f t="shared" si="95"/>
        <v>STUD BOLT, 3-4</v>
      </c>
      <c r="BL533" s="6">
        <f t="shared" si="89"/>
        <v>2.7023000000000001</v>
      </c>
      <c r="BM533" s="6" t="str">
        <f t="shared" si="96"/>
        <v>3-4 MACHINE THREAD</v>
      </c>
      <c r="BN533" s="110" t="s">
        <v>4476</v>
      </c>
    </row>
    <row r="534" spans="2:66" x14ac:dyDescent="0.25">
      <c r="B534" s="48" t="str">
        <f t="shared" si="90"/>
        <v>WNeck Flange 400-NPS18 SCH-XH</v>
      </c>
      <c r="C534" s="9" t="s">
        <v>23</v>
      </c>
      <c r="D534" s="9" t="s">
        <v>949</v>
      </c>
      <c r="E534" s="9">
        <v>16711935</v>
      </c>
      <c r="F534" s="22" t="s">
        <v>689</v>
      </c>
      <c r="G534" s="9" t="s">
        <v>308</v>
      </c>
      <c r="H534" s="9" t="s">
        <v>1414</v>
      </c>
      <c r="I534" s="13" t="s">
        <v>1403</v>
      </c>
      <c r="J534" s="10">
        <v>18</v>
      </c>
      <c r="K534" s="11" t="s">
        <v>952</v>
      </c>
      <c r="L534" s="11" t="s">
        <v>1237</v>
      </c>
      <c r="M534" s="15">
        <v>400</v>
      </c>
      <c r="N534" s="12">
        <v>28</v>
      </c>
      <c r="O534" s="12">
        <v>0.25</v>
      </c>
      <c r="P534" s="12">
        <v>2.62</v>
      </c>
      <c r="Q534" s="12">
        <v>21</v>
      </c>
      <c r="R534" s="12">
        <v>18</v>
      </c>
      <c r="S534" s="12">
        <v>6.5</v>
      </c>
      <c r="T534" s="9">
        <v>17</v>
      </c>
      <c r="U534" s="12">
        <v>24.749999999999996</v>
      </c>
      <c r="V534" s="12">
        <v>1.5000000000000002</v>
      </c>
      <c r="W534" s="12">
        <v>24</v>
      </c>
      <c r="X534" s="9">
        <v>7.5</v>
      </c>
      <c r="Y534" s="9" t="s">
        <v>708</v>
      </c>
      <c r="Z534" s="9" t="s">
        <v>694</v>
      </c>
      <c r="AA534" s="9" t="s">
        <v>695</v>
      </c>
      <c r="AB534" s="9" t="s">
        <v>698</v>
      </c>
      <c r="AC534" s="9">
        <v>0.12933333333333333</v>
      </c>
      <c r="AD534" s="9">
        <v>2.5866666666666664</v>
      </c>
      <c r="AE534" s="9">
        <v>0.4375</v>
      </c>
      <c r="AF534" s="9">
        <v>15</v>
      </c>
      <c r="AG534" s="25" t="s">
        <v>2264</v>
      </c>
      <c r="BB534" s="104" t="s">
        <v>5058</v>
      </c>
      <c r="BC534" s="105">
        <f t="shared" si="92"/>
        <v>0</v>
      </c>
      <c r="BD534" s="1"/>
      <c r="BE534">
        <v>3</v>
      </c>
      <c r="BF534" s="5">
        <v>4</v>
      </c>
      <c r="BG534">
        <v>3.75</v>
      </c>
      <c r="BH534" s="106">
        <f t="shared" si="91"/>
        <v>3.75</v>
      </c>
      <c r="BI534" s="107">
        <f t="shared" si="93"/>
        <v>0.5</v>
      </c>
      <c r="BJ534" s="108" t="str">
        <f t="shared" si="94"/>
        <v>SA-193-B7</v>
      </c>
      <c r="BK534" s="109" t="str">
        <f t="shared" si="95"/>
        <v>STUD BOLT, 3-4</v>
      </c>
      <c r="BL534" s="6">
        <f t="shared" si="89"/>
        <v>2.7023000000000001</v>
      </c>
      <c r="BM534" s="6" t="str">
        <f t="shared" si="96"/>
        <v>3-4 MACHINE THREAD</v>
      </c>
      <c r="BN534" s="110" t="s">
        <v>4476</v>
      </c>
    </row>
    <row r="535" spans="2:66" x14ac:dyDescent="0.25">
      <c r="B535" s="48" t="str">
        <f t="shared" si="90"/>
        <v>WNeck Flange 400-NPS20 SCH-10</v>
      </c>
      <c r="C535" s="9" t="s">
        <v>23</v>
      </c>
      <c r="D535" s="9" t="s">
        <v>964</v>
      </c>
      <c r="E535" s="9">
        <v>16744703</v>
      </c>
      <c r="F535" s="22" t="s">
        <v>689</v>
      </c>
      <c r="G535" s="9" t="s">
        <v>1</v>
      </c>
      <c r="H535" s="9" t="s">
        <v>1415</v>
      </c>
      <c r="I535" s="13" t="s">
        <v>1416</v>
      </c>
      <c r="J535" s="10">
        <v>20</v>
      </c>
      <c r="K535" s="11" t="s">
        <v>967</v>
      </c>
      <c r="L535" s="11" t="s">
        <v>1237</v>
      </c>
      <c r="M535" s="15">
        <v>400</v>
      </c>
      <c r="N535" s="12">
        <v>30.5</v>
      </c>
      <c r="O535" s="12">
        <v>0.25</v>
      </c>
      <c r="P535" s="12">
        <v>2.75</v>
      </c>
      <c r="Q535" s="12">
        <v>23.12</v>
      </c>
      <c r="R535" s="12">
        <v>20</v>
      </c>
      <c r="S535" s="12">
        <v>6.62</v>
      </c>
      <c r="T535" s="9">
        <v>19.5</v>
      </c>
      <c r="U535" s="12">
        <v>27</v>
      </c>
      <c r="V535" s="12">
        <v>1.62</v>
      </c>
      <c r="W535" s="12">
        <v>24</v>
      </c>
      <c r="X535" s="9">
        <v>7.5</v>
      </c>
      <c r="Y535" s="9" t="s">
        <v>693</v>
      </c>
      <c r="Z535" s="9" t="s">
        <v>694</v>
      </c>
      <c r="AA535" s="9" t="s">
        <v>695</v>
      </c>
      <c r="AB535" s="9" t="s">
        <v>698</v>
      </c>
      <c r="AC535" s="9">
        <v>0.129</v>
      </c>
      <c r="AD535" s="9">
        <v>2.58</v>
      </c>
      <c r="AE535" s="9">
        <v>0.1875</v>
      </c>
      <c r="AF535" s="9">
        <v>15</v>
      </c>
      <c r="AG535" s="25" t="s">
        <v>2264</v>
      </c>
      <c r="BB535" s="104" t="s">
        <v>5059</v>
      </c>
      <c r="BC535" s="105">
        <f t="shared" si="92"/>
        <v>0</v>
      </c>
      <c r="BD535" s="1"/>
      <c r="BE535">
        <v>3</v>
      </c>
      <c r="BF535" s="5">
        <v>4</v>
      </c>
      <c r="BG535">
        <v>4</v>
      </c>
      <c r="BH535" s="106">
        <f t="shared" si="91"/>
        <v>4</v>
      </c>
      <c r="BI535" s="107">
        <f t="shared" si="93"/>
        <v>0.5</v>
      </c>
      <c r="BJ535" s="108" t="str">
        <f t="shared" si="94"/>
        <v>SA-193-B7</v>
      </c>
      <c r="BK535" s="109" t="str">
        <f t="shared" si="95"/>
        <v>STUD BOLT, 3-4</v>
      </c>
      <c r="BL535" s="6">
        <f t="shared" si="89"/>
        <v>2.7023000000000001</v>
      </c>
      <c r="BM535" s="6" t="str">
        <f t="shared" si="96"/>
        <v>3-4 MACHINE THREAD</v>
      </c>
      <c r="BN535" s="110" t="s">
        <v>4476</v>
      </c>
    </row>
    <row r="536" spans="2:66" x14ac:dyDescent="0.25">
      <c r="B536" s="48" t="str">
        <f t="shared" si="90"/>
        <v>WNeck Flange 400-NPS20 SCH-100</v>
      </c>
      <c r="C536" s="9" t="s">
        <v>23</v>
      </c>
      <c r="D536" s="9" t="s">
        <v>964</v>
      </c>
      <c r="E536" s="9">
        <v>16744703</v>
      </c>
      <c r="F536" s="22" t="s">
        <v>689</v>
      </c>
      <c r="G536" s="9" t="s">
        <v>1</v>
      </c>
      <c r="H536" s="9" t="s">
        <v>1417</v>
      </c>
      <c r="I536" s="13" t="s">
        <v>1416</v>
      </c>
      <c r="J536" s="10">
        <v>20</v>
      </c>
      <c r="K536" s="11" t="s">
        <v>967</v>
      </c>
      <c r="L536" s="11" t="s">
        <v>1237</v>
      </c>
      <c r="M536" s="15">
        <v>400</v>
      </c>
      <c r="N536" s="12">
        <v>30.5</v>
      </c>
      <c r="O536" s="12">
        <v>0.25</v>
      </c>
      <c r="P536" s="12">
        <v>2.75</v>
      </c>
      <c r="Q536" s="12">
        <v>23.12</v>
      </c>
      <c r="R536" s="12">
        <v>20</v>
      </c>
      <c r="S536" s="12">
        <v>6.62</v>
      </c>
      <c r="T536" s="9">
        <v>17.437999999999999</v>
      </c>
      <c r="U536" s="12">
        <v>27</v>
      </c>
      <c r="V536" s="12">
        <v>1.62</v>
      </c>
      <c r="W536" s="12">
        <v>24</v>
      </c>
      <c r="X536" s="9">
        <v>7.5</v>
      </c>
      <c r="Y536" s="9" t="s">
        <v>859</v>
      </c>
      <c r="Z536" s="9" t="s">
        <v>694</v>
      </c>
      <c r="AA536" s="9" t="s">
        <v>695</v>
      </c>
      <c r="AB536" s="9" t="s">
        <v>698</v>
      </c>
      <c r="AC536" s="9">
        <v>0.129</v>
      </c>
      <c r="AD536" s="9">
        <v>2.58</v>
      </c>
      <c r="AE536" s="9">
        <v>1.2185000000000006</v>
      </c>
      <c r="AF536" s="9">
        <v>15</v>
      </c>
      <c r="AG536" s="25" t="s">
        <v>2264</v>
      </c>
      <c r="BB536" s="104" t="s">
        <v>5060</v>
      </c>
      <c r="BC536" s="105">
        <f t="shared" si="92"/>
        <v>0</v>
      </c>
      <c r="BD536" s="1"/>
      <c r="BE536">
        <v>3</v>
      </c>
      <c r="BF536" s="5">
        <v>4</v>
      </c>
      <c r="BG536">
        <v>4.25</v>
      </c>
      <c r="BH536" s="106">
        <f t="shared" si="91"/>
        <v>4.25</v>
      </c>
      <c r="BI536" s="107">
        <f t="shared" si="93"/>
        <v>0.5</v>
      </c>
      <c r="BJ536" s="108" t="str">
        <f t="shared" si="94"/>
        <v>SA-193-B7</v>
      </c>
      <c r="BK536" s="109" t="str">
        <f t="shared" si="95"/>
        <v>STUD BOLT, 3-4</v>
      </c>
      <c r="BL536" s="6">
        <f t="shared" si="89"/>
        <v>2.7023000000000001</v>
      </c>
      <c r="BM536" s="6" t="str">
        <f t="shared" si="96"/>
        <v>3-4 MACHINE THREAD</v>
      </c>
      <c r="BN536" s="110" t="s">
        <v>4476</v>
      </c>
    </row>
    <row r="537" spans="2:66" x14ac:dyDescent="0.25">
      <c r="B537" s="48" t="str">
        <f t="shared" si="90"/>
        <v>WNeck Flange 400-NPS20 SCH-120</v>
      </c>
      <c r="C537" s="9" t="s">
        <v>23</v>
      </c>
      <c r="D537" s="9" t="s">
        <v>964</v>
      </c>
      <c r="E537" s="9">
        <v>16744703</v>
      </c>
      <c r="F537" s="22" t="s">
        <v>689</v>
      </c>
      <c r="G537" s="9" t="s">
        <v>1</v>
      </c>
      <c r="H537" s="9" t="s">
        <v>1418</v>
      </c>
      <c r="I537" s="13" t="s">
        <v>1416</v>
      </c>
      <c r="J537" s="10">
        <v>20</v>
      </c>
      <c r="K537" s="11" t="s">
        <v>967</v>
      </c>
      <c r="L537" s="11" t="s">
        <v>1237</v>
      </c>
      <c r="M537" s="15">
        <v>400</v>
      </c>
      <c r="N537" s="12">
        <v>30.5</v>
      </c>
      <c r="O537" s="12">
        <v>0.25</v>
      </c>
      <c r="P537" s="12">
        <v>2.75</v>
      </c>
      <c r="Q537" s="12">
        <v>23.12</v>
      </c>
      <c r="R537" s="12">
        <v>20</v>
      </c>
      <c r="S537" s="12">
        <v>6.62</v>
      </c>
      <c r="T537" s="9">
        <v>17</v>
      </c>
      <c r="U537" s="12">
        <v>27</v>
      </c>
      <c r="V537" s="12">
        <v>1.62</v>
      </c>
      <c r="W537" s="12">
        <v>24</v>
      </c>
      <c r="X537" s="9">
        <v>7.5</v>
      </c>
      <c r="Y537" s="9" t="s">
        <v>816</v>
      </c>
      <c r="Z537" s="9" t="s">
        <v>694</v>
      </c>
      <c r="AA537" s="9" t="s">
        <v>695</v>
      </c>
      <c r="AB537" s="9" t="s">
        <v>698</v>
      </c>
      <c r="AC537" s="9">
        <v>0.129</v>
      </c>
      <c r="AD537" s="9">
        <v>2.58</v>
      </c>
      <c r="AE537" s="9">
        <v>1.4375</v>
      </c>
      <c r="AF537" s="9">
        <v>15</v>
      </c>
      <c r="AG537" s="25" t="s">
        <v>2264</v>
      </c>
      <c r="BB537" s="104" t="s">
        <v>5061</v>
      </c>
      <c r="BC537" s="105">
        <f t="shared" si="92"/>
        <v>0</v>
      </c>
      <c r="BD537" s="1"/>
      <c r="BE537">
        <v>3</v>
      </c>
      <c r="BF537" s="5">
        <v>4</v>
      </c>
      <c r="BG537">
        <v>4.5</v>
      </c>
      <c r="BH537" s="106">
        <f t="shared" si="91"/>
        <v>4.5</v>
      </c>
      <c r="BI537" s="107">
        <f t="shared" si="93"/>
        <v>0.5</v>
      </c>
      <c r="BJ537" s="108" t="str">
        <f t="shared" si="94"/>
        <v>SA-193-B7</v>
      </c>
      <c r="BK537" s="109" t="str">
        <f t="shared" si="95"/>
        <v>STUD BOLT, 3-4</v>
      </c>
      <c r="BL537" s="6">
        <f t="shared" si="89"/>
        <v>2.7023000000000001</v>
      </c>
      <c r="BM537" s="6" t="str">
        <f t="shared" si="96"/>
        <v>3-4 MACHINE THREAD</v>
      </c>
      <c r="BN537" s="110" t="s">
        <v>4476</v>
      </c>
    </row>
    <row r="538" spans="2:66" x14ac:dyDescent="0.25">
      <c r="B538" s="48" t="str">
        <f t="shared" si="90"/>
        <v>WNeck Flange 400-NPS20 SCH-140</v>
      </c>
      <c r="C538" s="9" t="s">
        <v>23</v>
      </c>
      <c r="D538" s="9" t="s">
        <v>964</v>
      </c>
      <c r="E538" s="9">
        <v>16744703</v>
      </c>
      <c r="F538" s="22" t="s">
        <v>689</v>
      </c>
      <c r="G538" s="9" t="s">
        <v>1</v>
      </c>
      <c r="H538" s="9" t="s">
        <v>1419</v>
      </c>
      <c r="I538" s="13" t="s">
        <v>1416</v>
      </c>
      <c r="J538" s="10">
        <v>20</v>
      </c>
      <c r="K538" s="11" t="s">
        <v>967</v>
      </c>
      <c r="L538" s="11" t="s">
        <v>1237</v>
      </c>
      <c r="M538" s="15">
        <v>400</v>
      </c>
      <c r="N538" s="12">
        <v>30.5</v>
      </c>
      <c r="O538" s="12">
        <v>0.25</v>
      </c>
      <c r="P538" s="12">
        <v>2.75</v>
      </c>
      <c r="Q538" s="12">
        <v>23.12</v>
      </c>
      <c r="R538" s="12">
        <v>20</v>
      </c>
      <c r="S538" s="12">
        <v>6.62</v>
      </c>
      <c r="T538" s="9">
        <v>16.5</v>
      </c>
      <c r="U538" s="12">
        <v>27</v>
      </c>
      <c r="V538" s="12">
        <v>1.62</v>
      </c>
      <c r="W538" s="12">
        <v>24</v>
      </c>
      <c r="X538" s="9">
        <v>7.5</v>
      </c>
      <c r="Y538" s="9" t="s">
        <v>862</v>
      </c>
      <c r="Z538" s="9" t="s">
        <v>694</v>
      </c>
      <c r="AA538" s="9" t="s">
        <v>695</v>
      </c>
      <c r="AB538" s="9" t="s">
        <v>698</v>
      </c>
      <c r="AC538" s="9">
        <v>0.129</v>
      </c>
      <c r="AD538" s="9">
        <v>2.58</v>
      </c>
      <c r="AE538" s="9">
        <v>1.6875</v>
      </c>
      <c r="AF538" s="9">
        <v>15</v>
      </c>
      <c r="AG538" s="25" t="s">
        <v>2264</v>
      </c>
      <c r="BB538" s="104" t="s">
        <v>5062</v>
      </c>
      <c r="BC538" s="105">
        <f t="shared" si="92"/>
        <v>0</v>
      </c>
      <c r="BD538" s="1"/>
      <c r="BE538">
        <v>3</v>
      </c>
      <c r="BF538" s="5">
        <v>4</v>
      </c>
      <c r="BG538">
        <v>4.75</v>
      </c>
      <c r="BH538" s="106">
        <f t="shared" si="91"/>
        <v>4.75</v>
      </c>
      <c r="BI538" s="107">
        <f t="shared" si="93"/>
        <v>0.5</v>
      </c>
      <c r="BJ538" s="108" t="str">
        <f t="shared" si="94"/>
        <v>SA-193-B7</v>
      </c>
      <c r="BK538" s="109" t="str">
        <f t="shared" si="95"/>
        <v>STUD BOLT, 3-4</v>
      </c>
      <c r="BL538" s="6">
        <f t="shared" si="89"/>
        <v>2.7023000000000001</v>
      </c>
      <c r="BM538" s="6" t="str">
        <f t="shared" si="96"/>
        <v>3-4 MACHINE THREAD</v>
      </c>
      <c r="BN538" s="110" t="s">
        <v>4476</v>
      </c>
    </row>
    <row r="539" spans="2:66" x14ac:dyDescent="0.25">
      <c r="B539" s="48" t="str">
        <f t="shared" si="90"/>
        <v>WNeck Flange 400-NPS20 SCH-160</v>
      </c>
      <c r="C539" s="9" t="s">
        <v>23</v>
      </c>
      <c r="D539" s="9" t="s">
        <v>964</v>
      </c>
      <c r="E539" s="9">
        <v>16744703</v>
      </c>
      <c r="F539" s="22" t="s">
        <v>689</v>
      </c>
      <c r="G539" s="9" t="s">
        <v>1</v>
      </c>
      <c r="H539" s="9" t="s">
        <v>1420</v>
      </c>
      <c r="I539" s="13" t="s">
        <v>1416</v>
      </c>
      <c r="J539" s="10">
        <v>20</v>
      </c>
      <c r="K539" s="11" t="s">
        <v>967</v>
      </c>
      <c r="L539" s="11" t="s">
        <v>1237</v>
      </c>
      <c r="M539" s="15">
        <v>400</v>
      </c>
      <c r="N539" s="12">
        <v>30.5</v>
      </c>
      <c r="O539" s="12">
        <v>0.25</v>
      </c>
      <c r="P539" s="12">
        <v>2.75</v>
      </c>
      <c r="Q539" s="12">
        <v>23.12</v>
      </c>
      <c r="R539" s="12">
        <v>20</v>
      </c>
      <c r="S539" s="12">
        <v>6.62</v>
      </c>
      <c r="T539" s="9">
        <v>16.062000000000001</v>
      </c>
      <c r="U539" s="12">
        <v>27</v>
      </c>
      <c r="V539" s="12">
        <v>1.62</v>
      </c>
      <c r="W539" s="12">
        <v>24</v>
      </c>
      <c r="X539" s="9">
        <v>7.5</v>
      </c>
      <c r="Y539" s="9" t="s">
        <v>700</v>
      </c>
      <c r="Z539" s="9" t="s">
        <v>694</v>
      </c>
      <c r="AA539" s="9" t="s">
        <v>695</v>
      </c>
      <c r="AB539" s="9" t="s">
        <v>698</v>
      </c>
      <c r="AC539" s="9">
        <v>0.129</v>
      </c>
      <c r="AD539" s="9">
        <v>2.58</v>
      </c>
      <c r="AE539" s="9">
        <v>1.9064999999999994</v>
      </c>
      <c r="AF539" s="9">
        <v>15</v>
      </c>
      <c r="AG539" s="25" t="s">
        <v>2264</v>
      </c>
      <c r="BB539" s="104" t="s">
        <v>5063</v>
      </c>
      <c r="BC539" s="105">
        <f t="shared" si="92"/>
        <v>0</v>
      </c>
      <c r="BD539" s="1"/>
      <c r="BE539">
        <v>3</v>
      </c>
      <c r="BF539" s="5">
        <v>4</v>
      </c>
      <c r="BG539">
        <v>5</v>
      </c>
      <c r="BH539" s="106">
        <f t="shared" si="91"/>
        <v>5</v>
      </c>
      <c r="BI539" s="107">
        <f t="shared" si="93"/>
        <v>0.5</v>
      </c>
      <c r="BJ539" s="108" t="str">
        <f t="shared" si="94"/>
        <v>SA-193-B7</v>
      </c>
      <c r="BK539" s="109" t="str">
        <f t="shared" si="95"/>
        <v>STUD BOLT, 3-4</v>
      </c>
      <c r="BL539" s="6">
        <f t="shared" si="89"/>
        <v>2.7023000000000001</v>
      </c>
      <c r="BM539" s="6" t="str">
        <f t="shared" si="96"/>
        <v>3-4 MACHINE THREAD</v>
      </c>
      <c r="BN539" s="110" t="s">
        <v>4476</v>
      </c>
    </row>
    <row r="540" spans="2:66" x14ac:dyDescent="0.25">
      <c r="B540" s="48" t="str">
        <f t="shared" si="90"/>
        <v>WNeck Flange 400-NPS20 SCH-20</v>
      </c>
      <c r="C540" s="9" t="s">
        <v>23</v>
      </c>
      <c r="D540" s="9" t="s">
        <v>964</v>
      </c>
      <c r="E540" s="9">
        <v>16744703</v>
      </c>
      <c r="F540" s="22" t="s">
        <v>689</v>
      </c>
      <c r="G540" s="9" t="s">
        <v>1</v>
      </c>
      <c r="H540" s="9" t="s">
        <v>1421</v>
      </c>
      <c r="I540" s="13" t="s">
        <v>1416</v>
      </c>
      <c r="J540" s="10">
        <v>20</v>
      </c>
      <c r="K540" s="11" t="s">
        <v>967</v>
      </c>
      <c r="L540" s="11" t="s">
        <v>1237</v>
      </c>
      <c r="M540" s="15">
        <v>400</v>
      </c>
      <c r="N540" s="12">
        <v>30.5</v>
      </c>
      <c r="O540" s="12">
        <v>0.25</v>
      </c>
      <c r="P540" s="12">
        <v>2.75</v>
      </c>
      <c r="Q540" s="12">
        <v>23.12</v>
      </c>
      <c r="R540" s="12">
        <v>20</v>
      </c>
      <c r="S540" s="12">
        <v>6.62</v>
      </c>
      <c r="T540" s="9">
        <v>19.25</v>
      </c>
      <c r="U540" s="12">
        <v>27</v>
      </c>
      <c r="V540" s="12">
        <v>1.62</v>
      </c>
      <c r="W540" s="12">
        <v>24</v>
      </c>
      <c r="X540" s="9">
        <v>7.5</v>
      </c>
      <c r="Y540" s="9" t="s">
        <v>866</v>
      </c>
      <c r="Z540" s="9" t="s">
        <v>694</v>
      </c>
      <c r="AA540" s="9" t="s">
        <v>695</v>
      </c>
      <c r="AB540" s="9" t="s">
        <v>698</v>
      </c>
      <c r="AC540" s="9">
        <v>0.129</v>
      </c>
      <c r="AD540" s="9">
        <v>2.58</v>
      </c>
      <c r="AE540" s="9">
        <v>0.3125</v>
      </c>
      <c r="AF540" s="9">
        <v>15</v>
      </c>
      <c r="AG540" s="25" t="s">
        <v>2264</v>
      </c>
      <c r="BB540" s="104" t="s">
        <v>5064</v>
      </c>
      <c r="BC540" s="105">
        <f t="shared" si="92"/>
        <v>0</v>
      </c>
      <c r="BD540" s="1"/>
      <c r="BE540">
        <v>3</v>
      </c>
      <c r="BF540" s="5">
        <v>4</v>
      </c>
      <c r="BG540">
        <v>5.25</v>
      </c>
      <c r="BH540" s="106">
        <f t="shared" si="91"/>
        <v>5.25</v>
      </c>
      <c r="BI540" s="107">
        <f t="shared" si="93"/>
        <v>0.5</v>
      </c>
      <c r="BJ540" s="108" t="str">
        <f t="shared" si="94"/>
        <v>SA-193-B7</v>
      </c>
      <c r="BK540" s="109" t="str">
        <f t="shared" si="95"/>
        <v>STUD BOLT, 3-4</v>
      </c>
      <c r="BL540" s="6">
        <f t="shared" si="89"/>
        <v>2.7023000000000001</v>
      </c>
      <c r="BM540" s="6" t="str">
        <f t="shared" si="96"/>
        <v>3-4 MACHINE THREAD</v>
      </c>
      <c r="BN540" s="110" t="s">
        <v>4476</v>
      </c>
    </row>
    <row r="541" spans="2:66" x14ac:dyDescent="0.25">
      <c r="B541" s="48" t="str">
        <f t="shared" si="90"/>
        <v>WNeck Flange 400-NPS20 SCH-30</v>
      </c>
      <c r="C541" s="9" t="s">
        <v>23</v>
      </c>
      <c r="D541" s="9" t="s">
        <v>964</v>
      </c>
      <c r="E541" s="9">
        <v>16744703</v>
      </c>
      <c r="F541" s="22" t="s">
        <v>689</v>
      </c>
      <c r="G541" s="9" t="s">
        <v>1</v>
      </c>
      <c r="H541" s="9" t="s">
        <v>1422</v>
      </c>
      <c r="I541" s="13" t="s">
        <v>1416</v>
      </c>
      <c r="J541" s="10">
        <v>20</v>
      </c>
      <c r="K541" s="11" t="s">
        <v>967</v>
      </c>
      <c r="L541" s="11" t="s">
        <v>1237</v>
      </c>
      <c r="M541" s="15">
        <v>400</v>
      </c>
      <c r="N541" s="12">
        <v>30.5</v>
      </c>
      <c r="O541" s="12">
        <v>0.25</v>
      </c>
      <c r="P541" s="12">
        <v>2.75</v>
      </c>
      <c r="Q541" s="12">
        <v>23.12</v>
      </c>
      <c r="R541" s="12">
        <v>20</v>
      </c>
      <c r="S541" s="12">
        <v>6.62</v>
      </c>
      <c r="T541" s="9">
        <v>19</v>
      </c>
      <c r="U541" s="12">
        <v>27</v>
      </c>
      <c r="V541" s="12">
        <v>1.62</v>
      </c>
      <c r="W541" s="12">
        <v>24</v>
      </c>
      <c r="X541" s="9">
        <v>7.5</v>
      </c>
      <c r="Y541" s="9" t="s">
        <v>868</v>
      </c>
      <c r="Z541" s="9" t="s">
        <v>694</v>
      </c>
      <c r="AA541" s="9" t="s">
        <v>695</v>
      </c>
      <c r="AB541" s="9" t="s">
        <v>698</v>
      </c>
      <c r="AC541" s="9">
        <v>0.129</v>
      </c>
      <c r="AD541" s="9">
        <v>2.58</v>
      </c>
      <c r="AE541" s="9">
        <v>0.4375</v>
      </c>
      <c r="AF541" s="9">
        <v>15</v>
      </c>
      <c r="AG541" s="25" t="s">
        <v>2264</v>
      </c>
      <c r="BB541" s="104" t="s">
        <v>5065</v>
      </c>
      <c r="BC541" s="105">
        <f t="shared" si="92"/>
        <v>0</v>
      </c>
      <c r="BD541" s="1"/>
      <c r="BE541">
        <v>3</v>
      </c>
      <c r="BF541" s="5">
        <v>4</v>
      </c>
      <c r="BG541">
        <v>5.5</v>
      </c>
      <c r="BH541" s="106">
        <f t="shared" si="91"/>
        <v>5.5</v>
      </c>
      <c r="BI541" s="107">
        <f t="shared" si="93"/>
        <v>0.5</v>
      </c>
      <c r="BJ541" s="108" t="str">
        <f t="shared" si="94"/>
        <v>SA-193-B7</v>
      </c>
      <c r="BK541" s="109" t="str">
        <f t="shared" si="95"/>
        <v>STUD BOLT, 3-4</v>
      </c>
      <c r="BL541" s="6">
        <f t="shared" si="89"/>
        <v>2.7023000000000001</v>
      </c>
      <c r="BM541" s="6" t="str">
        <f t="shared" si="96"/>
        <v>3-4 MACHINE THREAD</v>
      </c>
      <c r="BN541" s="110" t="s">
        <v>4476</v>
      </c>
    </row>
    <row r="542" spans="2:66" x14ac:dyDescent="0.25">
      <c r="B542" s="48" t="str">
        <f t="shared" si="90"/>
        <v>WNeck Flange 400-NPS20 SCH-40</v>
      </c>
      <c r="C542" s="9" t="s">
        <v>23</v>
      </c>
      <c r="D542" s="9" t="s">
        <v>964</v>
      </c>
      <c r="E542" s="9">
        <v>16744703</v>
      </c>
      <c r="F542" s="22" t="s">
        <v>689</v>
      </c>
      <c r="G542" s="9" t="s">
        <v>1</v>
      </c>
      <c r="H542" s="9" t="s">
        <v>1423</v>
      </c>
      <c r="I542" s="13" t="s">
        <v>1416</v>
      </c>
      <c r="J542" s="10">
        <v>20</v>
      </c>
      <c r="K542" s="11" t="s">
        <v>967</v>
      </c>
      <c r="L542" s="11" t="s">
        <v>1237</v>
      </c>
      <c r="M542" s="15">
        <v>400</v>
      </c>
      <c r="N542" s="12">
        <v>30.5</v>
      </c>
      <c r="O542" s="12">
        <v>0.25</v>
      </c>
      <c r="P542" s="12">
        <v>2.75</v>
      </c>
      <c r="Q542" s="12">
        <v>23.12</v>
      </c>
      <c r="R542" s="12">
        <v>20</v>
      </c>
      <c r="S542" s="12">
        <v>6.62</v>
      </c>
      <c r="T542" s="9">
        <v>18.812000000000001</v>
      </c>
      <c r="U542" s="12">
        <v>27</v>
      </c>
      <c r="V542" s="12">
        <v>1.62</v>
      </c>
      <c r="W542" s="12">
        <v>24</v>
      </c>
      <c r="X542" s="9">
        <v>7.5</v>
      </c>
      <c r="Y542" s="9" t="s">
        <v>702</v>
      </c>
      <c r="Z542" s="9" t="s">
        <v>694</v>
      </c>
      <c r="AA542" s="9" t="s">
        <v>695</v>
      </c>
      <c r="AB542" s="9" t="s">
        <v>698</v>
      </c>
      <c r="AC542" s="9">
        <v>0.129</v>
      </c>
      <c r="AD542" s="9">
        <v>2.58</v>
      </c>
      <c r="AE542" s="9">
        <v>0.53149999999999942</v>
      </c>
      <c r="AF542" s="9">
        <v>15</v>
      </c>
      <c r="AG542" s="25" t="s">
        <v>2264</v>
      </c>
      <c r="BB542" s="104" t="s">
        <v>5066</v>
      </c>
      <c r="BC542" s="105">
        <f t="shared" si="92"/>
        <v>0</v>
      </c>
      <c r="BD542" s="1"/>
      <c r="BE542">
        <v>3</v>
      </c>
      <c r="BF542" s="5">
        <v>4</v>
      </c>
      <c r="BG542">
        <v>5.75</v>
      </c>
      <c r="BH542" s="106">
        <f t="shared" si="91"/>
        <v>5.75</v>
      </c>
      <c r="BI542" s="107">
        <f t="shared" si="93"/>
        <v>0.5</v>
      </c>
      <c r="BJ542" s="108" t="str">
        <f t="shared" si="94"/>
        <v>SA-193-B7</v>
      </c>
      <c r="BK542" s="109" t="str">
        <f t="shared" si="95"/>
        <v>STUD BOLT, 3-4</v>
      </c>
      <c r="BL542" s="6">
        <f t="shared" si="89"/>
        <v>2.7023000000000001</v>
      </c>
      <c r="BM542" s="6" t="str">
        <f t="shared" si="96"/>
        <v>3-4 MACHINE THREAD</v>
      </c>
      <c r="BN542" s="110" t="s">
        <v>4476</v>
      </c>
    </row>
    <row r="543" spans="2:66" x14ac:dyDescent="0.25">
      <c r="B543" s="48" t="str">
        <f t="shared" si="90"/>
        <v>WNeck Flange 400-NPS20 SCH-60</v>
      </c>
      <c r="C543" s="9" t="s">
        <v>23</v>
      </c>
      <c r="D543" s="9" t="s">
        <v>964</v>
      </c>
      <c r="E543" s="9">
        <v>16744703</v>
      </c>
      <c r="F543" s="22" t="s">
        <v>689</v>
      </c>
      <c r="G543" s="9" t="s">
        <v>1</v>
      </c>
      <c r="H543" s="9" t="s">
        <v>1424</v>
      </c>
      <c r="I543" s="13" t="s">
        <v>1416</v>
      </c>
      <c r="J543" s="10">
        <v>20</v>
      </c>
      <c r="K543" s="11" t="s">
        <v>967</v>
      </c>
      <c r="L543" s="11" t="s">
        <v>1237</v>
      </c>
      <c r="M543" s="15">
        <v>400</v>
      </c>
      <c r="N543" s="12">
        <v>30.5</v>
      </c>
      <c r="O543" s="12">
        <v>0.25</v>
      </c>
      <c r="P543" s="12">
        <v>2.75</v>
      </c>
      <c r="Q543" s="12">
        <v>23.12</v>
      </c>
      <c r="R543" s="12">
        <v>20</v>
      </c>
      <c r="S543" s="12">
        <v>6.62</v>
      </c>
      <c r="T543" s="9">
        <v>18.376000000000001</v>
      </c>
      <c r="U543" s="12">
        <v>27</v>
      </c>
      <c r="V543" s="12">
        <v>1.62</v>
      </c>
      <c r="W543" s="12">
        <v>24</v>
      </c>
      <c r="X543" s="9">
        <v>7.5</v>
      </c>
      <c r="Y543" s="9" t="s">
        <v>872</v>
      </c>
      <c r="Z543" s="9" t="s">
        <v>694</v>
      </c>
      <c r="AA543" s="9" t="s">
        <v>695</v>
      </c>
      <c r="AB543" s="9" t="s">
        <v>698</v>
      </c>
      <c r="AC543" s="9">
        <v>0.129</v>
      </c>
      <c r="AD543" s="9">
        <v>2.58</v>
      </c>
      <c r="AE543" s="9">
        <v>0.74949999999999939</v>
      </c>
      <c r="AF543" s="9">
        <v>15</v>
      </c>
      <c r="AG543" s="25" t="s">
        <v>2264</v>
      </c>
      <c r="BB543" s="104" t="s">
        <v>5067</v>
      </c>
      <c r="BC543" s="105">
        <f t="shared" si="92"/>
        <v>0</v>
      </c>
      <c r="BD543" s="1"/>
      <c r="BE543">
        <v>3</v>
      </c>
      <c r="BF543" s="5">
        <v>4</v>
      </c>
      <c r="BG543">
        <v>6</v>
      </c>
      <c r="BH543" s="106">
        <f t="shared" si="91"/>
        <v>6</v>
      </c>
      <c r="BI543" s="107">
        <f t="shared" si="93"/>
        <v>0.5</v>
      </c>
      <c r="BJ543" s="108" t="str">
        <f t="shared" si="94"/>
        <v>SA-193-B7</v>
      </c>
      <c r="BK543" s="109" t="str">
        <f t="shared" si="95"/>
        <v>STUD BOLT, 3-4</v>
      </c>
      <c r="BL543" s="6">
        <f t="shared" si="89"/>
        <v>2.7023000000000001</v>
      </c>
      <c r="BM543" s="6" t="str">
        <f t="shared" si="96"/>
        <v>3-4 MACHINE THREAD</v>
      </c>
      <c r="BN543" s="110" t="s">
        <v>4476</v>
      </c>
    </row>
    <row r="544" spans="2:66" x14ac:dyDescent="0.25">
      <c r="B544" s="48" t="str">
        <f t="shared" si="90"/>
        <v>WNeck Flange 400-NPS20 SCH-80</v>
      </c>
      <c r="C544" s="9" t="s">
        <v>23</v>
      </c>
      <c r="D544" s="9" t="s">
        <v>964</v>
      </c>
      <c r="E544" s="9">
        <v>16744703</v>
      </c>
      <c r="F544" s="22" t="s">
        <v>689</v>
      </c>
      <c r="G544" s="9" t="s">
        <v>1</v>
      </c>
      <c r="H544" s="9" t="s">
        <v>1425</v>
      </c>
      <c r="I544" s="13" t="s">
        <v>1416</v>
      </c>
      <c r="J544" s="10">
        <v>20</v>
      </c>
      <c r="K544" s="11" t="s">
        <v>967</v>
      </c>
      <c r="L544" s="11" t="s">
        <v>1237</v>
      </c>
      <c r="M544" s="15">
        <v>400</v>
      </c>
      <c r="N544" s="12">
        <v>30.5</v>
      </c>
      <c r="O544" s="12">
        <v>0.25</v>
      </c>
      <c r="P544" s="12">
        <v>2.75</v>
      </c>
      <c r="Q544" s="12">
        <v>23.12</v>
      </c>
      <c r="R544" s="12">
        <v>20</v>
      </c>
      <c r="S544" s="12">
        <v>6.62</v>
      </c>
      <c r="T544" s="9">
        <v>17.937999999999999</v>
      </c>
      <c r="U544" s="12">
        <v>27</v>
      </c>
      <c r="V544" s="12">
        <v>1.62</v>
      </c>
      <c r="W544" s="12">
        <v>24</v>
      </c>
      <c r="X544" s="9">
        <v>7.5</v>
      </c>
      <c r="Y544" s="9" t="s">
        <v>704</v>
      </c>
      <c r="Z544" s="9" t="s">
        <v>694</v>
      </c>
      <c r="AA544" s="9" t="s">
        <v>695</v>
      </c>
      <c r="AB544" s="9" t="s">
        <v>698</v>
      </c>
      <c r="AC544" s="9">
        <v>0.129</v>
      </c>
      <c r="AD544" s="9">
        <v>2.58</v>
      </c>
      <c r="AE544" s="9">
        <v>0.96850000000000058</v>
      </c>
      <c r="AF544" s="9">
        <v>15</v>
      </c>
      <c r="AG544" s="25" t="s">
        <v>2264</v>
      </c>
      <c r="BB544" s="104" t="s">
        <v>5068</v>
      </c>
      <c r="BC544" s="105">
        <f t="shared" si="92"/>
        <v>0</v>
      </c>
      <c r="BD544" s="1"/>
      <c r="BE544">
        <v>3</v>
      </c>
      <c r="BF544" s="5">
        <v>4</v>
      </c>
      <c r="BG544">
        <v>6.25</v>
      </c>
      <c r="BH544" s="106">
        <f t="shared" si="91"/>
        <v>6.25</v>
      </c>
      <c r="BI544" s="107">
        <f t="shared" si="93"/>
        <v>0.5</v>
      </c>
      <c r="BJ544" s="108" t="str">
        <f t="shared" si="94"/>
        <v>SA-193-B7</v>
      </c>
      <c r="BK544" s="109" t="str">
        <f t="shared" si="95"/>
        <v>STUD BOLT, 3-4</v>
      </c>
      <c r="BL544" s="6">
        <f t="shared" si="89"/>
        <v>2.7023000000000001</v>
      </c>
      <c r="BM544" s="6" t="str">
        <f t="shared" si="96"/>
        <v>3-4 MACHINE THREAD</v>
      </c>
      <c r="BN544" s="110" t="s">
        <v>4476</v>
      </c>
    </row>
    <row r="545" spans="2:66" x14ac:dyDescent="0.25">
      <c r="B545" s="48" t="str">
        <f t="shared" si="90"/>
        <v>WNeck Flange 400-NPS20 SCH-STD</v>
      </c>
      <c r="C545" s="9" t="s">
        <v>23</v>
      </c>
      <c r="D545" s="9" t="s">
        <v>964</v>
      </c>
      <c r="E545" s="9">
        <v>16744703</v>
      </c>
      <c r="F545" s="22" t="s">
        <v>689</v>
      </c>
      <c r="G545" s="9" t="s">
        <v>1</v>
      </c>
      <c r="H545" s="9" t="s">
        <v>1426</v>
      </c>
      <c r="I545" s="13" t="s">
        <v>1416</v>
      </c>
      <c r="J545" s="10">
        <v>20</v>
      </c>
      <c r="K545" s="11" t="s">
        <v>967</v>
      </c>
      <c r="L545" s="11" t="s">
        <v>1237</v>
      </c>
      <c r="M545" s="15">
        <v>400</v>
      </c>
      <c r="N545" s="12">
        <v>30.5</v>
      </c>
      <c r="O545" s="12">
        <v>0.25</v>
      </c>
      <c r="P545" s="12">
        <v>2.75</v>
      </c>
      <c r="Q545" s="12">
        <v>23.12</v>
      </c>
      <c r="R545" s="12">
        <v>20</v>
      </c>
      <c r="S545" s="12">
        <v>6.62</v>
      </c>
      <c r="T545" s="9">
        <v>19.25</v>
      </c>
      <c r="U545" s="12">
        <v>27</v>
      </c>
      <c r="V545" s="12">
        <v>1.62</v>
      </c>
      <c r="W545" s="12">
        <v>24</v>
      </c>
      <c r="X545" s="9">
        <v>7.5</v>
      </c>
      <c r="Y545" s="9" t="s">
        <v>706</v>
      </c>
      <c r="Z545" s="9" t="s">
        <v>694</v>
      </c>
      <c r="AA545" s="9" t="s">
        <v>695</v>
      </c>
      <c r="AB545" s="9" t="s">
        <v>698</v>
      </c>
      <c r="AC545" s="9">
        <v>0.129</v>
      </c>
      <c r="AD545" s="9">
        <v>2.58</v>
      </c>
      <c r="AE545" s="9">
        <v>0.3125</v>
      </c>
      <c r="AF545" s="9">
        <v>15</v>
      </c>
      <c r="AG545" s="25" t="s">
        <v>2264</v>
      </c>
      <c r="BB545" s="104" t="s">
        <v>5069</v>
      </c>
      <c r="BC545" s="105">
        <f t="shared" si="92"/>
        <v>0</v>
      </c>
      <c r="BD545" s="1"/>
      <c r="BE545">
        <v>3</v>
      </c>
      <c r="BF545" s="5">
        <v>4</v>
      </c>
      <c r="BG545">
        <v>6.5</v>
      </c>
      <c r="BH545" s="106">
        <f t="shared" si="91"/>
        <v>6.5</v>
      </c>
      <c r="BI545" s="107">
        <f t="shared" si="93"/>
        <v>0.5</v>
      </c>
      <c r="BJ545" s="108" t="str">
        <f t="shared" si="94"/>
        <v>SA-193-B7</v>
      </c>
      <c r="BK545" s="109" t="str">
        <f t="shared" si="95"/>
        <v>STUD BOLT, 3-4</v>
      </c>
      <c r="BL545" s="6">
        <f t="shared" si="89"/>
        <v>2.7023000000000001</v>
      </c>
      <c r="BM545" s="6" t="str">
        <f t="shared" si="96"/>
        <v>3-4 MACHINE THREAD</v>
      </c>
      <c r="BN545" s="110" t="s">
        <v>4476</v>
      </c>
    </row>
    <row r="546" spans="2:66" x14ac:dyDescent="0.25">
      <c r="B546" s="48" t="str">
        <f t="shared" si="90"/>
        <v>WNeck Flange 400-NPS20 SCH-XH</v>
      </c>
      <c r="C546" s="9" t="s">
        <v>23</v>
      </c>
      <c r="D546" s="9" t="s">
        <v>964</v>
      </c>
      <c r="E546" s="9">
        <v>16744703</v>
      </c>
      <c r="F546" s="22" t="s">
        <v>689</v>
      </c>
      <c r="G546" s="9" t="s">
        <v>1</v>
      </c>
      <c r="H546" s="9" t="s">
        <v>1427</v>
      </c>
      <c r="I546" s="13" t="s">
        <v>1416</v>
      </c>
      <c r="J546" s="10">
        <v>20</v>
      </c>
      <c r="K546" s="11" t="s">
        <v>967</v>
      </c>
      <c r="L546" s="11" t="s">
        <v>1237</v>
      </c>
      <c r="M546" s="15">
        <v>400</v>
      </c>
      <c r="N546" s="12">
        <v>30.5</v>
      </c>
      <c r="O546" s="12">
        <v>0.25</v>
      </c>
      <c r="P546" s="12">
        <v>2.75</v>
      </c>
      <c r="Q546" s="12">
        <v>23.12</v>
      </c>
      <c r="R546" s="12">
        <v>20</v>
      </c>
      <c r="S546" s="12">
        <v>6.62</v>
      </c>
      <c r="T546" s="9">
        <v>19</v>
      </c>
      <c r="U546" s="12">
        <v>27</v>
      </c>
      <c r="V546" s="12">
        <v>1.62</v>
      </c>
      <c r="W546" s="12">
        <v>24</v>
      </c>
      <c r="X546" s="9">
        <v>7.5</v>
      </c>
      <c r="Y546" s="9" t="s">
        <v>708</v>
      </c>
      <c r="Z546" s="9" t="s">
        <v>694</v>
      </c>
      <c r="AA546" s="9" t="s">
        <v>695</v>
      </c>
      <c r="AB546" s="9" t="s">
        <v>698</v>
      </c>
      <c r="AC546" s="9">
        <v>0.129</v>
      </c>
      <c r="AD546" s="9">
        <v>2.58</v>
      </c>
      <c r="AE546" s="9">
        <v>0.4375</v>
      </c>
      <c r="AF546" s="9">
        <v>15</v>
      </c>
      <c r="AG546" s="25" t="s">
        <v>2264</v>
      </c>
      <c r="BB546" s="104" t="s">
        <v>5070</v>
      </c>
      <c r="BC546" s="105">
        <f t="shared" si="92"/>
        <v>0</v>
      </c>
      <c r="BD546" s="1"/>
      <c r="BE546">
        <v>3</v>
      </c>
      <c r="BF546" s="5">
        <v>4</v>
      </c>
      <c r="BG546">
        <v>6.75</v>
      </c>
      <c r="BH546" s="106">
        <f t="shared" si="91"/>
        <v>6.75</v>
      </c>
      <c r="BI546" s="107">
        <f t="shared" si="93"/>
        <v>0.5</v>
      </c>
      <c r="BJ546" s="108" t="str">
        <f t="shared" si="94"/>
        <v>SA-193-B7</v>
      </c>
      <c r="BK546" s="109" t="str">
        <f t="shared" si="95"/>
        <v>STUD BOLT, 3-4</v>
      </c>
      <c r="BL546" s="6">
        <f t="shared" si="89"/>
        <v>2.7023000000000001</v>
      </c>
      <c r="BM546" s="6" t="str">
        <f t="shared" si="96"/>
        <v>3-4 MACHINE THREAD</v>
      </c>
      <c r="BN546" s="110" t="s">
        <v>4476</v>
      </c>
    </row>
    <row r="547" spans="2:66" x14ac:dyDescent="0.25">
      <c r="B547" s="48" t="str">
        <f t="shared" si="90"/>
        <v>WNeck Flange 400-NPS24 SCH-10</v>
      </c>
      <c r="C547" s="9" t="s">
        <v>23</v>
      </c>
      <c r="D547" s="9" t="s">
        <v>788</v>
      </c>
      <c r="E547" s="9">
        <v>16777215</v>
      </c>
      <c r="F547" s="22" t="s">
        <v>689</v>
      </c>
      <c r="G547" s="9" t="s">
        <v>1</v>
      </c>
      <c r="H547" s="9" t="s">
        <v>1428</v>
      </c>
      <c r="I547" s="13" t="s">
        <v>1429</v>
      </c>
      <c r="J547" s="10">
        <v>24.000000000000004</v>
      </c>
      <c r="K547" s="11" t="s">
        <v>981</v>
      </c>
      <c r="L547" s="11" t="s">
        <v>1237</v>
      </c>
      <c r="M547" s="15">
        <v>400</v>
      </c>
      <c r="N547" s="12">
        <v>36</v>
      </c>
      <c r="O547" s="12">
        <v>0.25</v>
      </c>
      <c r="P547" s="12">
        <v>3.0000000000000004</v>
      </c>
      <c r="Q547" s="12">
        <v>27.620000000000005</v>
      </c>
      <c r="R547" s="12">
        <v>24.000000000000004</v>
      </c>
      <c r="S547" s="12">
        <v>6.88</v>
      </c>
      <c r="T547" s="9">
        <v>23.5</v>
      </c>
      <c r="U547" s="12">
        <v>32</v>
      </c>
      <c r="V547" s="12">
        <v>1.88</v>
      </c>
      <c r="W547" s="12">
        <v>24</v>
      </c>
      <c r="X547" s="9">
        <v>7.5</v>
      </c>
      <c r="Y547" s="9" t="s">
        <v>693</v>
      </c>
      <c r="Z547" s="9" t="s">
        <v>694</v>
      </c>
      <c r="AA547" s="9" t="s">
        <v>695</v>
      </c>
      <c r="AB547" s="9" t="s">
        <v>698</v>
      </c>
      <c r="AC547" s="9">
        <v>0.12933333333333333</v>
      </c>
      <c r="AD547" s="9">
        <v>2.5866666666666664</v>
      </c>
      <c r="AE547" s="9">
        <v>0.18750000000000178</v>
      </c>
      <c r="AF547" s="9">
        <v>15</v>
      </c>
      <c r="AG547" s="25" t="s">
        <v>2264</v>
      </c>
      <c r="BB547" s="104" t="s">
        <v>5071</v>
      </c>
      <c r="BC547" s="105">
        <f t="shared" si="92"/>
        <v>0</v>
      </c>
      <c r="BD547" s="1"/>
      <c r="BE547">
        <v>3</v>
      </c>
      <c r="BF547" s="5">
        <v>4</v>
      </c>
      <c r="BG547">
        <v>7</v>
      </c>
      <c r="BH547" s="106">
        <f t="shared" si="91"/>
        <v>7</v>
      </c>
      <c r="BI547" s="107">
        <f t="shared" si="93"/>
        <v>0.5</v>
      </c>
      <c r="BJ547" s="108" t="str">
        <f t="shared" si="94"/>
        <v>SA-193-B7</v>
      </c>
      <c r="BK547" s="109" t="str">
        <f t="shared" si="95"/>
        <v>STUD BOLT, 3-4</v>
      </c>
      <c r="BL547" s="6">
        <f t="shared" si="89"/>
        <v>2.7023000000000001</v>
      </c>
      <c r="BM547" s="6" t="str">
        <f t="shared" si="96"/>
        <v>3-4 MACHINE THREAD</v>
      </c>
      <c r="BN547" s="110" t="s">
        <v>4476</v>
      </c>
    </row>
    <row r="548" spans="2:66" x14ac:dyDescent="0.25">
      <c r="B548" s="48" t="str">
        <f t="shared" si="90"/>
        <v>WNeck Flange 400-NPS24 SCH-100</v>
      </c>
      <c r="C548" s="9" t="s">
        <v>23</v>
      </c>
      <c r="D548" s="9" t="s">
        <v>788</v>
      </c>
      <c r="E548" s="9">
        <v>16777215</v>
      </c>
      <c r="F548" s="22" t="s">
        <v>689</v>
      </c>
      <c r="G548" s="9" t="s">
        <v>1</v>
      </c>
      <c r="H548" s="9" t="s">
        <v>1430</v>
      </c>
      <c r="I548" s="13" t="s">
        <v>1429</v>
      </c>
      <c r="J548" s="10">
        <v>24.000000000000004</v>
      </c>
      <c r="K548" s="11" t="s">
        <v>981</v>
      </c>
      <c r="L548" s="11" t="s">
        <v>1237</v>
      </c>
      <c r="M548" s="15">
        <v>400</v>
      </c>
      <c r="N548" s="12">
        <v>36</v>
      </c>
      <c r="O548" s="12">
        <v>0.25</v>
      </c>
      <c r="P548" s="12">
        <v>3.0000000000000004</v>
      </c>
      <c r="Q548" s="12">
        <v>27.620000000000005</v>
      </c>
      <c r="R548" s="12">
        <v>24.000000000000004</v>
      </c>
      <c r="S548" s="12">
        <v>6.88</v>
      </c>
      <c r="T548" s="9">
        <v>20.937999999999999</v>
      </c>
      <c r="U548" s="12">
        <v>32</v>
      </c>
      <c r="V548" s="12">
        <v>1.88</v>
      </c>
      <c r="W548" s="12">
        <v>24</v>
      </c>
      <c r="X548" s="9">
        <v>7.5</v>
      </c>
      <c r="Y548" s="9" t="s">
        <v>859</v>
      </c>
      <c r="Z548" s="9" t="s">
        <v>694</v>
      </c>
      <c r="AA548" s="9" t="s">
        <v>695</v>
      </c>
      <c r="AB548" s="9" t="s">
        <v>698</v>
      </c>
      <c r="AC548" s="9">
        <v>0.12933333333333333</v>
      </c>
      <c r="AD548" s="9">
        <v>2.5866666666666664</v>
      </c>
      <c r="AE548" s="9">
        <v>1.4685000000000024</v>
      </c>
      <c r="AF548" s="9">
        <v>15</v>
      </c>
      <c r="AG548" s="25" t="s">
        <v>2264</v>
      </c>
      <c r="BB548" s="104" t="s">
        <v>5072</v>
      </c>
      <c r="BC548" s="105">
        <f t="shared" si="92"/>
        <v>0</v>
      </c>
      <c r="BD548" s="1"/>
      <c r="BE548">
        <v>3</v>
      </c>
      <c r="BF548" s="5">
        <v>4</v>
      </c>
      <c r="BG548">
        <v>7.25</v>
      </c>
      <c r="BH548" s="106">
        <f t="shared" si="91"/>
        <v>7.25</v>
      </c>
      <c r="BI548" s="107">
        <f t="shared" si="93"/>
        <v>0.5</v>
      </c>
      <c r="BJ548" s="108" t="str">
        <f t="shared" si="94"/>
        <v>SA-193-B7</v>
      </c>
      <c r="BK548" s="109" t="str">
        <f t="shared" si="95"/>
        <v>STUD BOLT, 3-4</v>
      </c>
      <c r="BL548" s="6">
        <f t="shared" si="89"/>
        <v>2.7023000000000001</v>
      </c>
      <c r="BM548" s="6" t="str">
        <f t="shared" si="96"/>
        <v>3-4 MACHINE THREAD</v>
      </c>
      <c r="BN548" s="110" t="s">
        <v>4476</v>
      </c>
    </row>
    <row r="549" spans="2:66" x14ac:dyDescent="0.25">
      <c r="B549" s="48" t="str">
        <f t="shared" si="90"/>
        <v>WNeck Flange 400-NPS24 SCH-120</v>
      </c>
      <c r="C549" s="9" t="s">
        <v>23</v>
      </c>
      <c r="D549" s="9" t="s">
        <v>788</v>
      </c>
      <c r="E549" s="9">
        <v>16777215</v>
      </c>
      <c r="F549" s="22" t="s">
        <v>689</v>
      </c>
      <c r="G549" s="9" t="s">
        <v>1</v>
      </c>
      <c r="H549" s="9" t="s">
        <v>1431</v>
      </c>
      <c r="I549" s="13" t="s">
        <v>1429</v>
      </c>
      <c r="J549" s="10">
        <v>24.000000000000004</v>
      </c>
      <c r="K549" s="11" t="s">
        <v>981</v>
      </c>
      <c r="L549" s="11" t="s">
        <v>1237</v>
      </c>
      <c r="M549" s="15">
        <v>400</v>
      </c>
      <c r="N549" s="12">
        <v>36</v>
      </c>
      <c r="O549" s="12">
        <v>0.25</v>
      </c>
      <c r="P549" s="12">
        <v>3.0000000000000004</v>
      </c>
      <c r="Q549" s="12">
        <v>27.620000000000005</v>
      </c>
      <c r="R549" s="12">
        <v>24.000000000000004</v>
      </c>
      <c r="S549" s="12">
        <v>6.88</v>
      </c>
      <c r="T549" s="9">
        <v>20.376000000000001</v>
      </c>
      <c r="U549" s="12">
        <v>32</v>
      </c>
      <c r="V549" s="12">
        <v>1.88</v>
      </c>
      <c r="W549" s="12">
        <v>24</v>
      </c>
      <c r="X549" s="9">
        <v>7.5</v>
      </c>
      <c r="Y549" s="9" t="s">
        <v>816</v>
      </c>
      <c r="Z549" s="9" t="s">
        <v>694</v>
      </c>
      <c r="AA549" s="9" t="s">
        <v>695</v>
      </c>
      <c r="AB549" s="9" t="s">
        <v>698</v>
      </c>
      <c r="AC549" s="9">
        <v>0.12933333333333333</v>
      </c>
      <c r="AD549" s="9">
        <v>2.5866666666666664</v>
      </c>
      <c r="AE549" s="9">
        <v>1.7495000000000012</v>
      </c>
      <c r="AF549" s="9">
        <v>15</v>
      </c>
      <c r="AG549" s="25" t="s">
        <v>2264</v>
      </c>
      <c r="BB549" s="104" t="s">
        <v>5073</v>
      </c>
      <c r="BC549" s="105">
        <f t="shared" si="92"/>
        <v>0</v>
      </c>
      <c r="BD549" s="1"/>
      <c r="BE549">
        <v>3</v>
      </c>
      <c r="BF549" s="5">
        <v>4</v>
      </c>
      <c r="BG549">
        <v>7.5</v>
      </c>
      <c r="BH549" s="106">
        <f t="shared" si="91"/>
        <v>7.5</v>
      </c>
      <c r="BI549" s="107">
        <f t="shared" si="93"/>
        <v>0.5</v>
      </c>
      <c r="BJ549" s="108" t="str">
        <f t="shared" si="94"/>
        <v>SA-193-B7</v>
      </c>
      <c r="BK549" s="109" t="str">
        <f t="shared" si="95"/>
        <v>STUD BOLT, 3-4</v>
      </c>
      <c r="BL549" s="6">
        <f t="shared" si="89"/>
        <v>2.7023000000000001</v>
      </c>
      <c r="BM549" s="6" t="str">
        <f t="shared" si="96"/>
        <v>3-4 MACHINE THREAD</v>
      </c>
      <c r="BN549" s="110" t="s">
        <v>4476</v>
      </c>
    </row>
    <row r="550" spans="2:66" x14ac:dyDescent="0.25">
      <c r="B550" s="48" t="str">
        <f t="shared" si="90"/>
        <v>WNeck Flange 400-NPS24 SCH-140</v>
      </c>
      <c r="C550" s="9" t="s">
        <v>23</v>
      </c>
      <c r="D550" s="9" t="s">
        <v>788</v>
      </c>
      <c r="E550" s="9">
        <v>16777215</v>
      </c>
      <c r="F550" s="22" t="s">
        <v>689</v>
      </c>
      <c r="G550" s="9" t="s">
        <v>1</v>
      </c>
      <c r="H550" s="9" t="s">
        <v>1432</v>
      </c>
      <c r="I550" s="13" t="s">
        <v>1429</v>
      </c>
      <c r="J550" s="10">
        <v>24.000000000000004</v>
      </c>
      <c r="K550" s="11" t="s">
        <v>981</v>
      </c>
      <c r="L550" s="11" t="s">
        <v>1237</v>
      </c>
      <c r="M550" s="15">
        <v>400</v>
      </c>
      <c r="N550" s="12">
        <v>36</v>
      </c>
      <c r="O550" s="12">
        <v>0.25</v>
      </c>
      <c r="P550" s="12">
        <v>3.0000000000000004</v>
      </c>
      <c r="Q550" s="12">
        <v>27.620000000000005</v>
      </c>
      <c r="R550" s="12">
        <v>24.000000000000004</v>
      </c>
      <c r="S550" s="12">
        <v>6.88</v>
      </c>
      <c r="T550" s="9">
        <v>19.876000000000001</v>
      </c>
      <c r="U550" s="12">
        <v>32</v>
      </c>
      <c r="V550" s="12">
        <v>1.88</v>
      </c>
      <c r="W550" s="12">
        <v>24</v>
      </c>
      <c r="X550" s="9">
        <v>7.5</v>
      </c>
      <c r="Y550" s="9" t="s">
        <v>862</v>
      </c>
      <c r="Z550" s="9" t="s">
        <v>694</v>
      </c>
      <c r="AA550" s="9" t="s">
        <v>695</v>
      </c>
      <c r="AB550" s="9" t="s">
        <v>698</v>
      </c>
      <c r="AC550" s="9">
        <v>0.12933333333333333</v>
      </c>
      <c r="AD550" s="9">
        <v>2.5866666666666664</v>
      </c>
      <c r="AE550" s="9">
        <v>1.9995000000000012</v>
      </c>
      <c r="AF550" s="9">
        <v>15</v>
      </c>
      <c r="AG550" s="25" t="s">
        <v>2264</v>
      </c>
      <c r="BB550" s="104" t="s">
        <v>5074</v>
      </c>
      <c r="BC550" s="105">
        <f t="shared" si="92"/>
        <v>0</v>
      </c>
      <c r="BD550" s="1"/>
      <c r="BE550">
        <v>3</v>
      </c>
      <c r="BF550" s="5">
        <v>4</v>
      </c>
      <c r="BG550">
        <v>7.75</v>
      </c>
      <c r="BH550" s="106">
        <f t="shared" si="91"/>
        <v>7.75</v>
      </c>
      <c r="BI550" s="107">
        <f t="shared" si="93"/>
        <v>0.5</v>
      </c>
      <c r="BJ550" s="108" t="str">
        <f t="shared" si="94"/>
        <v>SA-193-B7</v>
      </c>
      <c r="BK550" s="109" t="str">
        <f t="shared" si="95"/>
        <v>STUD BOLT, 3-4</v>
      </c>
      <c r="BL550" s="6">
        <f t="shared" si="89"/>
        <v>2.7023000000000001</v>
      </c>
      <c r="BM550" s="6" t="str">
        <f t="shared" si="96"/>
        <v>3-4 MACHINE THREAD</v>
      </c>
      <c r="BN550" s="110" t="s">
        <v>4476</v>
      </c>
    </row>
    <row r="551" spans="2:66" x14ac:dyDescent="0.25">
      <c r="B551" s="48" t="str">
        <f t="shared" si="90"/>
        <v>WNeck Flange 400-NPS24 SCH-160</v>
      </c>
      <c r="C551" s="9" t="s">
        <v>23</v>
      </c>
      <c r="D551" s="9" t="s">
        <v>788</v>
      </c>
      <c r="E551" s="9">
        <v>16777215</v>
      </c>
      <c r="F551" s="22" t="s">
        <v>689</v>
      </c>
      <c r="G551" s="9" t="s">
        <v>1</v>
      </c>
      <c r="H551" s="9" t="s">
        <v>1433</v>
      </c>
      <c r="I551" s="13" t="s">
        <v>1429</v>
      </c>
      <c r="J551" s="10">
        <v>24.000000000000004</v>
      </c>
      <c r="K551" s="11" t="s">
        <v>981</v>
      </c>
      <c r="L551" s="11" t="s">
        <v>1237</v>
      </c>
      <c r="M551" s="15">
        <v>400</v>
      </c>
      <c r="N551" s="12">
        <v>36</v>
      </c>
      <c r="O551" s="12">
        <v>0.25</v>
      </c>
      <c r="P551" s="12">
        <v>3.0000000000000004</v>
      </c>
      <c r="Q551" s="12">
        <v>27.620000000000005</v>
      </c>
      <c r="R551" s="12">
        <v>24.000000000000004</v>
      </c>
      <c r="S551" s="12">
        <v>6.88</v>
      </c>
      <c r="T551" s="9">
        <v>19.312000000000001</v>
      </c>
      <c r="U551" s="12">
        <v>32</v>
      </c>
      <c r="V551" s="12">
        <v>1.88</v>
      </c>
      <c r="W551" s="12">
        <v>24</v>
      </c>
      <c r="X551" s="9">
        <v>7.5</v>
      </c>
      <c r="Y551" s="9" t="s">
        <v>700</v>
      </c>
      <c r="Z551" s="9" t="s">
        <v>694</v>
      </c>
      <c r="AA551" s="9" t="s">
        <v>695</v>
      </c>
      <c r="AB551" s="9" t="s">
        <v>698</v>
      </c>
      <c r="AC551" s="9">
        <v>0.12933333333333333</v>
      </c>
      <c r="AD551" s="9">
        <v>2.5866666666666664</v>
      </c>
      <c r="AE551" s="9">
        <v>2.2815000000000012</v>
      </c>
      <c r="AF551" s="9">
        <v>15</v>
      </c>
      <c r="AG551" s="25" t="s">
        <v>2264</v>
      </c>
      <c r="BB551" s="104" t="s">
        <v>5075</v>
      </c>
      <c r="BC551" s="105">
        <f t="shared" si="92"/>
        <v>0</v>
      </c>
      <c r="BD551" s="1"/>
      <c r="BE551">
        <v>3</v>
      </c>
      <c r="BF551" s="5">
        <v>4</v>
      </c>
      <c r="BG551">
        <v>8</v>
      </c>
      <c r="BH551" s="106">
        <f t="shared" si="91"/>
        <v>8</v>
      </c>
      <c r="BI551" s="107">
        <f t="shared" si="93"/>
        <v>0.5</v>
      </c>
      <c r="BJ551" s="108" t="str">
        <f t="shared" si="94"/>
        <v>SA-193-B7</v>
      </c>
      <c r="BK551" s="109" t="str">
        <f t="shared" si="95"/>
        <v>STUD BOLT, 3-4</v>
      </c>
      <c r="BL551" s="6">
        <f t="shared" si="89"/>
        <v>2.7023000000000001</v>
      </c>
      <c r="BM551" s="6" t="str">
        <f t="shared" si="96"/>
        <v>3-4 MACHINE THREAD</v>
      </c>
      <c r="BN551" s="110" t="s">
        <v>4476</v>
      </c>
    </row>
    <row r="552" spans="2:66" x14ac:dyDescent="0.25">
      <c r="B552" s="48" t="str">
        <f t="shared" si="90"/>
        <v>WNeck Flange 400-NPS24 SCH-20</v>
      </c>
      <c r="C552" s="9" t="s">
        <v>23</v>
      </c>
      <c r="D552" s="9" t="s">
        <v>788</v>
      </c>
      <c r="E552" s="9">
        <v>16777215</v>
      </c>
      <c r="F552" s="22" t="s">
        <v>689</v>
      </c>
      <c r="G552" s="9" t="s">
        <v>1</v>
      </c>
      <c r="H552" s="9" t="s">
        <v>1434</v>
      </c>
      <c r="I552" s="13" t="s">
        <v>1429</v>
      </c>
      <c r="J552" s="10">
        <v>24.000000000000004</v>
      </c>
      <c r="K552" s="11" t="s">
        <v>981</v>
      </c>
      <c r="L552" s="11" t="s">
        <v>1237</v>
      </c>
      <c r="M552" s="15">
        <v>400</v>
      </c>
      <c r="N552" s="12">
        <v>36</v>
      </c>
      <c r="O552" s="12">
        <v>0.25</v>
      </c>
      <c r="P552" s="12">
        <v>3.0000000000000004</v>
      </c>
      <c r="Q552" s="12">
        <v>27.620000000000005</v>
      </c>
      <c r="R552" s="12">
        <v>24.000000000000004</v>
      </c>
      <c r="S552" s="12">
        <v>6.88</v>
      </c>
      <c r="T552" s="9">
        <v>23.25</v>
      </c>
      <c r="U552" s="12">
        <v>32</v>
      </c>
      <c r="V552" s="12">
        <v>1.88</v>
      </c>
      <c r="W552" s="12">
        <v>24</v>
      </c>
      <c r="X552" s="9">
        <v>7.5</v>
      </c>
      <c r="Y552" s="9" t="s">
        <v>866</v>
      </c>
      <c r="Z552" s="9" t="s">
        <v>694</v>
      </c>
      <c r="AA552" s="9" t="s">
        <v>695</v>
      </c>
      <c r="AB552" s="9" t="s">
        <v>698</v>
      </c>
      <c r="AC552" s="9">
        <v>0.12933333333333333</v>
      </c>
      <c r="AD552" s="9">
        <v>2.5866666666666664</v>
      </c>
      <c r="AE552" s="9">
        <v>0.31250000000000178</v>
      </c>
      <c r="AF552" s="9">
        <v>15</v>
      </c>
      <c r="AG552" s="25" t="s">
        <v>2264</v>
      </c>
      <c r="BB552" s="104" t="s">
        <v>5076</v>
      </c>
      <c r="BC552" s="105">
        <f t="shared" si="92"/>
        <v>0</v>
      </c>
      <c r="BD552" s="1"/>
      <c r="BE552">
        <v>3</v>
      </c>
      <c r="BF552" s="5">
        <v>4</v>
      </c>
      <c r="BG552">
        <v>8.5</v>
      </c>
      <c r="BH552" s="106">
        <f t="shared" si="91"/>
        <v>8.5</v>
      </c>
      <c r="BI552" s="107">
        <f t="shared" si="93"/>
        <v>0.5</v>
      </c>
      <c r="BJ552" s="108" t="str">
        <f t="shared" si="94"/>
        <v>SA-193-B7</v>
      </c>
      <c r="BK552" s="109" t="str">
        <f t="shared" si="95"/>
        <v>STUD BOLT, 3-4</v>
      </c>
      <c r="BL552" s="6">
        <f t="shared" si="89"/>
        <v>2.7023000000000001</v>
      </c>
      <c r="BM552" s="6" t="str">
        <f t="shared" si="96"/>
        <v>3-4 MACHINE THREAD</v>
      </c>
      <c r="BN552" s="110" t="s">
        <v>4476</v>
      </c>
    </row>
    <row r="553" spans="2:66" x14ac:dyDescent="0.25">
      <c r="B553" s="48" t="str">
        <f t="shared" si="90"/>
        <v>WNeck Flange 400-NPS24 SCH-30</v>
      </c>
      <c r="C553" s="9" t="s">
        <v>23</v>
      </c>
      <c r="D553" s="9" t="s">
        <v>788</v>
      </c>
      <c r="E553" s="9">
        <v>16777215</v>
      </c>
      <c r="F553" s="22" t="s">
        <v>689</v>
      </c>
      <c r="G553" s="9" t="s">
        <v>1</v>
      </c>
      <c r="H553" s="9" t="s">
        <v>1435</v>
      </c>
      <c r="I553" s="13" t="s">
        <v>1429</v>
      </c>
      <c r="J553" s="10">
        <v>24.000000000000004</v>
      </c>
      <c r="K553" s="11" t="s">
        <v>981</v>
      </c>
      <c r="L553" s="11" t="s">
        <v>1237</v>
      </c>
      <c r="M553" s="15">
        <v>400</v>
      </c>
      <c r="N553" s="12">
        <v>36</v>
      </c>
      <c r="O553" s="12">
        <v>0.25</v>
      </c>
      <c r="P553" s="12">
        <v>3.0000000000000004</v>
      </c>
      <c r="Q553" s="12">
        <v>27.620000000000005</v>
      </c>
      <c r="R553" s="12">
        <v>24.000000000000004</v>
      </c>
      <c r="S553" s="12">
        <v>6.88</v>
      </c>
      <c r="T553" s="9">
        <v>22.876000000000001</v>
      </c>
      <c r="U553" s="12">
        <v>32</v>
      </c>
      <c r="V553" s="12">
        <v>1.88</v>
      </c>
      <c r="W553" s="12">
        <v>24</v>
      </c>
      <c r="X553" s="9">
        <v>7.5</v>
      </c>
      <c r="Y553" s="9" t="s">
        <v>868</v>
      </c>
      <c r="Z553" s="9" t="s">
        <v>694</v>
      </c>
      <c r="AA553" s="9" t="s">
        <v>695</v>
      </c>
      <c r="AB553" s="9" t="s">
        <v>698</v>
      </c>
      <c r="AC553" s="9">
        <v>0.12933333333333333</v>
      </c>
      <c r="AD553" s="9">
        <v>2.5866666666666664</v>
      </c>
      <c r="AE553" s="9">
        <v>0.49950000000000117</v>
      </c>
      <c r="AF553" s="9">
        <v>15</v>
      </c>
      <c r="AG553" s="25" t="s">
        <v>2264</v>
      </c>
      <c r="BB553" s="104" t="s">
        <v>5077</v>
      </c>
      <c r="BC553" s="105">
        <f t="shared" si="92"/>
        <v>0</v>
      </c>
      <c r="BD553" s="1"/>
      <c r="BE553">
        <v>3</v>
      </c>
      <c r="BF553" s="5">
        <v>4</v>
      </c>
      <c r="BG553">
        <v>9</v>
      </c>
      <c r="BH553" s="106">
        <f t="shared" si="91"/>
        <v>9</v>
      </c>
      <c r="BI553" s="107">
        <f t="shared" si="93"/>
        <v>0.5</v>
      </c>
      <c r="BJ553" s="108" t="str">
        <f t="shared" si="94"/>
        <v>SA-193-B7</v>
      </c>
      <c r="BK553" s="109" t="str">
        <f t="shared" si="95"/>
        <v>STUD BOLT, 3-4</v>
      </c>
      <c r="BL553" s="6">
        <f t="shared" si="89"/>
        <v>2.7023000000000001</v>
      </c>
      <c r="BM553" s="6" t="str">
        <f t="shared" si="96"/>
        <v>3-4 MACHINE THREAD</v>
      </c>
      <c r="BN553" s="110" t="s">
        <v>4476</v>
      </c>
    </row>
    <row r="554" spans="2:66" x14ac:dyDescent="0.25">
      <c r="B554" s="48" t="str">
        <f t="shared" si="90"/>
        <v>WNeck Flange 400-NPS24 SCH-40</v>
      </c>
      <c r="C554" s="9" t="s">
        <v>23</v>
      </c>
      <c r="D554" s="9" t="s">
        <v>788</v>
      </c>
      <c r="E554" s="9">
        <v>16777215</v>
      </c>
      <c r="F554" s="22" t="s">
        <v>689</v>
      </c>
      <c r="G554" s="9" t="s">
        <v>1</v>
      </c>
      <c r="H554" s="9" t="s">
        <v>1436</v>
      </c>
      <c r="I554" s="13" t="s">
        <v>1429</v>
      </c>
      <c r="J554" s="10">
        <v>24.000000000000004</v>
      </c>
      <c r="K554" s="11" t="s">
        <v>981</v>
      </c>
      <c r="L554" s="11" t="s">
        <v>1237</v>
      </c>
      <c r="M554" s="15">
        <v>400</v>
      </c>
      <c r="N554" s="12">
        <v>36</v>
      </c>
      <c r="O554" s="12">
        <v>0.25</v>
      </c>
      <c r="P554" s="12">
        <v>3.0000000000000004</v>
      </c>
      <c r="Q554" s="12">
        <v>27.620000000000005</v>
      </c>
      <c r="R554" s="12">
        <v>24.000000000000004</v>
      </c>
      <c r="S554" s="12">
        <v>6.88</v>
      </c>
      <c r="T554" s="9">
        <v>22.623999999999999</v>
      </c>
      <c r="U554" s="12">
        <v>32</v>
      </c>
      <c r="V554" s="12">
        <v>1.88</v>
      </c>
      <c r="W554" s="12">
        <v>24</v>
      </c>
      <c r="X554" s="9">
        <v>7.5</v>
      </c>
      <c r="Y554" s="9" t="s">
        <v>702</v>
      </c>
      <c r="Z554" s="9" t="s">
        <v>694</v>
      </c>
      <c r="AA554" s="9" t="s">
        <v>695</v>
      </c>
      <c r="AB554" s="9" t="s">
        <v>698</v>
      </c>
      <c r="AC554" s="9">
        <v>0.12933333333333333</v>
      </c>
      <c r="AD554" s="9">
        <v>2.5866666666666664</v>
      </c>
      <c r="AE554" s="9">
        <v>0.62550000000000239</v>
      </c>
      <c r="AF554" s="9">
        <v>15</v>
      </c>
      <c r="AG554" s="25" t="s">
        <v>2264</v>
      </c>
      <c r="BB554" s="104" t="s">
        <v>5078</v>
      </c>
      <c r="BC554" s="105">
        <f t="shared" si="92"/>
        <v>0</v>
      </c>
      <c r="BD554" s="1"/>
      <c r="BE554">
        <v>3</v>
      </c>
      <c r="BF554" s="5">
        <v>4</v>
      </c>
      <c r="BG554">
        <v>9.5</v>
      </c>
      <c r="BH554" s="106">
        <f t="shared" si="91"/>
        <v>9.5</v>
      </c>
      <c r="BI554" s="107">
        <f t="shared" si="93"/>
        <v>0.5</v>
      </c>
      <c r="BJ554" s="108" t="str">
        <f t="shared" si="94"/>
        <v>SA-193-B7</v>
      </c>
      <c r="BK554" s="109" t="str">
        <f t="shared" si="95"/>
        <v>STUD BOLT, 3-4</v>
      </c>
      <c r="BL554" s="6">
        <f t="shared" si="89"/>
        <v>2.7023000000000001</v>
      </c>
      <c r="BM554" s="6" t="str">
        <f t="shared" si="96"/>
        <v>3-4 MACHINE THREAD</v>
      </c>
      <c r="BN554" s="110" t="s">
        <v>4476</v>
      </c>
    </row>
    <row r="555" spans="2:66" x14ac:dyDescent="0.25">
      <c r="B555" s="48" t="str">
        <f t="shared" si="90"/>
        <v>WNeck Flange 400-NPS24 SCH-60</v>
      </c>
      <c r="C555" s="9" t="s">
        <v>23</v>
      </c>
      <c r="D555" s="9" t="s">
        <v>788</v>
      </c>
      <c r="E555" s="9">
        <v>16777215</v>
      </c>
      <c r="F555" s="22" t="s">
        <v>689</v>
      </c>
      <c r="G555" s="9" t="s">
        <v>1</v>
      </c>
      <c r="H555" s="9" t="s">
        <v>1437</v>
      </c>
      <c r="I555" s="13" t="s">
        <v>1429</v>
      </c>
      <c r="J555" s="10">
        <v>24.000000000000004</v>
      </c>
      <c r="K555" s="11" t="s">
        <v>981</v>
      </c>
      <c r="L555" s="11" t="s">
        <v>1237</v>
      </c>
      <c r="M555" s="15">
        <v>400</v>
      </c>
      <c r="N555" s="12">
        <v>36</v>
      </c>
      <c r="O555" s="12">
        <v>0.25</v>
      </c>
      <c r="P555" s="12">
        <v>3.0000000000000004</v>
      </c>
      <c r="Q555" s="12">
        <v>27.620000000000005</v>
      </c>
      <c r="R555" s="12">
        <v>24.000000000000004</v>
      </c>
      <c r="S555" s="12">
        <v>6.88</v>
      </c>
      <c r="T555" s="9">
        <v>22.062000000000001</v>
      </c>
      <c r="U555" s="12">
        <v>32</v>
      </c>
      <c r="V555" s="12">
        <v>1.88</v>
      </c>
      <c r="W555" s="12">
        <v>24</v>
      </c>
      <c r="X555" s="9">
        <v>7.5</v>
      </c>
      <c r="Y555" s="9" t="s">
        <v>872</v>
      </c>
      <c r="Z555" s="9" t="s">
        <v>694</v>
      </c>
      <c r="AA555" s="9" t="s">
        <v>695</v>
      </c>
      <c r="AB555" s="9" t="s">
        <v>698</v>
      </c>
      <c r="AC555" s="9">
        <v>0.12933333333333333</v>
      </c>
      <c r="AD555" s="9">
        <v>2.5866666666666664</v>
      </c>
      <c r="AE555" s="9">
        <v>0.90650000000000119</v>
      </c>
      <c r="AF555" s="9">
        <v>15</v>
      </c>
      <c r="AG555" s="25" t="s">
        <v>2264</v>
      </c>
      <c r="BB555" s="104" t="s">
        <v>5079</v>
      </c>
      <c r="BC555" s="105">
        <f t="shared" si="92"/>
        <v>0</v>
      </c>
      <c r="BD555" s="1"/>
      <c r="BE555">
        <v>3</v>
      </c>
      <c r="BF555" s="5">
        <v>4</v>
      </c>
      <c r="BG555">
        <v>10</v>
      </c>
      <c r="BH555" s="106">
        <f t="shared" si="91"/>
        <v>10</v>
      </c>
      <c r="BI555" s="107">
        <f t="shared" si="93"/>
        <v>0.5</v>
      </c>
      <c r="BJ555" s="108" t="str">
        <f t="shared" si="94"/>
        <v>SA-193-B7</v>
      </c>
      <c r="BK555" s="109" t="str">
        <f t="shared" si="95"/>
        <v>STUD BOLT, 3-4</v>
      </c>
      <c r="BL555" s="6">
        <f t="shared" si="89"/>
        <v>2.7023000000000001</v>
      </c>
      <c r="BM555" s="6" t="str">
        <f t="shared" si="96"/>
        <v>3-4 MACHINE THREAD</v>
      </c>
      <c r="BN555" s="110" t="s">
        <v>4476</v>
      </c>
    </row>
    <row r="556" spans="2:66" x14ac:dyDescent="0.25">
      <c r="B556" s="48" t="str">
        <f t="shared" si="90"/>
        <v>WNeck Flange 400-NPS24 SCH-80</v>
      </c>
      <c r="C556" s="9" t="s">
        <v>23</v>
      </c>
      <c r="D556" s="9" t="s">
        <v>788</v>
      </c>
      <c r="E556" s="9">
        <v>16777215</v>
      </c>
      <c r="F556" s="22" t="s">
        <v>689</v>
      </c>
      <c r="G556" s="9" t="s">
        <v>1</v>
      </c>
      <c r="H556" s="9" t="s">
        <v>1438</v>
      </c>
      <c r="I556" s="13" t="s">
        <v>1429</v>
      </c>
      <c r="J556" s="10">
        <v>24.000000000000004</v>
      </c>
      <c r="K556" s="11" t="s">
        <v>981</v>
      </c>
      <c r="L556" s="11" t="s">
        <v>1237</v>
      </c>
      <c r="M556" s="15">
        <v>400</v>
      </c>
      <c r="N556" s="12">
        <v>36</v>
      </c>
      <c r="O556" s="12">
        <v>0.25</v>
      </c>
      <c r="P556" s="12">
        <v>3.0000000000000004</v>
      </c>
      <c r="Q556" s="12">
        <v>27.620000000000005</v>
      </c>
      <c r="R556" s="12">
        <v>24.000000000000004</v>
      </c>
      <c r="S556" s="12">
        <v>6.88</v>
      </c>
      <c r="T556" s="9">
        <v>21.562000000000001</v>
      </c>
      <c r="U556" s="12">
        <v>32</v>
      </c>
      <c r="V556" s="12">
        <v>1.88</v>
      </c>
      <c r="W556" s="12">
        <v>24</v>
      </c>
      <c r="X556" s="9">
        <v>7.5</v>
      </c>
      <c r="Y556" s="9" t="s">
        <v>704</v>
      </c>
      <c r="Z556" s="9" t="s">
        <v>694</v>
      </c>
      <c r="AA556" s="9" t="s">
        <v>695</v>
      </c>
      <c r="AB556" s="9" t="s">
        <v>698</v>
      </c>
      <c r="AC556" s="9">
        <v>0.12933333333333333</v>
      </c>
      <c r="AD556" s="9">
        <v>2.5866666666666664</v>
      </c>
      <c r="AE556" s="9">
        <v>1.1565000000000012</v>
      </c>
      <c r="AF556" s="9">
        <v>15</v>
      </c>
      <c r="AG556" s="25" t="s">
        <v>2264</v>
      </c>
      <c r="BB556" s="104" t="s">
        <v>5080</v>
      </c>
      <c r="BC556" s="105">
        <f t="shared" si="92"/>
        <v>0</v>
      </c>
      <c r="BD556" s="1"/>
      <c r="BE556">
        <v>3</v>
      </c>
      <c r="BF556" s="5">
        <v>4</v>
      </c>
      <c r="BG556">
        <v>11</v>
      </c>
      <c r="BH556" s="106">
        <f t="shared" si="91"/>
        <v>11</v>
      </c>
      <c r="BI556" s="107">
        <f t="shared" si="93"/>
        <v>0.5</v>
      </c>
      <c r="BJ556" s="108" t="str">
        <f t="shared" si="94"/>
        <v>SA-193-B7</v>
      </c>
      <c r="BK556" s="109" t="str">
        <f t="shared" si="95"/>
        <v>STUD BOLT, 3-4</v>
      </c>
      <c r="BL556" s="6">
        <f t="shared" si="89"/>
        <v>2.7023000000000001</v>
      </c>
      <c r="BM556" s="6" t="str">
        <f t="shared" si="96"/>
        <v>3-4 MACHINE THREAD</v>
      </c>
      <c r="BN556" s="110" t="s">
        <v>4476</v>
      </c>
    </row>
    <row r="557" spans="2:66" x14ac:dyDescent="0.25">
      <c r="B557" s="48" t="str">
        <f t="shared" si="90"/>
        <v>WNeck Flange 400-NPS24 SCH-STD</v>
      </c>
      <c r="C557" s="9" t="s">
        <v>23</v>
      </c>
      <c r="D557" s="9" t="s">
        <v>788</v>
      </c>
      <c r="E557" s="9">
        <v>16777215</v>
      </c>
      <c r="F557" s="22" t="s">
        <v>689</v>
      </c>
      <c r="G557" s="9" t="s">
        <v>1</v>
      </c>
      <c r="H557" s="9" t="s">
        <v>1439</v>
      </c>
      <c r="I557" s="13" t="s">
        <v>1429</v>
      </c>
      <c r="J557" s="10">
        <v>24.000000000000004</v>
      </c>
      <c r="K557" s="11" t="s">
        <v>981</v>
      </c>
      <c r="L557" s="11" t="s">
        <v>1237</v>
      </c>
      <c r="M557" s="15">
        <v>400</v>
      </c>
      <c r="N557" s="12">
        <v>36</v>
      </c>
      <c r="O557" s="12">
        <v>0.25</v>
      </c>
      <c r="P557" s="12">
        <v>3.0000000000000004</v>
      </c>
      <c r="Q557" s="12">
        <v>27.620000000000005</v>
      </c>
      <c r="R557" s="12">
        <v>24.000000000000004</v>
      </c>
      <c r="S557" s="12">
        <v>6.88</v>
      </c>
      <c r="T557" s="9">
        <v>23.25</v>
      </c>
      <c r="U557" s="12">
        <v>32</v>
      </c>
      <c r="V557" s="12">
        <v>1.88</v>
      </c>
      <c r="W557" s="12">
        <v>24</v>
      </c>
      <c r="X557" s="9">
        <v>7.5</v>
      </c>
      <c r="Y557" s="9" t="s">
        <v>706</v>
      </c>
      <c r="Z557" s="9" t="s">
        <v>694</v>
      </c>
      <c r="AA557" s="9" t="s">
        <v>695</v>
      </c>
      <c r="AB557" s="9" t="s">
        <v>698</v>
      </c>
      <c r="AC557" s="9">
        <v>0.12933333333333333</v>
      </c>
      <c r="AD557" s="9">
        <v>2.5866666666666664</v>
      </c>
      <c r="AE557" s="9">
        <v>0.31250000000000178</v>
      </c>
      <c r="AF557" s="9">
        <v>15</v>
      </c>
      <c r="AG557" s="25" t="s">
        <v>2264</v>
      </c>
      <c r="BB557" s="104" t="s">
        <v>5081</v>
      </c>
      <c r="BC557" s="105">
        <f t="shared" si="92"/>
        <v>0</v>
      </c>
      <c r="BD557" s="1"/>
      <c r="BE557">
        <v>3</v>
      </c>
      <c r="BF557" s="5">
        <v>4</v>
      </c>
      <c r="BG557">
        <v>12</v>
      </c>
      <c r="BH557" s="106">
        <f t="shared" si="91"/>
        <v>12</v>
      </c>
      <c r="BI557" s="107">
        <f t="shared" si="93"/>
        <v>0.5</v>
      </c>
      <c r="BJ557" s="108" t="str">
        <f t="shared" si="94"/>
        <v>SA-193-B7</v>
      </c>
      <c r="BK557" s="109" t="str">
        <f t="shared" si="95"/>
        <v>STUD BOLT, 3-4</v>
      </c>
      <c r="BL557" s="6">
        <f t="shared" si="89"/>
        <v>2.7023000000000001</v>
      </c>
      <c r="BM557" s="6" t="str">
        <f t="shared" si="96"/>
        <v>3-4 MACHINE THREAD</v>
      </c>
      <c r="BN557" s="110" t="s">
        <v>4476</v>
      </c>
    </row>
    <row r="558" spans="2:66" x14ac:dyDescent="0.25">
      <c r="B558" s="48" t="str">
        <f t="shared" si="90"/>
        <v>WNeck Flange 400-NPS24 SCH-XH</v>
      </c>
      <c r="C558" s="9" t="s">
        <v>23</v>
      </c>
      <c r="D558" s="9" t="s">
        <v>788</v>
      </c>
      <c r="E558" s="9">
        <v>16777215</v>
      </c>
      <c r="F558" s="22" t="s">
        <v>689</v>
      </c>
      <c r="G558" s="9" t="s">
        <v>1</v>
      </c>
      <c r="H558" s="9" t="s">
        <v>1440</v>
      </c>
      <c r="I558" s="13" t="s">
        <v>1429</v>
      </c>
      <c r="J558" s="10">
        <v>24.000000000000004</v>
      </c>
      <c r="K558" s="11" t="s">
        <v>981</v>
      </c>
      <c r="L558" s="11" t="s">
        <v>1237</v>
      </c>
      <c r="M558" s="15">
        <v>400</v>
      </c>
      <c r="N558" s="12">
        <v>36</v>
      </c>
      <c r="O558" s="12">
        <v>0.25</v>
      </c>
      <c r="P558" s="12">
        <v>3.0000000000000004</v>
      </c>
      <c r="Q558" s="12">
        <v>27.620000000000005</v>
      </c>
      <c r="R558" s="12">
        <v>24.000000000000004</v>
      </c>
      <c r="S558" s="12">
        <v>6.88</v>
      </c>
      <c r="T558" s="9">
        <v>23</v>
      </c>
      <c r="U558" s="12">
        <v>32</v>
      </c>
      <c r="V558" s="12">
        <v>1.88</v>
      </c>
      <c r="W558" s="12">
        <v>24</v>
      </c>
      <c r="X558" s="9">
        <v>7.5</v>
      </c>
      <c r="Y558" s="9" t="s">
        <v>708</v>
      </c>
      <c r="Z558" s="9" t="s">
        <v>694</v>
      </c>
      <c r="AA558" s="9" t="s">
        <v>695</v>
      </c>
      <c r="AB558" s="9" t="s">
        <v>698</v>
      </c>
      <c r="AC558" s="9">
        <v>0.12933333333333333</v>
      </c>
      <c r="AD558" s="9">
        <v>2.5866666666666664</v>
      </c>
      <c r="AE558" s="9">
        <v>0.43750000000000178</v>
      </c>
      <c r="AF558" s="9">
        <v>15</v>
      </c>
      <c r="AG558" s="25" t="s">
        <v>2264</v>
      </c>
      <c r="BB558" s="104" t="s">
        <v>5082</v>
      </c>
      <c r="BC558" s="105">
        <f t="shared" si="92"/>
        <v>0</v>
      </c>
      <c r="BD558" s="1"/>
      <c r="BE558">
        <v>3</v>
      </c>
      <c r="BF558" s="5">
        <v>4</v>
      </c>
      <c r="BG558">
        <v>13</v>
      </c>
      <c r="BH558" s="106">
        <f t="shared" si="91"/>
        <v>13</v>
      </c>
      <c r="BI558" s="107">
        <f t="shared" si="93"/>
        <v>0.5</v>
      </c>
      <c r="BJ558" s="108" t="str">
        <f t="shared" si="94"/>
        <v>SA-193-B7</v>
      </c>
      <c r="BK558" s="109" t="str">
        <f t="shared" si="95"/>
        <v>STUD BOLT, 3-4</v>
      </c>
      <c r="BL558" s="6">
        <f t="shared" si="89"/>
        <v>2.7023000000000001</v>
      </c>
      <c r="BM558" s="6" t="str">
        <f t="shared" si="96"/>
        <v>3-4 MACHINE THREAD</v>
      </c>
      <c r="BN558" s="110" t="s">
        <v>4476</v>
      </c>
    </row>
    <row r="559" spans="2:66" x14ac:dyDescent="0.25">
      <c r="B559" s="48" t="str">
        <f t="shared" si="90"/>
        <v>WNeck Flange 600-NPS0.5 SCH-10</v>
      </c>
      <c r="C559" s="9" t="s">
        <v>23</v>
      </c>
      <c r="D559" s="9" t="s">
        <v>696</v>
      </c>
      <c r="E559" s="9">
        <v>12632256</v>
      </c>
      <c r="F559" s="22" t="s">
        <v>689</v>
      </c>
      <c r="G559" s="9" t="s">
        <v>1</v>
      </c>
      <c r="H559" s="9" t="s">
        <v>1441</v>
      </c>
      <c r="I559" s="13" t="s">
        <v>1442</v>
      </c>
      <c r="J559" s="10">
        <v>0.5</v>
      </c>
      <c r="K559" s="11" t="s">
        <v>691</v>
      </c>
      <c r="L559" s="11" t="s">
        <v>1443</v>
      </c>
      <c r="M559" s="15">
        <v>600</v>
      </c>
      <c r="N559" s="12">
        <v>3.75</v>
      </c>
      <c r="O559" s="12">
        <v>0.25</v>
      </c>
      <c r="P559" s="12">
        <v>0.56000000000000005</v>
      </c>
      <c r="Q559" s="12">
        <v>1.5000000000000002</v>
      </c>
      <c r="R559" s="12">
        <v>0.84</v>
      </c>
      <c r="S559" s="12">
        <v>2.06</v>
      </c>
      <c r="T559" s="14">
        <v>0.67400000000000004</v>
      </c>
      <c r="U559" s="12">
        <v>2.62</v>
      </c>
      <c r="V559" s="12">
        <v>0.62</v>
      </c>
      <c r="W559" s="12">
        <v>4</v>
      </c>
      <c r="X559" s="9">
        <v>45</v>
      </c>
      <c r="Y559" s="9" t="s">
        <v>693</v>
      </c>
      <c r="Z559" s="9" t="s">
        <v>694</v>
      </c>
      <c r="AA559" s="9" t="s">
        <v>695</v>
      </c>
      <c r="AB559" s="9" t="s">
        <v>698</v>
      </c>
      <c r="AC559" s="9">
        <v>0.05</v>
      </c>
      <c r="AD559" s="9">
        <v>1</v>
      </c>
      <c r="AE559" s="9">
        <v>2.0499999999999963E-2</v>
      </c>
      <c r="AF559" s="9">
        <v>90</v>
      </c>
      <c r="AG559" s="25" t="s">
        <v>2264</v>
      </c>
      <c r="BB559" s="104" t="s">
        <v>5083</v>
      </c>
      <c r="BC559" s="105">
        <f t="shared" si="92"/>
        <v>0</v>
      </c>
      <c r="BD559" s="1"/>
      <c r="BE559">
        <v>3</v>
      </c>
      <c r="BF559" s="5">
        <v>4</v>
      </c>
      <c r="BG559">
        <v>14</v>
      </c>
      <c r="BH559" s="106">
        <f t="shared" si="91"/>
        <v>14</v>
      </c>
      <c r="BI559" s="107">
        <f t="shared" si="93"/>
        <v>0.5</v>
      </c>
      <c r="BJ559" s="108" t="str">
        <f t="shared" si="94"/>
        <v>SA-193-B7</v>
      </c>
      <c r="BK559" s="109" t="str">
        <f t="shared" si="95"/>
        <v>STUD BOLT, 3-4</v>
      </c>
      <c r="BL559" s="6">
        <f t="shared" si="89"/>
        <v>2.7023000000000001</v>
      </c>
      <c r="BM559" s="6" t="str">
        <f t="shared" si="96"/>
        <v>3-4 MACHINE THREAD</v>
      </c>
      <c r="BN559" s="110" t="s">
        <v>4476</v>
      </c>
    </row>
    <row r="560" spans="2:66" x14ac:dyDescent="0.25">
      <c r="B560" s="48" t="str">
        <f t="shared" si="90"/>
        <v>WNeck Flange 600-NPS0.5 SCH-160</v>
      </c>
      <c r="C560" s="9" t="s">
        <v>23</v>
      </c>
      <c r="D560" s="9" t="s">
        <v>696</v>
      </c>
      <c r="E560" s="9">
        <v>12632256</v>
      </c>
      <c r="F560" s="22" t="s">
        <v>689</v>
      </c>
      <c r="G560" s="9" t="s">
        <v>309</v>
      </c>
      <c r="H560" s="9" t="s">
        <v>1444</v>
      </c>
      <c r="I560" s="13" t="s">
        <v>1442</v>
      </c>
      <c r="J560" s="10">
        <v>0.5</v>
      </c>
      <c r="K560" s="11" t="s">
        <v>691</v>
      </c>
      <c r="L560" s="11" t="s">
        <v>1443</v>
      </c>
      <c r="M560" s="15">
        <v>600</v>
      </c>
      <c r="N560" s="12">
        <v>3.75</v>
      </c>
      <c r="O560" s="12">
        <v>0.25</v>
      </c>
      <c r="P560" s="12">
        <v>0.56000000000000005</v>
      </c>
      <c r="Q560" s="12">
        <v>1.5000000000000002</v>
      </c>
      <c r="R560" s="12">
        <v>0.84</v>
      </c>
      <c r="S560" s="12">
        <v>2.06</v>
      </c>
      <c r="T560" s="14">
        <v>0.46400000000000002</v>
      </c>
      <c r="U560" s="12">
        <v>2.62</v>
      </c>
      <c r="V560" s="12">
        <v>0.62</v>
      </c>
      <c r="W560" s="12">
        <v>4</v>
      </c>
      <c r="X560" s="9">
        <v>45</v>
      </c>
      <c r="Y560" s="9" t="s">
        <v>700</v>
      </c>
      <c r="Z560" s="9" t="s">
        <v>694</v>
      </c>
      <c r="AA560" s="9" t="s">
        <v>695</v>
      </c>
      <c r="AB560" s="9" t="s">
        <v>698</v>
      </c>
      <c r="AC560" s="9">
        <v>0.05</v>
      </c>
      <c r="AD560" s="9">
        <v>1</v>
      </c>
      <c r="AE560" s="9">
        <v>0.12549999999999997</v>
      </c>
      <c r="AF560" s="9">
        <v>90</v>
      </c>
      <c r="AG560" s="25" t="s">
        <v>2264</v>
      </c>
      <c r="BB560" s="104" t="s">
        <v>5084</v>
      </c>
      <c r="BC560" s="105">
        <f t="shared" si="92"/>
        <v>0</v>
      </c>
      <c r="BD560" s="1"/>
      <c r="BE560">
        <v>3</v>
      </c>
      <c r="BF560" s="5">
        <v>4</v>
      </c>
      <c r="BG560">
        <v>15</v>
      </c>
      <c r="BH560" s="106">
        <f t="shared" si="91"/>
        <v>15</v>
      </c>
      <c r="BI560" s="107">
        <f t="shared" si="93"/>
        <v>0.5</v>
      </c>
      <c r="BJ560" s="108" t="str">
        <f t="shared" si="94"/>
        <v>SA-193-B7</v>
      </c>
      <c r="BK560" s="109" t="str">
        <f t="shared" si="95"/>
        <v>STUD BOLT, 3-4</v>
      </c>
      <c r="BL560" s="6">
        <f t="shared" si="89"/>
        <v>2.7023000000000001</v>
      </c>
      <c r="BM560" s="6" t="str">
        <f t="shared" si="96"/>
        <v>3-4 MACHINE THREAD</v>
      </c>
      <c r="BN560" s="110" t="s">
        <v>4476</v>
      </c>
    </row>
    <row r="561" spans="2:66" x14ac:dyDescent="0.25">
      <c r="B561" s="48" t="str">
        <f t="shared" si="90"/>
        <v>WNeck Flange 600-NPS0.5 SCH-40</v>
      </c>
      <c r="C561" s="9" t="s">
        <v>23</v>
      </c>
      <c r="D561" s="9" t="s">
        <v>696</v>
      </c>
      <c r="E561" s="9">
        <v>12632256</v>
      </c>
      <c r="F561" s="22" t="s">
        <v>689</v>
      </c>
      <c r="G561" s="9" t="s">
        <v>310</v>
      </c>
      <c r="H561" s="9" t="s">
        <v>1445</v>
      </c>
      <c r="I561" s="13" t="s">
        <v>1442</v>
      </c>
      <c r="J561" s="10">
        <v>0.5</v>
      </c>
      <c r="K561" s="11" t="s">
        <v>691</v>
      </c>
      <c r="L561" s="11" t="s">
        <v>1443</v>
      </c>
      <c r="M561" s="15">
        <v>600</v>
      </c>
      <c r="N561" s="12">
        <v>3.75</v>
      </c>
      <c r="O561" s="12">
        <v>0.25</v>
      </c>
      <c r="P561" s="12">
        <v>0.56000000000000005</v>
      </c>
      <c r="Q561" s="12">
        <v>1.5000000000000002</v>
      </c>
      <c r="R561" s="12">
        <v>0.84</v>
      </c>
      <c r="S561" s="12">
        <v>2.06</v>
      </c>
      <c r="T561" s="14">
        <v>0.622</v>
      </c>
      <c r="U561" s="12">
        <v>2.62</v>
      </c>
      <c r="V561" s="12">
        <v>0.62</v>
      </c>
      <c r="W561" s="12">
        <v>4</v>
      </c>
      <c r="X561" s="9">
        <v>45</v>
      </c>
      <c r="Y561" s="9" t="s">
        <v>702</v>
      </c>
      <c r="Z561" s="9" t="s">
        <v>694</v>
      </c>
      <c r="AA561" s="9" t="s">
        <v>695</v>
      </c>
      <c r="AB561" s="9" t="s">
        <v>698</v>
      </c>
      <c r="AC561" s="9">
        <v>0.05</v>
      </c>
      <c r="AD561" s="9">
        <v>1</v>
      </c>
      <c r="AE561" s="9">
        <v>4.6499999999999986E-2</v>
      </c>
      <c r="AF561" s="9">
        <v>90</v>
      </c>
      <c r="AG561" s="25" t="s">
        <v>2264</v>
      </c>
      <c r="BB561" s="104" t="s">
        <v>5085</v>
      </c>
      <c r="BC561" s="105">
        <f t="shared" si="92"/>
        <v>0</v>
      </c>
      <c r="BD561" s="1"/>
      <c r="BE561">
        <v>3</v>
      </c>
      <c r="BF561" s="5">
        <v>4</v>
      </c>
      <c r="BG561">
        <v>16</v>
      </c>
      <c r="BH561" s="106">
        <f t="shared" si="91"/>
        <v>16</v>
      </c>
      <c r="BI561" s="107">
        <f t="shared" si="93"/>
        <v>0.5</v>
      </c>
      <c r="BJ561" s="108" t="str">
        <f t="shared" si="94"/>
        <v>SA-193-B7</v>
      </c>
      <c r="BK561" s="109" t="str">
        <f t="shared" si="95"/>
        <v>STUD BOLT, 3-4</v>
      </c>
      <c r="BL561" s="6">
        <f t="shared" si="89"/>
        <v>2.7023000000000001</v>
      </c>
      <c r="BM561" s="6" t="str">
        <f t="shared" si="96"/>
        <v>3-4 MACHINE THREAD</v>
      </c>
      <c r="BN561" s="110" t="s">
        <v>4476</v>
      </c>
    </row>
    <row r="562" spans="2:66" x14ac:dyDescent="0.25">
      <c r="B562" s="48" t="str">
        <f t="shared" si="90"/>
        <v>WNeck Flange 600-NPS0.5 SCH-80</v>
      </c>
      <c r="C562" s="9" t="s">
        <v>23</v>
      </c>
      <c r="D562" s="9" t="s">
        <v>696</v>
      </c>
      <c r="E562" s="9">
        <v>12632256</v>
      </c>
      <c r="F562" s="22" t="s">
        <v>689</v>
      </c>
      <c r="G562" s="9" t="s">
        <v>311</v>
      </c>
      <c r="H562" s="9" t="s">
        <v>1446</v>
      </c>
      <c r="I562" s="13" t="s">
        <v>1442</v>
      </c>
      <c r="J562" s="10">
        <v>0.5</v>
      </c>
      <c r="K562" s="11" t="s">
        <v>691</v>
      </c>
      <c r="L562" s="11" t="s">
        <v>1443</v>
      </c>
      <c r="M562" s="15">
        <v>600</v>
      </c>
      <c r="N562" s="12">
        <v>3.75</v>
      </c>
      <c r="O562" s="12">
        <v>0.25</v>
      </c>
      <c r="P562" s="12">
        <v>0.56000000000000005</v>
      </c>
      <c r="Q562" s="12">
        <v>1.5000000000000002</v>
      </c>
      <c r="R562" s="12">
        <v>0.84</v>
      </c>
      <c r="S562" s="12">
        <v>2.06</v>
      </c>
      <c r="T562" s="14">
        <v>0.54600000000000004</v>
      </c>
      <c r="U562" s="12">
        <v>2.62</v>
      </c>
      <c r="V562" s="12">
        <v>0.62</v>
      </c>
      <c r="W562" s="12">
        <v>4</v>
      </c>
      <c r="X562" s="9">
        <v>45</v>
      </c>
      <c r="Y562" s="9" t="s">
        <v>704</v>
      </c>
      <c r="Z562" s="9" t="s">
        <v>694</v>
      </c>
      <c r="AA562" s="9" t="s">
        <v>695</v>
      </c>
      <c r="AB562" s="9" t="s">
        <v>698</v>
      </c>
      <c r="AC562" s="9">
        <v>0.05</v>
      </c>
      <c r="AD562" s="9">
        <v>1</v>
      </c>
      <c r="AE562" s="9">
        <v>8.4499999999999964E-2</v>
      </c>
      <c r="AF562" s="9">
        <v>90</v>
      </c>
      <c r="AG562" s="25" t="s">
        <v>2264</v>
      </c>
      <c r="BB562" s="104" t="s">
        <v>5086</v>
      </c>
      <c r="BC562" s="105">
        <f t="shared" si="92"/>
        <v>0</v>
      </c>
      <c r="BD562" s="1"/>
      <c r="BE562">
        <v>3</v>
      </c>
      <c r="BF562" s="5">
        <v>4</v>
      </c>
      <c r="BG562">
        <v>18</v>
      </c>
      <c r="BH562" s="106">
        <f t="shared" si="91"/>
        <v>18</v>
      </c>
      <c r="BI562" s="107">
        <f t="shared" si="93"/>
        <v>0.5</v>
      </c>
      <c r="BJ562" s="108" t="str">
        <f t="shared" si="94"/>
        <v>SA-193-B7</v>
      </c>
      <c r="BK562" s="109" t="str">
        <f t="shared" si="95"/>
        <v>STUD BOLT, 3-4</v>
      </c>
      <c r="BL562" s="6">
        <f t="shared" si="89"/>
        <v>2.7023000000000001</v>
      </c>
      <c r="BM562" s="6" t="str">
        <f t="shared" si="96"/>
        <v>3-4 MACHINE THREAD</v>
      </c>
      <c r="BN562" s="110" t="s">
        <v>4476</v>
      </c>
    </row>
    <row r="563" spans="2:66" x14ac:dyDescent="0.25">
      <c r="B563" s="48" t="str">
        <f t="shared" si="90"/>
        <v>WNeck Flange 600-NPS0.5 SCH-STD</v>
      </c>
      <c r="C563" s="9" t="s">
        <v>23</v>
      </c>
      <c r="D563" s="9" t="s">
        <v>696</v>
      </c>
      <c r="E563" s="9">
        <v>12632256</v>
      </c>
      <c r="F563" s="22" t="s">
        <v>689</v>
      </c>
      <c r="G563" s="9" t="s">
        <v>312</v>
      </c>
      <c r="H563" s="9" t="s">
        <v>1447</v>
      </c>
      <c r="I563" s="13" t="s">
        <v>1442</v>
      </c>
      <c r="J563" s="10">
        <v>0.5</v>
      </c>
      <c r="K563" s="11" t="s">
        <v>691</v>
      </c>
      <c r="L563" s="11" t="s">
        <v>1443</v>
      </c>
      <c r="M563" s="15">
        <v>600</v>
      </c>
      <c r="N563" s="12">
        <v>3.75</v>
      </c>
      <c r="O563" s="12">
        <v>0.25</v>
      </c>
      <c r="P563" s="12">
        <v>0.56000000000000005</v>
      </c>
      <c r="Q563" s="12">
        <v>1.5000000000000002</v>
      </c>
      <c r="R563" s="12">
        <v>0.84</v>
      </c>
      <c r="S563" s="12">
        <v>2.06</v>
      </c>
      <c r="T563" s="14">
        <v>0.622</v>
      </c>
      <c r="U563" s="12">
        <v>2.62</v>
      </c>
      <c r="V563" s="12">
        <v>0.62</v>
      </c>
      <c r="W563" s="12">
        <v>4</v>
      </c>
      <c r="X563" s="9">
        <v>45</v>
      </c>
      <c r="Y563" s="9" t="s">
        <v>706</v>
      </c>
      <c r="Z563" s="9" t="s">
        <v>694</v>
      </c>
      <c r="AA563" s="9" t="s">
        <v>695</v>
      </c>
      <c r="AB563" s="9" t="s">
        <v>698</v>
      </c>
      <c r="AC563" s="9">
        <v>0.05</v>
      </c>
      <c r="AD563" s="9">
        <v>1</v>
      </c>
      <c r="AE563" s="9">
        <v>4.6499999999999986E-2</v>
      </c>
      <c r="AF563" s="9">
        <v>90</v>
      </c>
      <c r="AG563" s="25" t="s">
        <v>2264</v>
      </c>
      <c r="BB563" s="104" t="s">
        <v>5087</v>
      </c>
      <c r="BC563" s="105">
        <f t="shared" si="92"/>
        <v>0</v>
      </c>
      <c r="BD563" s="1"/>
      <c r="BE563">
        <v>3</v>
      </c>
      <c r="BF563" s="5">
        <v>4</v>
      </c>
      <c r="BG563">
        <v>20</v>
      </c>
      <c r="BH563" s="106">
        <f t="shared" si="91"/>
        <v>20</v>
      </c>
      <c r="BI563" s="107">
        <f t="shared" si="93"/>
        <v>0.5</v>
      </c>
      <c r="BJ563" s="108" t="str">
        <f t="shared" si="94"/>
        <v>SA-193-B7</v>
      </c>
      <c r="BK563" s="109" t="str">
        <f t="shared" si="95"/>
        <v>STUD BOLT, 3-4</v>
      </c>
      <c r="BL563" s="6">
        <f t="shared" si="89"/>
        <v>2.7023000000000001</v>
      </c>
      <c r="BM563" s="6" t="str">
        <f t="shared" si="96"/>
        <v>3-4 MACHINE THREAD</v>
      </c>
      <c r="BN563" s="110" t="s">
        <v>4476</v>
      </c>
    </row>
    <row r="564" spans="2:66" ht="15.75" thickBot="1" x14ac:dyDescent="0.3">
      <c r="B564" s="48" t="str">
        <f t="shared" si="90"/>
        <v>WNeck Flange 600-NPS0.5 SCH-XH</v>
      </c>
      <c r="C564" s="9" t="s">
        <v>23</v>
      </c>
      <c r="D564" s="9" t="s">
        <v>696</v>
      </c>
      <c r="E564" s="9">
        <v>12632256</v>
      </c>
      <c r="F564" s="22" t="s">
        <v>689</v>
      </c>
      <c r="G564" s="9" t="s">
        <v>1</v>
      </c>
      <c r="H564" s="9" t="s">
        <v>1448</v>
      </c>
      <c r="I564" s="13" t="s">
        <v>1442</v>
      </c>
      <c r="J564" s="10">
        <v>0.5</v>
      </c>
      <c r="K564" s="11" t="s">
        <v>691</v>
      </c>
      <c r="L564" s="11" t="s">
        <v>1443</v>
      </c>
      <c r="M564" s="15">
        <v>600</v>
      </c>
      <c r="N564" s="12">
        <v>3.75</v>
      </c>
      <c r="O564" s="12">
        <v>0.25</v>
      </c>
      <c r="P564" s="12">
        <v>0.56000000000000005</v>
      </c>
      <c r="Q564" s="12">
        <v>1.5000000000000002</v>
      </c>
      <c r="R564" s="12">
        <v>0.84</v>
      </c>
      <c r="S564" s="12">
        <v>2.06</v>
      </c>
      <c r="T564" s="14">
        <v>0.54600000000000004</v>
      </c>
      <c r="U564" s="12">
        <v>2.62</v>
      </c>
      <c r="V564" s="12">
        <v>0.62</v>
      </c>
      <c r="W564" s="12">
        <v>4</v>
      </c>
      <c r="X564" s="9">
        <v>45</v>
      </c>
      <c r="Y564" s="9" t="s">
        <v>708</v>
      </c>
      <c r="Z564" s="9" t="s">
        <v>694</v>
      </c>
      <c r="AA564" s="9" t="s">
        <v>695</v>
      </c>
      <c r="AB564" s="9" t="s">
        <v>698</v>
      </c>
      <c r="AC564" s="9">
        <v>0.05</v>
      </c>
      <c r="AD564" s="9">
        <v>1</v>
      </c>
      <c r="AE564" s="9">
        <v>8.4499999999999964E-2</v>
      </c>
      <c r="AF564" s="9">
        <v>90</v>
      </c>
      <c r="AG564" s="25" t="s">
        <v>2264</v>
      </c>
      <c r="BB564" s="116" t="s">
        <v>659</v>
      </c>
      <c r="BC564" s="117" t="s">
        <v>659</v>
      </c>
      <c r="BD564" s="117" t="s">
        <v>659</v>
      </c>
      <c r="BE564" s="117" t="s">
        <v>659</v>
      </c>
      <c r="BF564" s="117" t="s">
        <v>659</v>
      </c>
      <c r="BG564" s="117" t="s">
        <v>659</v>
      </c>
      <c r="BH564" s="117" t="s">
        <v>659</v>
      </c>
      <c r="BI564" s="117" t="s">
        <v>659</v>
      </c>
      <c r="BJ564" s="117" t="s">
        <v>659</v>
      </c>
      <c r="BK564" s="117" t="s">
        <v>659</v>
      </c>
      <c r="BL564" s="117" t="s">
        <v>659</v>
      </c>
      <c r="BM564" s="117" t="s">
        <v>659</v>
      </c>
      <c r="BN564" s="114" t="s">
        <v>4476</v>
      </c>
    </row>
    <row r="565" spans="2:66" x14ac:dyDescent="0.25">
      <c r="B565" s="48" t="str">
        <f t="shared" si="90"/>
        <v>WNeck Flange 600-NPS0.5 SCH-XXH</v>
      </c>
      <c r="C565" s="9" t="s">
        <v>23</v>
      </c>
      <c r="D565" s="9" t="s">
        <v>696</v>
      </c>
      <c r="E565" s="9">
        <v>12632256</v>
      </c>
      <c r="F565" s="22" t="s">
        <v>689</v>
      </c>
      <c r="G565" s="9" t="s">
        <v>313</v>
      </c>
      <c r="H565" s="9" t="s">
        <v>1449</v>
      </c>
      <c r="I565" s="13" t="s">
        <v>1442</v>
      </c>
      <c r="J565" s="10">
        <v>0.5</v>
      </c>
      <c r="K565" s="11" t="s">
        <v>691</v>
      </c>
      <c r="L565" s="11" t="s">
        <v>1443</v>
      </c>
      <c r="M565" s="15">
        <v>600</v>
      </c>
      <c r="N565" s="12">
        <v>3.75</v>
      </c>
      <c r="O565" s="12">
        <v>0.25</v>
      </c>
      <c r="P565" s="12">
        <v>0.56000000000000005</v>
      </c>
      <c r="Q565" s="12">
        <v>1.5000000000000002</v>
      </c>
      <c r="R565" s="12">
        <v>0.84</v>
      </c>
      <c r="S565" s="12">
        <v>2.06</v>
      </c>
      <c r="T565" s="14">
        <v>0.252</v>
      </c>
      <c r="U565" s="12">
        <v>2.62</v>
      </c>
      <c r="V565" s="12">
        <v>0.62</v>
      </c>
      <c r="W565" s="12">
        <v>4</v>
      </c>
      <c r="X565" s="9">
        <v>45</v>
      </c>
      <c r="Y565" s="9" t="s">
        <v>710</v>
      </c>
      <c r="Z565" s="9" t="s">
        <v>694</v>
      </c>
      <c r="AA565" s="9" t="s">
        <v>695</v>
      </c>
      <c r="AB565" s="9" t="s">
        <v>698</v>
      </c>
      <c r="AC565" s="9">
        <v>0.05</v>
      </c>
      <c r="AD565" s="9">
        <v>1</v>
      </c>
      <c r="AE565" s="9">
        <v>0.23149999999999998</v>
      </c>
      <c r="AF565" s="9">
        <v>90</v>
      </c>
      <c r="AG565" s="25" t="s">
        <v>2264</v>
      </c>
      <c r="BD565" s="1"/>
      <c r="BL565" s="4"/>
      <c r="BM565" s="4"/>
    </row>
    <row r="566" spans="2:66" x14ac:dyDescent="0.25">
      <c r="B566" s="48" t="str">
        <f t="shared" si="90"/>
        <v>WNeck Flange 600-NPS0.75 SCH-10</v>
      </c>
      <c r="C566" s="9" t="s">
        <v>23</v>
      </c>
      <c r="D566" s="9" t="s">
        <v>711</v>
      </c>
      <c r="E566" s="9">
        <v>6447714</v>
      </c>
      <c r="F566" s="22" t="s">
        <v>689</v>
      </c>
      <c r="G566" s="9" t="s">
        <v>1</v>
      </c>
      <c r="H566" s="9" t="s">
        <v>1450</v>
      </c>
      <c r="I566" s="13" t="s">
        <v>1451</v>
      </c>
      <c r="J566" s="10">
        <v>0.75000000000000011</v>
      </c>
      <c r="K566" s="11" t="s">
        <v>714</v>
      </c>
      <c r="L566" s="11" t="s">
        <v>1443</v>
      </c>
      <c r="M566" s="15">
        <v>600</v>
      </c>
      <c r="N566" s="12">
        <v>4.62</v>
      </c>
      <c r="O566" s="12">
        <v>0.25</v>
      </c>
      <c r="P566" s="12">
        <v>0.62</v>
      </c>
      <c r="Q566" s="12">
        <v>1.88</v>
      </c>
      <c r="R566" s="12">
        <v>1.05</v>
      </c>
      <c r="S566" s="12">
        <v>2.25</v>
      </c>
      <c r="T566" s="9">
        <v>0.88400000000000001</v>
      </c>
      <c r="U566" s="12">
        <v>3.25</v>
      </c>
      <c r="V566" s="12">
        <v>0.75000000000000011</v>
      </c>
      <c r="W566" s="12">
        <v>4</v>
      </c>
      <c r="X566" s="9">
        <v>45</v>
      </c>
      <c r="Y566" s="9" t="s">
        <v>693</v>
      </c>
      <c r="Z566" s="9" t="s">
        <v>694</v>
      </c>
      <c r="AA566" s="9" t="s">
        <v>695</v>
      </c>
      <c r="AB566" s="9" t="s">
        <v>698</v>
      </c>
      <c r="AC566" s="9">
        <v>5.4333333333333331E-2</v>
      </c>
      <c r="AD566" s="9">
        <v>1.0866666666666667</v>
      </c>
      <c r="AE566" s="9">
        <v>2.0500000000000018E-2</v>
      </c>
      <c r="AF566" s="9">
        <v>90</v>
      </c>
      <c r="AG566" s="25" t="s">
        <v>2264</v>
      </c>
      <c r="BD566" s="1"/>
      <c r="BL566" s="4"/>
      <c r="BM566" s="4"/>
    </row>
    <row r="567" spans="2:66" x14ac:dyDescent="0.25">
      <c r="B567" s="48" t="str">
        <f t="shared" si="90"/>
        <v>WNeck Flange 600-NPS0.75 SCH-160</v>
      </c>
      <c r="C567" s="9" t="s">
        <v>23</v>
      </c>
      <c r="D567" s="9" t="s">
        <v>711</v>
      </c>
      <c r="E567" s="9">
        <v>6447714</v>
      </c>
      <c r="F567" s="22" t="s">
        <v>689</v>
      </c>
      <c r="G567" s="9" t="s">
        <v>314</v>
      </c>
      <c r="H567" s="9" t="s">
        <v>1452</v>
      </c>
      <c r="I567" s="13" t="s">
        <v>1451</v>
      </c>
      <c r="J567" s="10">
        <v>0.75000000000000011</v>
      </c>
      <c r="K567" s="11" t="s">
        <v>714</v>
      </c>
      <c r="L567" s="11" t="s">
        <v>1443</v>
      </c>
      <c r="M567" s="15">
        <v>600</v>
      </c>
      <c r="N567" s="12">
        <v>4.62</v>
      </c>
      <c r="O567" s="12">
        <v>0.25</v>
      </c>
      <c r="P567" s="12">
        <v>0.62</v>
      </c>
      <c r="Q567" s="12">
        <v>1.88</v>
      </c>
      <c r="R567" s="12">
        <v>1.05</v>
      </c>
      <c r="S567" s="12">
        <v>2.25</v>
      </c>
      <c r="T567" s="9">
        <v>0.61199999999999999</v>
      </c>
      <c r="U567" s="12">
        <v>3.25</v>
      </c>
      <c r="V567" s="12">
        <v>0.75000000000000011</v>
      </c>
      <c r="W567" s="12">
        <v>4</v>
      </c>
      <c r="X567" s="9">
        <v>45</v>
      </c>
      <c r="Y567" s="9" t="s">
        <v>700</v>
      </c>
      <c r="Z567" s="9" t="s">
        <v>694</v>
      </c>
      <c r="AA567" s="9" t="s">
        <v>695</v>
      </c>
      <c r="AB567" s="9" t="s">
        <v>698</v>
      </c>
      <c r="AC567" s="9">
        <v>5.4333333333333331E-2</v>
      </c>
      <c r="AD567" s="9">
        <v>1.0866666666666667</v>
      </c>
      <c r="AE567" s="9">
        <v>0.15650000000000003</v>
      </c>
      <c r="AF567" s="9">
        <v>90</v>
      </c>
      <c r="AG567" s="25" t="s">
        <v>2264</v>
      </c>
      <c r="BD567" s="1"/>
      <c r="BL567" s="4"/>
      <c r="BM567" s="4"/>
    </row>
    <row r="568" spans="2:66" x14ac:dyDescent="0.25">
      <c r="B568" s="48" t="str">
        <f t="shared" si="90"/>
        <v>WNeck Flange 600-NPS0.75 SCH-40</v>
      </c>
      <c r="C568" s="9" t="s">
        <v>23</v>
      </c>
      <c r="D568" s="9" t="s">
        <v>711</v>
      </c>
      <c r="E568" s="9">
        <v>6447714</v>
      </c>
      <c r="F568" s="22" t="s">
        <v>689</v>
      </c>
      <c r="G568" s="9" t="s">
        <v>315</v>
      </c>
      <c r="H568" s="9" t="s">
        <v>1453</v>
      </c>
      <c r="I568" s="13" t="s">
        <v>1451</v>
      </c>
      <c r="J568" s="10">
        <v>0.75000000000000011</v>
      </c>
      <c r="K568" s="11" t="s">
        <v>714</v>
      </c>
      <c r="L568" s="11" t="s">
        <v>1443</v>
      </c>
      <c r="M568" s="15">
        <v>600</v>
      </c>
      <c r="N568" s="12">
        <v>4.62</v>
      </c>
      <c r="O568" s="12">
        <v>0.25</v>
      </c>
      <c r="P568" s="12">
        <v>0.62</v>
      </c>
      <c r="Q568" s="12">
        <v>1.88</v>
      </c>
      <c r="R568" s="12">
        <v>1.05</v>
      </c>
      <c r="S568" s="12">
        <v>2.25</v>
      </c>
      <c r="T568" s="9">
        <v>0.82399999999999995</v>
      </c>
      <c r="U568" s="12">
        <v>3.25</v>
      </c>
      <c r="V568" s="12">
        <v>0.75000000000000011</v>
      </c>
      <c r="W568" s="12">
        <v>4</v>
      </c>
      <c r="X568" s="9">
        <v>45</v>
      </c>
      <c r="Y568" s="9" t="s">
        <v>702</v>
      </c>
      <c r="Z568" s="9" t="s">
        <v>694</v>
      </c>
      <c r="AA568" s="9" t="s">
        <v>695</v>
      </c>
      <c r="AB568" s="9" t="s">
        <v>698</v>
      </c>
      <c r="AC568" s="9">
        <v>5.4333333333333331E-2</v>
      </c>
      <c r="AD568" s="9">
        <v>1.0866666666666667</v>
      </c>
      <c r="AE568" s="9">
        <v>5.0500000000000045E-2</v>
      </c>
      <c r="AF568" s="9">
        <v>90</v>
      </c>
      <c r="AG568" s="25" t="s">
        <v>2264</v>
      </c>
      <c r="BD568" s="1"/>
      <c r="BL568" s="4"/>
      <c r="BM568" s="4"/>
    </row>
    <row r="569" spans="2:66" x14ac:dyDescent="0.25">
      <c r="B569" s="48" t="str">
        <f t="shared" si="90"/>
        <v>WNeck Flange 600-NPS0.75 SCH-80</v>
      </c>
      <c r="C569" s="9" t="s">
        <v>23</v>
      </c>
      <c r="D569" s="9" t="s">
        <v>711</v>
      </c>
      <c r="E569" s="9">
        <v>6447714</v>
      </c>
      <c r="F569" s="22" t="s">
        <v>689</v>
      </c>
      <c r="G569" s="9" t="s">
        <v>316</v>
      </c>
      <c r="H569" s="9" t="s">
        <v>1454</v>
      </c>
      <c r="I569" s="13" t="s">
        <v>1451</v>
      </c>
      <c r="J569" s="10">
        <v>0.75000000000000011</v>
      </c>
      <c r="K569" s="11" t="s">
        <v>714</v>
      </c>
      <c r="L569" s="11" t="s">
        <v>1443</v>
      </c>
      <c r="M569" s="15">
        <v>600</v>
      </c>
      <c r="N569" s="12">
        <v>4.62</v>
      </c>
      <c r="O569" s="12">
        <v>0.25</v>
      </c>
      <c r="P569" s="12">
        <v>0.62</v>
      </c>
      <c r="Q569" s="12">
        <v>1.88</v>
      </c>
      <c r="R569" s="12">
        <v>1.05</v>
      </c>
      <c r="S569" s="12">
        <v>2.25</v>
      </c>
      <c r="T569" s="9">
        <v>0.74199999999999999</v>
      </c>
      <c r="U569" s="12">
        <v>3.25</v>
      </c>
      <c r="V569" s="12">
        <v>0.75000000000000011</v>
      </c>
      <c r="W569" s="12">
        <v>4</v>
      </c>
      <c r="X569" s="9">
        <v>45</v>
      </c>
      <c r="Y569" s="9" t="s">
        <v>704</v>
      </c>
      <c r="Z569" s="9" t="s">
        <v>694</v>
      </c>
      <c r="AA569" s="9" t="s">
        <v>695</v>
      </c>
      <c r="AB569" s="9" t="s">
        <v>698</v>
      </c>
      <c r="AC569" s="9">
        <v>5.4333333333333331E-2</v>
      </c>
      <c r="AD569" s="9">
        <v>1.0866666666666667</v>
      </c>
      <c r="AE569" s="9">
        <v>9.1500000000000026E-2</v>
      </c>
      <c r="AF569" s="9">
        <v>90</v>
      </c>
      <c r="AG569" s="25" t="s">
        <v>2264</v>
      </c>
      <c r="BD569" s="1"/>
      <c r="BL569" s="4"/>
      <c r="BM569" s="4"/>
    </row>
    <row r="570" spans="2:66" x14ac:dyDescent="0.25">
      <c r="B570" s="48" t="str">
        <f t="shared" si="90"/>
        <v>WNeck Flange 600-NPS0.75 SCH-STD</v>
      </c>
      <c r="C570" s="9" t="s">
        <v>23</v>
      </c>
      <c r="D570" s="9" t="s">
        <v>711</v>
      </c>
      <c r="E570" s="9">
        <v>6447714</v>
      </c>
      <c r="F570" s="22" t="s">
        <v>689</v>
      </c>
      <c r="G570" s="9" t="s">
        <v>1</v>
      </c>
      <c r="H570" s="9" t="s">
        <v>1455</v>
      </c>
      <c r="I570" s="13" t="s">
        <v>1451</v>
      </c>
      <c r="J570" s="10">
        <v>0.75000000000000011</v>
      </c>
      <c r="K570" s="11" t="s">
        <v>714</v>
      </c>
      <c r="L570" s="11" t="s">
        <v>1443</v>
      </c>
      <c r="M570" s="15">
        <v>600</v>
      </c>
      <c r="N570" s="12">
        <v>4.62</v>
      </c>
      <c r="O570" s="12">
        <v>0.25</v>
      </c>
      <c r="P570" s="12">
        <v>0.62</v>
      </c>
      <c r="Q570" s="12">
        <v>1.88</v>
      </c>
      <c r="R570" s="12">
        <v>1.05</v>
      </c>
      <c r="S570" s="12">
        <v>2.25</v>
      </c>
      <c r="T570" s="9">
        <v>0.82399999999999995</v>
      </c>
      <c r="U570" s="12">
        <v>3.25</v>
      </c>
      <c r="V570" s="12">
        <v>0.75000000000000011</v>
      </c>
      <c r="W570" s="12">
        <v>4</v>
      </c>
      <c r="X570" s="9">
        <v>45</v>
      </c>
      <c r="Y570" s="9" t="s">
        <v>706</v>
      </c>
      <c r="Z570" s="9" t="s">
        <v>694</v>
      </c>
      <c r="AA570" s="9" t="s">
        <v>695</v>
      </c>
      <c r="AB570" s="9" t="s">
        <v>698</v>
      </c>
      <c r="AC570" s="9">
        <v>5.4333333333333331E-2</v>
      </c>
      <c r="AD570" s="9">
        <v>1.0866666666666667</v>
      </c>
      <c r="AE570" s="9">
        <v>5.0500000000000045E-2</v>
      </c>
      <c r="AF570" s="9">
        <v>90</v>
      </c>
      <c r="AG570" s="25" t="s">
        <v>2264</v>
      </c>
      <c r="BD570" s="1"/>
      <c r="BL570" s="4"/>
      <c r="BM570" s="4"/>
    </row>
    <row r="571" spans="2:66" x14ac:dyDescent="0.25">
      <c r="B571" s="48" t="str">
        <f t="shared" si="90"/>
        <v>WNeck Flange 600-NPS0.75 SCH-XH</v>
      </c>
      <c r="C571" s="9" t="s">
        <v>23</v>
      </c>
      <c r="D571" s="9" t="s">
        <v>711</v>
      </c>
      <c r="E571" s="9">
        <v>6447714</v>
      </c>
      <c r="F571" s="22" t="s">
        <v>689</v>
      </c>
      <c r="G571" s="9" t="s">
        <v>1</v>
      </c>
      <c r="H571" s="9" t="s">
        <v>1456</v>
      </c>
      <c r="I571" s="13" t="s">
        <v>1451</v>
      </c>
      <c r="J571" s="10">
        <v>0.75000000000000011</v>
      </c>
      <c r="K571" s="11" t="s">
        <v>714</v>
      </c>
      <c r="L571" s="11" t="s">
        <v>1443</v>
      </c>
      <c r="M571" s="15">
        <v>600</v>
      </c>
      <c r="N571" s="12">
        <v>4.62</v>
      </c>
      <c r="O571" s="12">
        <v>0.25</v>
      </c>
      <c r="P571" s="12">
        <v>0.62</v>
      </c>
      <c r="Q571" s="12">
        <v>1.88</v>
      </c>
      <c r="R571" s="12">
        <v>1.05</v>
      </c>
      <c r="S571" s="12">
        <v>2.25</v>
      </c>
      <c r="T571" s="9">
        <v>0.74199999999999999</v>
      </c>
      <c r="U571" s="12">
        <v>3.25</v>
      </c>
      <c r="V571" s="12">
        <v>0.75000000000000011</v>
      </c>
      <c r="W571" s="12">
        <v>4</v>
      </c>
      <c r="X571" s="9">
        <v>45</v>
      </c>
      <c r="Y571" s="9" t="s">
        <v>708</v>
      </c>
      <c r="Z571" s="9" t="s">
        <v>694</v>
      </c>
      <c r="AA571" s="9" t="s">
        <v>695</v>
      </c>
      <c r="AB571" s="9" t="s">
        <v>698</v>
      </c>
      <c r="AC571" s="9">
        <v>5.4333333333333331E-2</v>
      </c>
      <c r="AD571" s="9">
        <v>1.0866666666666667</v>
      </c>
      <c r="AE571" s="9">
        <v>9.1500000000000026E-2</v>
      </c>
      <c r="AF571" s="9">
        <v>90</v>
      </c>
      <c r="AG571" s="25" t="s">
        <v>2264</v>
      </c>
      <c r="BD571" s="1"/>
      <c r="BL571" s="4"/>
      <c r="BM571" s="4"/>
    </row>
    <row r="572" spans="2:66" x14ac:dyDescent="0.25">
      <c r="B572" s="48" t="str">
        <f t="shared" si="90"/>
        <v>WNeck Flange 600-NPS0.75 SCH-XXH</v>
      </c>
      <c r="C572" s="9" t="s">
        <v>23</v>
      </c>
      <c r="D572" s="9" t="s">
        <v>711</v>
      </c>
      <c r="E572" s="9">
        <v>6447714</v>
      </c>
      <c r="F572" s="22" t="s">
        <v>689</v>
      </c>
      <c r="G572" s="9" t="s">
        <v>317</v>
      </c>
      <c r="H572" s="9" t="s">
        <v>1457</v>
      </c>
      <c r="I572" s="13" t="s">
        <v>1451</v>
      </c>
      <c r="J572" s="10">
        <v>0.75000000000000011</v>
      </c>
      <c r="K572" s="11" t="s">
        <v>714</v>
      </c>
      <c r="L572" s="11" t="s">
        <v>1443</v>
      </c>
      <c r="M572" s="15">
        <v>600</v>
      </c>
      <c r="N572" s="12">
        <v>4.62</v>
      </c>
      <c r="O572" s="12">
        <v>0.25</v>
      </c>
      <c r="P572" s="12">
        <v>0.62</v>
      </c>
      <c r="Q572" s="12">
        <v>1.88</v>
      </c>
      <c r="R572" s="12">
        <v>1.05</v>
      </c>
      <c r="S572" s="12">
        <v>2.25</v>
      </c>
      <c r="T572" s="9">
        <v>0.434</v>
      </c>
      <c r="U572" s="12">
        <v>3.25</v>
      </c>
      <c r="V572" s="12">
        <v>0.75000000000000011</v>
      </c>
      <c r="W572" s="12">
        <v>4</v>
      </c>
      <c r="X572" s="9">
        <v>45</v>
      </c>
      <c r="Y572" s="9" t="s">
        <v>710</v>
      </c>
      <c r="Z572" s="9" t="s">
        <v>694</v>
      </c>
      <c r="AA572" s="9" t="s">
        <v>695</v>
      </c>
      <c r="AB572" s="9" t="s">
        <v>698</v>
      </c>
      <c r="AC572" s="9">
        <v>5.4333333333333331E-2</v>
      </c>
      <c r="AD572" s="9">
        <v>1.0866666666666667</v>
      </c>
      <c r="AE572" s="9">
        <v>0.24550000000000005</v>
      </c>
      <c r="AF572" s="9">
        <v>90</v>
      </c>
      <c r="AG572" s="25" t="s">
        <v>2264</v>
      </c>
      <c r="BD572" s="1"/>
      <c r="BL572" s="4"/>
      <c r="BM572" s="4"/>
    </row>
    <row r="573" spans="2:66" x14ac:dyDescent="0.25">
      <c r="B573" s="48" t="str">
        <f t="shared" si="90"/>
        <v>WNeck Flange 600-NPS1 SCH-10</v>
      </c>
      <c r="C573" s="9" t="s">
        <v>23</v>
      </c>
      <c r="D573" s="9" t="s">
        <v>724</v>
      </c>
      <c r="E573" s="9">
        <v>65280</v>
      </c>
      <c r="F573" s="22" t="s">
        <v>689</v>
      </c>
      <c r="G573" s="9" t="s">
        <v>1</v>
      </c>
      <c r="H573" s="9" t="s">
        <v>1458</v>
      </c>
      <c r="I573" s="13" t="s">
        <v>1459</v>
      </c>
      <c r="J573" s="10">
        <v>1</v>
      </c>
      <c r="K573" s="11" t="s">
        <v>727</v>
      </c>
      <c r="L573" s="11" t="s">
        <v>1443</v>
      </c>
      <c r="M573" s="15">
        <v>600</v>
      </c>
      <c r="N573" s="12">
        <v>4.88</v>
      </c>
      <c r="O573" s="12">
        <v>0.25</v>
      </c>
      <c r="P573" s="12">
        <v>0.68999999999999984</v>
      </c>
      <c r="Q573" s="12">
        <v>2.12</v>
      </c>
      <c r="R573" s="12">
        <v>1.32</v>
      </c>
      <c r="S573" s="12">
        <v>2.44</v>
      </c>
      <c r="T573" s="14">
        <v>1.097</v>
      </c>
      <c r="U573" s="12">
        <v>3.5</v>
      </c>
      <c r="V573" s="12">
        <v>0.75000000000000011</v>
      </c>
      <c r="W573" s="12">
        <v>4</v>
      </c>
      <c r="X573" s="9">
        <v>45</v>
      </c>
      <c r="Y573" s="9" t="s">
        <v>693</v>
      </c>
      <c r="Z573" s="9" t="s">
        <v>694</v>
      </c>
      <c r="AA573" s="9" t="s">
        <v>695</v>
      </c>
      <c r="AB573" s="9" t="s">
        <v>698</v>
      </c>
      <c r="AC573" s="9">
        <v>5.8333333333333334E-2</v>
      </c>
      <c r="AD573" s="9">
        <v>1.1666666666666667</v>
      </c>
      <c r="AE573" s="9">
        <v>4.9000000000000044E-2</v>
      </c>
      <c r="AF573" s="9">
        <v>90</v>
      </c>
      <c r="AG573" s="25" t="s">
        <v>2264</v>
      </c>
      <c r="BD573" s="1"/>
      <c r="BL573" s="4"/>
      <c r="BM573" s="4"/>
    </row>
    <row r="574" spans="2:66" x14ac:dyDescent="0.25">
      <c r="B574" s="48" t="str">
        <f t="shared" si="90"/>
        <v>WNeck Flange 600-NPS1 SCH-160</v>
      </c>
      <c r="C574" s="9" t="s">
        <v>23</v>
      </c>
      <c r="D574" s="9" t="s">
        <v>724</v>
      </c>
      <c r="E574" s="9">
        <v>65280</v>
      </c>
      <c r="F574" s="9" t="s">
        <v>1460</v>
      </c>
      <c r="G574" s="9" t="s">
        <v>318</v>
      </c>
      <c r="H574" s="9" t="s">
        <v>1461</v>
      </c>
      <c r="I574" s="13" t="s">
        <v>1459</v>
      </c>
      <c r="J574" s="10">
        <v>1</v>
      </c>
      <c r="K574" s="11" t="s">
        <v>727</v>
      </c>
      <c r="L574" s="11" t="s">
        <v>1443</v>
      </c>
      <c r="M574" s="15">
        <v>600</v>
      </c>
      <c r="N574" s="12">
        <v>4.88</v>
      </c>
      <c r="O574" s="12">
        <v>0.25</v>
      </c>
      <c r="P574" s="12">
        <v>0.68999999999999984</v>
      </c>
      <c r="Q574" s="12">
        <v>2.12</v>
      </c>
      <c r="R574" s="12">
        <v>1.32</v>
      </c>
      <c r="S574" s="12">
        <v>2.44</v>
      </c>
      <c r="T574" s="14">
        <v>0.81499999999999995</v>
      </c>
      <c r="U574" s="12">
        <v>3.5</v>
      </c>
      <c r="V574" s="12">
        <v>0.75000000000000011</v>
      </c>
      <c r="W574" s="12">
        <v>4</v>
      </c>
      <c r="X574" s="9">
        <v>45</v>
      </c>
      <c r="Y574" s="9" t="s">
        <v>700</v>
      </c>
      <c r="Z574" s="9" t="s">
        <v>694</v>
      </c>
      <c r="AA574" s="9" t="s">
        <v>695</v>
      </c>
      <c r="AB574" s="9" t="s">
        <v>698</v>
      </c>
      <c r="AC574" s="9">
        <v>5.8333333333333334E-2</v>
      </c>
      <c r="AD574" s="9">
        <v>1.1666666666666667</v>
      </c>
      <c r="AE574" s="9">
        <v>0.19000000000000006</v>
      </c>
      <c r="AF574" s="9">
        <v>90</v>
      </c>
      <c r="AG574" s="25" t="s">
        <v>2264</v>
      </c>
      <c r="BD574" s="1"/>
      <c r="BL574" s="4"/>
      <c r="BM574" s="4"/>
    </row>
    <row r="575" spans="2:66" x14ac:dyDescent="0.25">
      <c r="B575" s="48" t="str">
        <f t="shared" si="90"/>
        <v>WNeck Flange 600-NPS1 SCH-40</v>
      </c>
      <c r="C575" s="9" t="s">
        <v>23</v>
      </c>
      <c r="D575" s="9" t="s">
        <v>724</v>
      </c>
      <c r="E575" s="9">
        <v>65280</v>
      </c>
      <c r="F575" s="22" t="s">
        <v>689</v>
      </c>
      <c r="G575" s="9" t="s">
        <v>319</v>
      </c>
      <c r="H575" s="9" t="s">
        <v>1462</v>
      </c>
      <c r="I575" s="13" t="s">
        <v>1459</v>
      </c>
      <c r="J575" s="10">
        <v>1</v>
      </c>
      <c r="K575" s="11" t="s">
        <v>727</v>
      </c>
      <c r="L575" s="11" t="s">
        <v>1443</v>
      </c>
      <c r="M575" s="15">
        <v>600</v>
      </c>
      <c r="N575" s="12">
        <v>4.88</v>
      </c>
      <c r="O575" s="12">
        <v>0.25</v>
      </c>
      <c r="P575" s="12">
        <v>0.68999999999999984</v>
      </c>
      <c r="Q575" s="12">
        <v>2.12</v>
      </c>
      <c r="R575" s="12">
        <v>1.32</v>
      </c>
      <c r="S575" s="12">
        <v>2.44</v>
      </c>
      <c r="T575" s="14">
        <v>1.0489999999999999</v>
      </c>
      <c r="U575" s="12">
        <v>3.5</v>
      </c>
      <c r="V575" s="12">
        <v>0.75000000000000011</v>
      </c>
      <c r="W575" s="12">
        <v>4</v>
      </c>
      <c r="X575" s="9">
        <v>45</v>
      </c>
      <c r="Y575" s="9" t="s">
        <v>702</v>
      </c>
      <c r="Z575" s="9" t="s">
        <v>694</v>
      </c>
      <c r="AA575" s="9" t="s">
        <v>695</v>
      </c>
      <c r="AB575" s="9" t="s">
        <v>698</v>
      </c>
      <c r="AC575" s="9">
        <v>5.8333333333333334E-2</v>
      </c>
      <c r="AD575" s="9">
        <v>1.1666666666666667</v>
      </c>
      <c r="AE575" s="9">
        <v>7.3000000000000065E-2</v>
      </c>
      <c r="AF575" s="9">
        <v>90</v>
      </c>
      <c r="AG575" s="25" t="s">
        <v>2264</v>
      </c>
      <c r="BD575" s="1"/>
      <c r="BL575" s="4"/>
      <c r="BM575" s="4"/>
    </row>
    <row r="576" spans="2:66" x14ac:dyDescent="0.25">
      <c r="B576" s="48" t="str">
        <f t="shared" si="90"/>
        <v>WNeck Flange 600-NPS1 SCH-80</v>
      </c>
      <c r="C576" s="9" t="s">
        <v>23</v>
      </c>
      <c r="D576" s="9" t="s">
        <v>724</v>
      </c>
      <c r="E576" s="9">
        <v>65280</v>
      </c>
      <c r="F576" s="9" t="s">
        <v>1463</v>
      </c>
      <c r="G576" s="9" t="s">
        <v>320</v>
      </c>
      <c r="H576" s="9" t="s">
        <v>1464</v>
      </c>
      <c r="I576" s="13" t="s">
        <v>1459</v>
      </c>
      <c r="J576" s="10">
        <v>1</v>
      </c>
      <c r="K576" s="11" t="s">
        <v>727</v>
      </c>
      <c r="L576" s="11" t="s">
        <v>1443</v>
      </c>
      <c r="M576" s="15">
        <v>600</v>
      </c>
      <c r="N576" s="12">
        <v>4.88</v>
      </c>
      <c r="O576" s="12">
        <v>0.25</v>
      </c>
      <c r="P576" s="12">
        <v>0.68999999999999984</v>
      </c>
      <c r="Q576" s="12">
        <v>2.12</v>
      </c>
      <c r="R576" s="12">
        <v>1.32</v>
      </c>
      <c r="S576" s="12">
        <v>2.44</v>
      </c>
      <c r="T576" s="14">
        <v>0.95699999999999996</v>
      </c>
      <c r="U576" s="12">
        <v>3.5</v>
      </c>
      <c r="V576" s="12">
        <v>0.75000000000000011</v>
      </c>
      <c r="W576" s="12">
        <v>4</v>
      </c>
      <c r="X576" s="9">
        <v>45</v>
      </c>
      <c r="Y576" s="9" t="s">
        <v>704</v>
      </c>
      <c r="Z576" s="9" t="s">
        <v>694</v>
      </c>
      <c r="AA576" s="9" t="s">
        <v>695</v>
      </c>
      <c r="AB576" s="9" t="s">
        <v>698</v>
      </c>
      <c r="AC576" s="9">
        <v>5.8333333333333334E-2</v>
      </c>
      <c r="AD576" s="9">
        <v>1.1666666666666667</v>
      </c>
      <c r="AE576" s="9">
        <v>0.11900000000000005</v>
      </c>
      <c r="AF576" s="9">
        <v>90</v>
      </c>
      <c r="AG576" s="25" t="s">
        <v>2264</v>
      </c>
      <c r="BD576" s="1"/>
      <c r="BL576" s="4"/>
      <c r="BM576" s="4"/>
    </row>
    <row r="577" spans="2:65" x14ac:dyDescent="0.25">
      <c r="B577" s="48" t="str">
        <f t="shared" si="90"/>
        <v>WNeck Flange 600-NPS1 SCH-STD</v>
      </c>
      <c r="C577" s="9" t="s">
        <v>23</v>
      </c>
      <c r="D577" s="9" t="s">
        <v>724</v>
      </c>
      <c r="E577" s="9">
        <v>65280</v>
      </c>
      <c r="F577" s="22" t="s">
        <v>689</v>
      </c>
      <c r="G577" s="9" t="s">
        <v>321</v>
      </c>
      <c r="H577" s="9" t="s">
        <v>1465</v>
      </c>
      <c r="I577" s="13" t="s">
        <v>1459</v>
      </c>
      <c r="J577" s="10">
        <v>1</v>
      </c>
      <c r="K577" s="11" t="s">
        <v>727</v>
      </c>
      <c r="L577" s="11" t="s">
        <v>1443</v>
      </c>
      <c r="M577" s="15">
        <v>600</v>
      </c>
      <c r="N577" s="12">
        <v>4.88</v>
      </c>
      <c r="O577" s="12">
        <v>0.25</v>
      </c>
      <c r="P577" s="12">
        <v>0.68999999999999984</v>
      </c>
      <c r="Q577" s="12">
        <v>2.12</v>
      </c>
      <c r="R577" s="12">
        <v>1.32</v>
      </c>
      <c r="S577" s="12">
        <v>2.44</v>
      </c>
      <c r="T577" s="14">
        <v>1.0489999999999999</v>
      </c>
      <c r="U577" s="12">
        <v>3.5</v>
      </c>
      <c r="V577" s="12">
        <v>0.75000000000000011</v>
      </c>
      <c r="W577" s="12">
        <v>4</v>
      </c>
      <c r="X577" s="9">
        <v>45</v>
      </c>
      <c r="Y577" s="9" t="s">
        <v>706</v>
      </c>
      <c r="Z577" s="9" t="s">
        <v>694</v>
      </c>
      <c r="AA577" s="9" t="s">
        <v>695</v>
      </c>
      <c r="AB577" s="9" t="s">
        <v>698</v>
      </c>
      <c r="AC577" s="9">
        <v>5.8333333333333334E-2</v>
      </c>
      <c r="AD577" s="9">
        <v>1.1666666666666667</v>
      </c>
      <c r="AE577" s="9">
        <v>7.3000000000000065E-2</v>
      </c>
      <c r="AF577" s="9">
        <v>90</v>
      </c>
      <c r="AG577" s="25" t="s">
        <v>2264</v>
      </c>
      <c r="BD577" s="1"/>
      <c r="BL577" s="4"/>
      <c r="BM577" s="4"/>
    </row>
    <row r="578" spans="2:65" x14ac:dyDescent="0.25">
      <c r="B578" s="48" t="str">
        <f t="shared" si="90"/>
        <v>WNeck Flange 600-NPS1 SCH-XH</v>
      </c>
      <c r="C578" s="9" t="s">
        <v>23</v>
      </c>
      <c r="D578" s="9" t="s">
        <v>724</v>
      </c>
      <c r="E578" s="9">
        <v>65280</v>
      </c>
      <c r="F578" s="22" t="s">
        <v>689</v>
      </c>
      <c r="G578" s="9" t="s">
        <v>322</v>
      </c>
      <c r="H578" s="9" t="s">
        <v>1466</v>
      </c>
      <c r="I578" s="13" t="s">
        <v>1459</v>
      </c>
      <c r="J578" s="10">
        <v>1</v>
      </c>
      <c r="K578" s="11" t="s">
        <v>727</v>
      </c>
      <c r="L578" s="11" t="s">
        <v>1443</v>
      </c>
      <c r="M578" s="15">
        <v>600</v>
      </c>
      <c r="N578" s="12">
        <v>4.88</v>
      </c>
      <c r="O578" s="12">
        <v>0.25</v>
      </c>
      <c r="P578" s="12">
        <v>0.68999999999999984</v>
      </c>
      <c r="Q578" s="12">
        <v>2.12</v>
      </c>
      <c r="R578" s="12">
        <v>1.32</v>
      </c>
      <c r="S578" s="12">
        <v>2.44</v>
      </c>
      <c r="T578" s="14">
        <v>0.95699999999999996</v>
      </c>
      <c r="U578" s="12">
        <v>3.5</v>
      </c>
      <c r="V578" s="12">
        <v>0.75000000000000011</v>
      </c>
      <c r="W578" s="12">
        <v>4</v>
      </c>
      <c r="X578" s="9">
        <v>45</v>
      </c>
      <c r="Y578" s="9" t="s">
        <v>708</v>
      </c>
      <c r="Z578" s="9" t="s">
        <v>694</v>
      </c>
      <c r="AA578" s="9" t="s">
        <v>695</v>
      </c>
      <c r="AB578" s="9" t="s">
        <v>698</v>
      </c>
      <c r="AC578" s="9">
        <v>5.8333333333333334E-2</v>
      </c>
      <c r="AD578" s="9">
        <v>1.1666666666666667</v>
      </c>
      <c r="AE578" s="9">
        <v>0.11900000000000005</v>
      </c>
      <c r="AF578" s="9">
        <v>90</v>
      </c>
      <c r="AG578" s="25" t="s">
        <v>2264</v>
      </c>
      <c r="BD578" s="1"/>
      <c r="BL578" s="4"/>
      <c r="BM578" s="4"/>
    </row>
    <row r="579" spans="2:65" x14ac:dyDescent="0.25">
      <c r="B579" s="48" t="str">
        <f t="shared" si="90"/>
        <v>WNeck Flange 600-NPS1 SCH-XXH</v>
      </c>
      <c r="C579" s="9" t="s">
        <v>23</v>
      </c>
      <c r="D579" s="9" t="s">
        <v>724</v>
      </c>
      <c r="E579" s="9">
        <v>65280</v>
      </c>
      <c r="F579" s="9" t="s">
        <v>1467</v>
      </c>
      <c r="G579" s="9" t="s">
        <v>323</v>
      </c>
      <c r="H579" s="9" t="s">
        <v>1468</v>
      </c>
      <c r="I579" s="13" t="s">
        <v>1459</v>
      </c>
      <c r="J579" s="10">
        <v>1</v>
      </c>
      <c r="K579" s="11" t="s">
        <v>727</v>
      </c>
      <c r="L579" s="11" t="s">
        <v>1443</v>
      </c>
      <c r="M579" s="15">
        <v>600</v>
      </c>
      <c r="N579" s="12">
        <v>4.88</v>
      </c>
      <c r="O579" s="12">
        <v>0.25</v>
      </c>
      <c r="P579" s="12">
        <v>0.68999999999999984</v>
      </c>
      <c r="Q579" s="12">
        <v>2.12</v>
      </c>
      <c r="R579" s="12">
        <v>1.32</v>
      </c>
      <c r="S579" s="12">
        <v>2.44</v>
      </c>
      <c r="T579" s="14">
        <v>0.59899999999999998</v>
      </c>
      <c r="U579" s="12">
        <v>3.5</v>
      </c>
      <c r="V579" s="12">
        <v>0.75000000000000011</v>
      </c>
      <c r="W579" s="12">
        <v>4</v>
      </c>
      <c r="X579" s="9">
        <v>45</v>
      </c>
      <c r="Y579" s="9" t="s">
        <v>710</v>
      </c>
      <c r="Z579" s="9" t="s">
        <v>694</v>
      </c>
      <c r="AA579" s="9" t="s">
        <v>695</v>
      </c>
      <c r="AB579" s="9" t="s">
        <v>698</v>
      </c>
      <c r="AC579" s="9">
        <v>5.8333333333333334E-2</v>
      </c>
      <c r="AD579" s="9">
        <v>1.1666666666666667</v>
      </c>
      <c r="AE579" s="9">
        <v>0.29800000000000004</v>
      </c>
      <c r="AF579" s="9">
        <v>90</v>
      </c>
      <c r="AG579" s="25" t="s">
        <v>2264</v>
      </c>
      <c r="BD579" s="1"/>
      <c r="BL579" s="4"/>
      <c r="BM579" s="4"/>
    </row>
    <row r="580" spans="2:65" x14ac:dyDescent="0.25">
      <c r="B580" s="48" t="str">
        <f t="shared" si="90"/>
        <v>WNeck Flange 600-NPS1.25 SCH-10</v>
      </c>
      <c r="C580" s="9" t="s">
        <v>23</v>
      </c>
      <c r="D580" s="9" t="s">
        <v>737</v>
      </c>
      <c r="E580" s="9">
        <v>12800</v>
      </c>
      <c r="F580" s="22" t="s">
        <v>689</v>
      </c>
      <c r="G580" s="9" t="s">
        <v>1</v>
      </c>
      <c r="H580" s="9" t="s">
        <v>1469</v>
      </c>
      <c r="I580" s="13" t="s">
        <v>1470</v>
      </c>
      <c r="J580" s="10">
        <v>1.25</v>
      </c>
      <c r="K580" s="11" t="s">
        <v>740</v>
      </c>
      <c r="L580" s="11" t="s">
        <v>1443</v>
      </c>
      <c r="M580" s="15">
        <v>600</v>
      </c>
      <c r="N580" s="12">
        <v>5.25</v>
      </c>
      <c r="O580" s="12">
        <v>0.25</v>
      </c>
      <c r="P580" s="12">
        <v>0.81</v>
      </c>
      <c r="Q580" s="12">
        <v>2.5</v>
      </c>
      <c r="R580" s="12">
        <v>1.6600000000000001</v>
      </c>
      <c r="S580" s="12">
        <v>2.62</v>
      </c>
      <c r="T580" s="14">
        <v>1.4419999999999999</v>
      </c>
      <c r="U580" s="12">
        <v>3.8800000000000003</v>
      </c>
      <c r="V580" s="12">
        <v>0.75000000000000011</v>
      </c>
      <c r="W580" s="12">
        <v>4</v>
      </c>
      <c r="X580" s="9">
        <v>45</v>
      </c>
      <c r="Y580" s="9" t="s">
        <v>693</v>
      </c>
      <c r="Z580" s="9" t="s">
        <v>694</v>
      </c>
      <c r="AA580" s="9" t="s">
        <v>695</v>
      </c>
      <c r="AB580" s="9" t="s">
        <v>698</v>
      </c>
      <c r="AC580" s="9">
        <v>6.0333333333333336E-2</v>
      </c>
      <c r="AD580" s="9">
        <v>1.2066666666666668</v>
      </c>
      <c r="AE580" s="9">
        <v>4.6500000000000097E-2</v>
      </c>
      <c r="AF580" s="9">
        <v>90</v>
      </c>
      <c r="AG580" s="25" t="s">
        <v>2264</v>
      </c>
      <c r="BD580" s="1"/>
      <c r="BL580" s="4"/>
      <c r="BM580" s="4"/>
    </row>
    <row r="581" spans="2:65" x14ac:dyDescent="0.25">
      <c r="B581" s="48" t="str">
        <f t="shared" ref="B581:B644" si="97">CONCATENATE("WNeck Flange ",M581,"-NPS",J581," ",Y581)</f>
        <v>WNeck Flange 600-NPS1.25 SCH-160</v>
      </c>
      <c r="C581" s="9" t="s">
        <v>23</v>
      </c>
      <c r="D581" s="9" t="s">
        <v>737</v>
      </c>
      <c r="E581" s="9">
        <v>12800</v>
      </c>
      <c r="F581" s="22" t="s">
        <v>689</v>
      </c>
      <c r="G581" s="9" t="s">
        <v>324</v>
      </c>
      <c r="H581" s="9" t="s">
        <v>1471</v>
      </c>
      <c r="I581" s="13" t="s">
        <v>1470</v>
      </c>
      <c r="J581" s="10">
        <v>1.25</v>
      </c>
      <c r="K581" s="11" t="s">
        <v>740</v>
      </c>
      <c r="L581" s="11" t="s">
        <v>1443</v>
      </c>
      <c r="M581" s="15">
        <v>600</v>
      </c>
      <c r="N581" s="12">
        <v>5.25</v>
      </c>
      <c r="O581" s="12">
        <v>0.25</v>
      </c>
      <c r="P581" s="12">
        <v>0.81</v>
      </c>
      <c r="Q581" s="12">
        <v>2.5</v>
      </c>
      <c r="R581" s="12">
        <v>1.6600000000000001</v>
      </c>
      <c r="S581" s="12">
        <v>2.62</v>
      </c>
      <c r="T581" s="14">
        <v>1.1599999999999999</v>
      </c>
      <c r="U581" s="12">
        <v>3.8800000000000003</v>
      </c>
      <c r="V581" s="12">
        <v>0.75000000000000011</v>
      </c>
      <c r="W581" s="12">
        <v>4</v>
      </c>
      <c r="X581" s="9">
        <v>45</v>
      </c>
      <c r="Y581" s="9" t="s">
        <v>700</v>
      </c>
      <c r="Z581" s="9" t="s">
        <v>694</v>
      </c>
      <c r="AA581" s="9" t="s">
        <v>695</v>
      </c>
      <c r="AB581" s="9" t="s">
        <v>698</v>
      </c>
      <c r="AC581" s="9">
        <v>6.0333333333333336E-2</v>
      </c>
      <c r="AD581" s="9">
        <v>1.2066666666666668</v>
      </c>
      <c r="AE581" s="9">
        <v>0.18750000000000011</v>
      </c>
      <c r="AF581" s="9">
        <v>90</v>
      </c>
      <c r="AG581" s="25" t="s">
        <v>2264</v>
      </c>
      <c r="BD581" s="1"/>
      <c r="BL581" s="4"/>
      <c r="BM581" s="4"/>
    </row>
    <row r="582" spans="2:65" x14ac:dyDescent="0.25">
      <c r="B582" s="48" t="str">
        <f t="shared" si="97"/>
        <v>WNeck Flange 600-NPS1.25 SCH-40</v>
      </c>
      <c r="C582" s="9" t="s">
        <v>23</v>
      </c>
      <c r="D582" s="9" t="s">
        <v>737</v>
      </c>
      <c r="E582" s="9">
        <v>12800</v>
      </c>
      <c r="F582" s="22" t="s">
        <v>689</v>
      </c>
      <c r="G582" s="9" t="s">
        <v>325</v>
      </c>
      <c r="H582" s="9" t="s">
        <v>1472</v>
      </c>
      <c r="I582" s="13" t="s">
        <v>1470</v>
      </c>
      <c r="J582" s="10">
        <v>1.25</v>
      </c>
      <c r="K582" s="11" t="s">
        <v>740</v>
      </c>
      <c r="L582" s="11" t="s">
        <v>1443</v>
      </c>
      <c r="M582" s="15">
        <v>600</v>
      </c>
      <c r="N582" s="12">
        <v>5.25</v>
      </c>
      <c r="O582" s="12">
        <v>0.25</v>
      </c>
      <c r="P582" s="12">
        <v>0.81</v>
      </c>
      <c r="Q582" s="12">
        <v>2.5</v>
      </c>
      <c r="R582" s="12">
        <v>1.6600000000000001</v>
      </c>
      <c r="S582" s="12">
        <v>2.62</v>
      </c>
      <c r="T582" s="14">
        <v>1.38</v>
      </c>
      <c r="U582" s="12">
        <v>3.8800000000000003</v>
      </c>
      <c r="V582" s="12">
        <v>0.75000000000000011</v>
      </c>
      <c r="W582" s="12">
        <v>4</v>
      </c>
      <c r="X582" s="9">
        <v>45</v>
      </c>
      <c r="Y582" s="9" t="s">
        <v>702</v>
      </c>
      <c r="Z582" s="9" t="s">
        <v>694</v>
      </c>
      <c r="AA582" s="9" t="s">
        <v>695</v>
      </c>
      <c r="AB582" s="9" t="s">
        <v>698</v>
      </c>
      <c r="AC582" s="9">
        <v>6.0333333333333336E-2</v>
      </c>
      <c r="AD582" s="9">
        <v>1.2066666666666668</v>
      </c>
      <c r="AE582" s="9">
        <v>7.7500000000000124E-2</v>
      </c>
      <c r="AF582" s="9">
        <v>90</v>
      </c>
      <c r="AG582" s="25" t="s">
        <v>2264</v>
      </c>
      <c r="BD582" s="1"/>
      <c r="BL582" s="4"/>
      <c r="BM582" s="4"/>
    </row>
    <row r="583" spans="2:65" x14ac:dyDescent="0.25">
      <c r="B583" s="48" t="str">
        <f t="shared" si="97"/>
        <v>WNeck Flange 600-NPS1.25 SCH-80</v>
      </c>
      <c r="C583" s="9" t="s">
        <v>23</v>
      </c>
      <c r="D583" s="9" t="s">
        <v>737</v>
      </c>
      <c r="E583" s="9">
        <v>12800</v>
      </c>
      <c r="F583" s="22" t="s">
        <v>689</v>
      </c>
      <c r="G583" s="9" t="s">
        <v>326</v>
      </c>
      <c r="H583" s="9" t="s">
        <v>1473</v>
      </c>
      <c r="I583" s="13" t="s">
        <v>1470</v>
      </c>
      <c r="J583" s="10">
        <v>1.25</v>
      </c>
      <c r="K583" s="11" t="s">
        <v>740</v>
      </c>
      <c r="L583" s="11" t="s">
        <v>1443</v>
      </c>
      <c r="M583" s="15">
        <v>600</v>
      </c>
      <c r="N583" s="12">
        <v>5.25</v>
      </c>
      <c r="O583" s="12">
        <v>0.25</v>
      </c>
      <c r="P583" s="12">
        <v>0.81</v>
      </c>
      <c r="Q583" s="12">
        <v>2.5</v>
      </c>
      <c r="R583" s="12">
        <v>1.6600000000000001</v>
      </c>
      <c r="S583" s="12">
        <v>2.62</v>
      </c>
      <c r="T583" s="14">
        <v>1.278</v>
      </c>
      <c r="U583" s="12">
        <v>3.8800000000000003</v>
      </c>
      <c r="V583" s="12">
        <v>0.75000000000000011</v>
      </c>
      <c r="W583" s="12">
        <v>4</v>
      </c>
      <c r="X583" s="9">
        <v>45</v>
      </c>
      <c r="Y583" s="9" t="s">
        <v>704</v>
      </c>
      <c r="Z583" s="9" t="s">
        <v>694</v>
      </c>
      <c r="AA583" s="9" t="s">
        <v>695</v>
      </c>
      <c r="AB583" s="9" t="s">
        <v>698</v>
      </c>
      <c r="AC583" s="9">
        <v>6.0333333333333336E-2</v>
      </c>
      <c r="AD583" s="9">
        <v>1.2066666666666668</v>
      </c>
      <c r="AE583" s="9">
        <v>0.12850000000000006</v>
      </c>
      <c r="AF583" s="9">
        <v>90</v>
      </c>
      <c r="AG583" s="25" t="s">
        <v>2264</v>
      </c>
      <c r="BD583" s="1"/>
      <c r="BL583" s="4"/>
      <c r="BM583" s="4"/>
    </row>
    <row r="584" spans="2:65" x14ac:dyDescent="0.25">
      <c r="B584" s="48" t="str">
        <f t="shared" si="97"/>
        <v>WNeck Flange 600-NPS1.25 SCH-STD</v>
      </c>
      <c r="C584" s="9" t="s">
        <v>23</v>
      </c>
      <c r="D584" s="9" t="s">
        <v>737</v>
      </c>
      <c r="E584" s="9">
        <v>12800</v>
      </c>
      <c r="F584" s="22" t="s">
        <v>689</v>
      </c>
      <c r="G584" s="9" t="s">
        <v>1</v>
      </c>
      <c r="H584" s="9" t="s">
        <v>1474</v>
      </c>
      <c r="I584" s="13" t="s">
        <v>1470</v>
      </c>
      <c r="J584" s="10">
        <v>1.25</v>
      </c>
      <c r="K584" s="11" t="s">
        <v>740</v>
      </c>
      <c r="L584" s="11" t="s">
        <v>1443</v>
      </c>
      <c r="M584" s="15">
        <v>600</v>
      </c>
      <c r="N584" s="12">
        <v>5.25</v>
      </c>
      <c r="O584" s="12">
        <v>0.25</v>
      </c>
      <c r="P584" s="12">
        <v>0.81</v>
      </c>
      <c r="Q584" s="12">
        <v>2.5</v>
      </c>
      <c r="R584" s="12">
        <v>1.6600000000000001</v>
      </c>
      <c r="S584" s="12">
        <v>2.62</v>
      </c>
      <c r="T584" s="14">
        <v>1.38</v>
      </c>
      <c r="U584" s="12">
        <v>3.8800000000000003</v>
      </c>
      <c r="V584" s="12">
        <v>0.75000000000000011</v>
      </c>
      <c r="W584" s="12">
        <v>4</v>
      </c>
      <c r="X584" s="9">
        <v>45</v>
      </c>
      <c r="Y584" s="9" t="s">
        <v>706</v>
      </c>
      <c r="Z584" s="9" t="s">
        <v>694</v>
      </c>
      <c r="AA584" s="9" t="s">
        <v>695</v>
      </c>
      <c r="AB584" s="9" t="s">
        <v>698</v>
      </c>
      <c r="AC584" s="9">
        <v>6.0333333333333336E-2</v>
      </c>
      <c r="AD584" s="9">
        <v>1.2066666666666668</v>
      </c>
      <c r="AE584" s="9">
        <v>7.7500000000000124E-2</v>
      </c>
      <c r="AF584" s="9">
        <v>90</v>
      </c>
      <c r="AG584" s="25" t="s">
        <v>2264</v>
      </c>
      <c r="BD584" s="1"/>
      <c r="BL584" s="4"/>
      <c r="BM584" s="4"/>
    </row>
    <row r="585" spans="2:65" x14ac:dyDescent="0.25">
      <c r="B585" s="48" t="str">
        <f t="shared" si="97"/>
        <v>WNeck Flange 600-NPS1.25 SCH-XH</v>
      </c>
      <c r="C585" s="9" t="s">
        <v>23</v>
      </c>
      <c r="D585" s="9" t="s">
        <v>737</v>
      </c>
      <c r="E585" s="9">
        <v>12800</v>
      </c>
      <c r="F585" s="22" t="s">
        <v>689</v>
      </c>
      <c r="G585" s="9" t="s">
        <v>1</v>
      </c>
      <c r="H585" s="9" t="s">
        <v>1475</v>
      </c>
      <c r="I585" s="13" t="s">
        <v>1470</v>
      </c>
      <c r="J585" s="10">
        <v>1.25</v>
      </c>
      <c r="K585" s="11" t="s">
        <v>740</v>
      </c>
      <c r="L585" s="11" t="s">
        <v>1443</v>
      </c>
      <c r="M585" s="15">
        <v>600</v>
      </c>
      <c r="N585" s="12">
        <v>5.25</v>
      </c>
      <c r="O585" s="12">
        <v>0.25</v>
      </c>
      <c r="P585" s="12">
        <v>0.81</v>
      </c>
      <c r="Q585" s="12">
        <v>2.5</v>
      </c>
      <c r="R585" s="12">
        <v>1.6600000000000001</v>
      </c>
      <c r="S585" s="12">
        <v>2.62</v>
      </c>
      <c r="T585" s="14">
        <v>1.278</v>
      </c>
      <c r="U585" s="12">
        <v>3.8800000000000003</v>
      </c>
      <c r="V585" s="12">
        <v>0.75000000000000011</v>
      </c>
      <c r="W585" s="12">
        <v>4</v>
      </c>
      <c r="X585" s="9">
        <v>45</v>
      </c>
      <c r="Y585" s="9" t="s">
        <v>708</v>
      </c>
      <c r="Z585" s="9" t="s">
        <v>694</v>
      </c>
      <c r="AA585" s="9" t="s">
        <v>695</v>
      </c>
      <c r="AB585" s="9" t="s">
        <v>698</v>
      </c>
      <c r="AC585" s="9">
        <v>6.0333333333333336E-2</v>
      </c>
      <c r="AD585" s="9">
        <v>1.2066666666666668</v>
      </c>
      <c r="AE585" s="9">
        <v>0.12850000000000006</v>
      </c>
      <c r="AF585" s="9">
        <v>90</v>
      </c>
      <c r="AG585" s="25" t="s">
        <v>2264</v>
      </c>
      <c r="BD585" s="1"/>
      <c r="BL585" s="4"/>
      <c r="BM585" s="4"/>
    </row>
    <row r="586" spans="2:65" x14ac:dyDescent="0.25">
      <c r="B586" s="48" t="str">
        <f t="shared" si="97"/>
        <v>WNeck Flange 600-NPS1.25 SCH-XXH</v>
      </c>
      <c r="C586" s="9" t="s">
        <v>23</v>
      </c>
      <c r="D586" s="9" t="s">
        <v>737</v>
      </c>
      <c r="E586" s="9">
        <v>12800</v>
      </c>
      <c r="F586" s="22" t="s">
        <v>689</v>
      </c>
      <c r="G586" s="9" t="s">
        <v>327</v>
      </c>
      <c r="H586" s="9" t="s">
        <v>1476</v>
      </c>
      <c r="I586" s="13" t="s">
        <v>1470</v>
      </c>
      <c r="J586" s="10">
        <v>1.25</v>
      </c>
      <c r="K586" s="11" t="s">
        <v>740</v>
      </c>
      <c r="L586" s="11" t="s">
        <v>1443</v>
      </c>
      <c r="M586" s="15">
        <v>600</v>
      </c>
      <c r="N586" s="12">
        <v>5.25</v>
      </c>
      <c r="O586" s="12">
        <v>0.25</v>
      </c>
      <c r="P586" s="12">
        <v>0.81</v>
      </c>
      <c r="Q586" s="12">
        <v>2.5</v>
      </c>
      <c r="R586" s="12">
        <v>1.6600000000000001</v>
      </c>
      <c r="S586" s="12">
        <v>2.62</v>
      </c>
      <c r="T586" s="14">
        <v>0.89600000000000002</v>
      </c>
      <c r="U586" s="12">
        <v>3.8800000000000003</v>
      </c>
      <c r="V586" s="12">
        <v>0.75000000000000011</v>
      </c>
      <c r="W586" s="12">
        <v>4</v>
      </c>
      <c r="X586" s="9">
        <v>45</v>
      </c>
      <c r="Y586" s="9" t="s">
        <v>710</v>
      </c>
      <c r="Z586" s="9" t="s">
        <v>694</v>
      </c>
      <c r="AA586" s="9" t="s">
        <v>695</v>
      </c>
      <c r="AB586" s="9" t="s">
        <v>698</v>
      </c>
      <c r="AC586" s="9">
        <v>6.0333333333333336E-2</v>
      </c>
      <c r="AD586" s="9">
        <v>1.2066666666666668</v>
      </c>
      <c r="AE586" s="9">
        <v>0.31950000000000006</v>
      </c>
      <c r="AF586" s="9">
        <v>90</v>
      </c>
      <c r="AG586" s="25" t="s">
        <v>2264</v>
      </c>
      <c r="BD586" s="1"/>
      <c r="BL586" s="4"/>
      <c r="BM586" s="4"/>
    </row>
    <row r="587" spans="2:65" x14ac:dyDescent="0.25">
      <c r="B587" s="48" t="str">
        <f t="shared" si="97"/>
        <v>WNeck Flange 600-NPS1.5 SCH-10</v>
      </c>
      <c r="C587" s="9" t="s">
        <v>23</v>
      </c>
      <c r="D587" s="9" t="s">
        <v>747</v>
      </c>
      <c r="E587" s="9">
        <v>11861940</v>
      </c>
      <c r="F587" s="22" t="s">
        <v>689</v>
      </c>
      <c r="G587" s="9" t="s">
        <v>1</v>
      </c>
      <c r="H587" s="9" t="s">
        <v>1477</v>
      </c>
      <c r="I587" s="13" t="s">
        <v>1478</v>
      </c>
      <c r="J587" s="10">
        <v>1.5000000000000002</v>
      </c>
      <c r="K587" s="11" t="s">
        <v>750</v>
      </c>
      <c r="L587" s="11" t="s">
        <v>1443</v>
      </c>
      <c r="M587" s="15">
        <v>600</v>
      </c>
      <c r="N587" s="12">
        <v>6.12</v>
      </c>
      <c r="O587" s="12">
        <v>0.25</v>
      </c>
      <c r="P587" s="12">
        <v>0.88</v>
      </c>
      <c r="Q587" s="12">
        <v>2.75</v>
      </c>
      <c r="R587" s="12">
        <v>1.9</v>
      </c>
      <c r="S587" s="12">
        <v>2.75</v>
      </c>
      <c r="T587" s="14">
        <v>1.6819999999999999</v>
      </c>
      <c r="U587" s="12">
        <v>4.5</v>
      </c>
      <c r="V587" s="12">
        <v>0.88</v>
      </c>
      <c r="W587" s="12">
        <v>4</v>
      </c>
      <c r="X587" s="9">
        <v>45</v>
      </c>
      <c r="Y587" s="9" t="s">
        <v>693</v>
      </c>
      <c r="Z587" s="9" t="s">
        <v>694</v>
      </c>
      <c r="AA587" s="9" t="s">
        <v>695</v>
      </c>
      <c r="AB587" s="9" t="s">
        <v>698</v>
      </c>
      <c r="AC587" s="9">
        <v>6.2333333333333338E-2</v>
      </c>
      <c r="AD587" s="9">
        <v>1.2466666666666668</v>
      </c>
      <c r="AE587" s="9">
        <v>4.6499999999999986E-2</v>
      </c>
      <c r="AF587" s="9">
        <v>90</v>
      </c>
      <c r="AG587" s="25" t="s">
        <v>2264</v>
      </c>
      <c r="BD587" s="1"/>
      <c r="BL587" s="4"/>
      <c r="BM587" s="4"/>
    </row>
    <row r="588" spans="2:65" x14ac:dyDescent="0.25">
      <c r="B588" s="48" t="str">
        <f t="shared" si="97"/>
        <v>WNeck Flange 600-NPS1.5 SCH-160</v>
      </c>
      <c r="C588" s="9" t="s">
        <v>23</v>
      </c>
      <c r="D588" s="9" t="s">
        <v>747</v>
      </c>
      <c r="E588" s="9">
        <v>11861940</v>
      </c>
      <c r="F588" s="9" t="s">
        <v>1479</v>
      </c>
      <c r="G588" s="9" t="s">
        <v>328</v>
      </c>
      <c r="H588" s="9" t="s">
        <v>1480</v>
      </c>
      <c r="I588" s="13" t="s">
        <v>1478</v>
      </c>
      <c r="J588" s="10">
        <v>1.5000000000000002</v>
      </c>
      <c r="K588" s="11" t="s">
        <v>750</v>
      </c>
      <c r="L588" s="11" t="s">
        <v>1443</v>
      </c>
      <c r="M588" s="15">
        <v>600</v>
      </c>
      <c r="N588" s="12">
        <v>6.12</v>
      </c>
      <c r="O588" s="12">
        <v>0.25</v>
      </c>
      <c r="P588" s="12">
        <v>0.88</v>
      </c>
      <c r="Q588" s="12">
        <v>2.75</v>
      </c>
      <c r="R588" s="12">
        <v>1.9</v>
      </c>
      <c r="S588" s="12">
        <v>2.75</v>
      </c>
      <c r="T588" s="14">
        <v>1.3380000000000001</v>
      </c>
      <c r="U588" s="12">
        <v>4.5</v>
      </c>
      <c r="V588" s="12">
        <v>0.88</v>
      </c>
      <c r="W588" s="12">
        <v>4</v>
      </c>
      <c r="X588" s="9">
        <v>45</v>
      </c>
      <c r="Y588" s="9" t="s">
        <v>700</v>
      </c>
      <c r="Z588" s="9" t="s">
        <v>694</v>
      </c>
      <c r="AA588" s="9" t="s">
        <v>695</v>
      </c>
      <c r="AB588" s="9" t="s">
        <v>698</v>
      </c>
      <c r="AC588" s="9">
        <v>6.2333333333333338E-2</v>
      </c>
      <c r="AD588" s="9">
        <v>1.2466666666666668</v>
      </c>
      <c r="AE588" s="9">
        <v>0.21849999999999992</v>
      </c>
      <c r="AF588" s="9">
        <v>90</v>
      </c>
      <c r="AG588" s="25" t="s">
        <v>2264</v>
      </c>
      <c r="BD588" s="1"/>
      <c r="BL588" s="4"/>
      <c r="BM588" s="4"/>
    </row>
    <row r="589" spans="2:65" x14ac:dyDescent="0.25">
      <c r="B589" s="48" t="str">
        <f t="shared" si="97"/>
        <v>WNeck Flange 600-NPS1.5 SCH-40</v>
      </c>
      <c r="C589" s="9" t="s">
        <v>23</v>
      </c>
      <c r="D589" s="9" t="s">
        <v>747</v>
      </c>
      <c r="E589" s="9">
        <v>11861940</v>
      </c>
      <c r="F589" s="22" t="s">
        <v>689</v>
      </c>
      <c r="G589" s="9" t="s">
        <v>329</v>
      </c>
      <c r="H589" s="9" t="s">
        <v>1481</v>
      </c>
      <c r="I589" s="13" t="s">
        <v>1478</v>
      </c>
      <c r="J589" s="10">
        <v>1.5000000000000002</v>
      </c>
      <c r="K589" s="11" t="s">
        <v>750</v>
      </c>
      <c r="L589" s="11" t="s">
        <v>1443</v>
      </c>
      <c r="M589" s="15">
        <v>600</v>
      </c>
      <c r="N589" s="12">
        <v>6.12</v>
      </c>
      <c r="O589" s="12">
        <v>0.25</v>
      </c>
      <c r="P589" s="12">
        <v>0.88</v>
      </c>
      <c r="Q589" s="12">
        <v>2.75</v>
      </c>
      <c r="R589" s="12">
        <v>1.9</v>
      </c>
      <c r="S589" s="12">
        <v>2.75</v>
      </c>
      <c r="T589" s="14">
        <v>1.61</v>
      </c>
      <c r="U589" s="12">
        <v>4.5</v>
      </c>
      <c r="V589" s="12">
        <v>0.88</v>
      </c>
      <c r="W589" s="12">
        <v>4</v>
      </c>
      <c r="X589" s="9">
        <v>45</v>
      </c>
      <c r="Y589" s="9" t="s">
        <v>702</v>
      </c>
      <c r="Z589" s="9" t="s">
        <v>694</v>
      </c>
      <c r="AA589" s="9" t="s">
        <v>695</v>
      </c>
      <c r="AB589" s="9" t="s">
        <v>698</v>
      </c>
      <c r="AC589" s="9">
        <v>6.2333333333333338E-2</v>
      </c>
      <c r="AD589" s="9">
        <v>1.2466666666666668</v>
      </c>
      <c r="AE589" s="9">
        <v>8.2499999999999907E-2</v>
      </c>
      <c r="AF589" s="9">
        <v>90</v>
      </c>
      <c r="AG589" s="25" t="s">
        <v>2264</v>
      </c>
      <c r="BD589" s="1"/>
      <c r="BL589" s="4"/>
      <c r="BM589" s="4"/>
    </row>
    <row r="590" spans="2:65" x14ac:dyDescent="0.25">
      <c r="B590" s="48" t="str">
        <f t="shared" si="97"/>
        <v>WNeck Flange 600-NPS1.5 SCH-80</v>
      </c>
      <c r="C590" s="9" t="s">
        <v>23</v>
      </c>
      <c r="D590" s="9" t="s">
        <v>747</v>
      </c>
      <c r="E590" s="9">
        <v>11861940</v>
      </c>
      <c r="F590" s="9" t="s">
        <v>1482</v>
      </c>
      <c r="G590" s="9" t="s">
        <v>330</v>
      </c>
      <c r="H590" s="9" t="s">
        <v>1483</v>
      </c>
      <c r="I590" s="13" t="s">
        <v>1478</v>
      </c>
      <c r="J590" s="10">
        <v>1.5000000000000002</v>
      </c>
      <c r="K590" s="11" t="s">
        <v>750</v>
      </c>
      <c r="L590" s="11" t="s">
        <v>1443</v>
      </c>
      <c r="M590" s="15">
        <v>600</v>
      </c>
      <c r="N590" s="12">
        <v>6.12</v>
      </c>
      <c r="O590" s="12">
        <v>0.25</v>
      </c>
      <c r="P590" s="12">
        <v>0.88</v>
      </c>
      <c r="Q590" s="12">
        <v>2.75</v>
      </c>
      <c r="R590" s="12">
        <v>1.9</v>
      </c>
      <c r="S590" s="12">
        <v>2.75</v>
      </c>
      <c r="T590" s="14">
        <v>1.5</v>
      </c>
      <c r="U590" s="12">
        <v>4.5</v>
      </c>
      <c r="V590" s="12">
        <v>0.88</v>
      </c>
      <c r="W590" s="12">
        <v>4</v>
      </c>
      <c r="X590" s="9">
        <v>45</v>
      </c>
      <c r="Y590" s="9" t="s">
        <v>704</v>
      </c>
      <c r="Z590" s="9" t="s">
        <v>694</v>
      </c>
      <c r="AA590" s="9" t="s">
        <v>695</v>
      </c>
      <c r="AB590" s="9" t="s">
        <v>698</v>
      </c>
      <c r="AC590" s="9">
        <v>6.2333333333333338E-2</v>
      </c>
      <c r="AD590" s="9">
        <v>1.2466666666666668</v>
      </c>
      <c r="AE590" s="9">
        <v>0.13749999999999996</v>
      </c>
      <c r="AF590" s="9">
        <v>90</v>
      </c>
      <c r="AG590" s="25" t="s">
        <v>2264</v>
      </c>
      <c r="BD590" s="1"/>
      <c r="BL590" s="4"/>
      <c r="BM590" s="4"/>
    </row>
    <row r="591" spans="2:65" x14ac:dyDescent="0.25">
      <c r="B591" s="48" t="str">
        <f t="shared" si="97"/>
        <v>WNeck Flange 600-NPS1.5 SCH-STD</v>
      </c>
      <c r="C591" s="9" t="s">
        <v>23</v>
      </c>
      <c r="D591" s="9" t="s">
        <v>747</v>
      </c>
      <c r="E591" s="9">
        <v>11861940</v>
      </c>
      <c r="F591" s="22" t="s">
        <v>689</v>
      </c>
      <c r="G591" s="9" t="s">
        <v>1</v>
      </c>
      <c r="H591" s="9" t="s">
        <v>1484</v>
      </c>
      <c r="I591" s="13" t="s">
        <v>1478</v>
      </c>
      <c r="J591" s="10">
        <v>1.5000000000000002</v>
      </c>
      <c r="K591" s="11" t="s">
        <v>750</v>
      </c>
      <c r="L591" s="11" t="s">
        <v>1443</v>
      </c>
      <c r="M591" s="15">
        <v>600</v>
      </c>
      <c r="N591" s="12">
        <v>6.12</v>
      </c>
      <c r="O591" s="12">
        <v>0.25</v>
      </c>
      <c r="P591" s="12">
        <v>0.88</v>
      </c>
      <c r="Q591" s="12">
        <v>2.75</v>
      </c>
      <c r="R591" s="12">
        <v>1.9</v>
      </c>
      <c r="S591" s="12">
        <v>2.75</v>
      </c>
      <c r="T591" s="14">
        <v>1.61</v>
      </c>
      <c r="U591" s="12">
        <v>4.5</v>
      </c>
      <c r="V591" s="12">
        <v>0.88</v>
      </c>
      <c r="W591" s="12">
        <v>4</v>
      </c>
      <c r="X591" s="9">
        <v>45</v>
      </c>
      <c r="Y591" s="9" t="s">
        <v>706</v>
      </c>
      <c r="Z591" s="9" t="s">
        <v>694</v>
      </c>
      <c r="AA591" s="9" t="s">
        <v>695</v>
      </c>
      <c r="AB591" s="9" t="s">
        <v>698</v>
      </c>
      <c r="AC591" s="9">
        <v>6.2333333333333338E-2</v>
      </c>
      <c r="AD591" s="9">
        <v>1.2466666666666668</v>
      </c>
      <c r="AE591" s="9">
        <v>8.2499999999999907E-2</v>
      </c>
      <c r="AF591" s="9">
        <v>90</v>
      </c>
      <c r="AG591" s="25" t="s">
        <v>2264</v>
      </c>
      <c r="BD591" s="1"/>
      <c r="BL591" s="4"/>
      <c r="BM591" s="4"/>
    </row>
    <row r="592" spans="2:65" x14ac:dyDescent="0.25">
      <c r="B592" s="48" t="str">
        <f t="shared" si="97"/>
        <v>WNeck Flange 600-NPS1.5 SCH-XH</v>
      </c>
      <c r="C592" s="9" t="s">
        <v>23</v>
      </c>
      <c r="D592" s="9" t="s">
        <v>747</v>
      </c>
      <c r="E592" s="9">
        <v>11861940</v>
      </c>
      <c r="F592" s="22" t="s">
        <v>689</v>
      </c>
      <c r="G592" s="9" t="s">
        <v>1</v>
      </c>
      <c r="H592" s="9" t="s">
        <v>1485</v>
      </c>
      <c r="I592" s="13" t="s">
        <v>1478</v>
      </c>
      <c r="J592" s="10">
        <v>1.5000000000000002</v>
      </c>
      <c r="K592" s="11" t="s">
        <v>750</v>
      </c>
      <c r="L592" s="11" t="s">
        <v>1443</v>
      </c>
      <c r="M592" s="15">
        <v>600</v>
      </c>
      <c r="N592" s="12">
        <v>6.12</v>
      </c>
      <c r="O592" s="12">
        <v>0.25</v>
      </c>
      <c r="P592" s="12">
        <v>0.88</v>
      </c>
      <c r="Q592" s="12">
        <v>2.75</v>
      </c>
      <c r="R592" s="12">
        <v>1.9</v>
      </c>
      <c r="S592" s="12">
        <v>2.75</v>
      </c>
      <c r="T592" s="14">
        <v>1.5</v>
      </c>
      <c r="U592" s="12">
        <v>4.5</v>
      </c>
      <c r="V592" s="12">
        <v>0.88</v>
      </c>
      <c r="W592" s="12">
        <v>4</v>
      </c>
      <c r="X592" s="9">
        <v>45</v>
      </c>
      <c r="Y592" s="9" t="s">
        <v>708</v>
      </c>
      <c r="Z592" s="9" t="s">
        <v>694</v>
      </c>
      <c r="AA592" s="9" t="s">
        <v>695</v>
      </c>
      <c r="AB592" s="9" t="s">
        <v>698</v>
      </c>
      <c r="AC592" s="9">
        <v>6.2333333333333338E-2</v>
      </c>
      <c r="AD592" s="9">
        <v>1.2466666666666668</v>
      </c>
      <c r="AE592" s="9">
        <v>0.13749999999999996</v>
      </c>
      <c r="AF592" s="9">
        <v>90</v>
      </c>
      <c r="AG592" s="25" t="s">
        <v>2264</v>
      </c>
      <c r="BD592" s="1"/>
      <c r="BL592" s="4"/>
      <c r="BM592" s="4"/>
    </row>
    <row r="593" spans="2:65" x14ac:dyDescent="0.25">
      <c r="B593" s="48" t="str">
        <f t="shared" si="97"/>
        <v>WNeck Flange 600-NPS1.5 SCH-XXH</v>
      </c>
      <c r="C593" s="9" t="s">
        <v>23</v>
      </c>
      <c r="D593" s="9" t="s">
        <v>747</v>
      </c>
      <c r="E593" s="9">
        <v>11861940</v>
      </c>
      <c r="F593" s="9" t="s">
        <v>1486</v>
      </c>
      <c r="G593" s="9" t="s">
        <v>331</v>
      </c>
      <c r="H593" s="9" t="s">
        <v>1487</v>
      </c>
      <c r="I593" s="13" t="s">
        <v>1478</v>
      </c>
      <c r="J593" s="10">
        <v>1.5000000000000002</v>
      </c>
      <c r="K593" s="11" t="s">
        <v>750</v>
      </c>
      <c r="L593" s="11" t="s">
        <v>1443</v>
      </c>
      <c r="M593" s="15">
        <v>600</v>
      </c>
      <c r="N593" s="12">
        <v>6.12</v>
      </c>
      <c r="O593" s="12">
        <v>0.25</v>
      </c>
      <c r="P593" s="12">
        <v>0.88</v>
      </c>
      <c r="Q593" s="12">
        <v>2.75</v>
      </c>
      <c r="R593" s="12">
        <v>1.9</v>
      </c>
      <c r="S593" s="12">
        <v>2.75</v>
      </c>
      <c r="T593" s="14">
        <v>1.1000000000000001</v>
      </c>
      <c r="U593" s="12">
        <v>4.5</v>
      </c>
      <c r="V593" s="12">
        <v>0.88</v>
      </c>
      <c r="W593" s="12">
        <v>4</v>
      </c>
      <c r="X593" s="9">
        <v>45</v>
      </c>
      <c r="Y593" s="9" t="s">
        <v>710</v>
      </c>
      <c r="Z593" s="9" t="s">
        <v>694</v>
      </c>
      <c r="AA593" s="9" t="s">
        <v>695</v>
      </c>
      <c r="AB593" s="9" t="s">
        <v>698</v>
      </c>
      <c r="AC593" s="9">
        <v>6.2333333333333338E-2</v>
      </c>
      <c r="AD593" s="9">
        <v>1.2466666666666668</v>
      </c>
      <c r="AE593" s="9">
        <v>0.33749999999999991</v>
      </c>
      <c r="AF593" s="9">
        <v>90</v>
      </c>
      <c r="AG593" s="25" t="s">
        <v>2264</v>
      </c>
      <c r="BD593" s="1"/>
      <c r="BL593" s="4"/>
      <c r="BM593" s="4"/>
    </row>
    <row r="594" spans="2:65" x14ac:dyDescent="0.25">
      <c r="B594" s="48" t="str">
        <f t="shared" si="97"/>
        <v>WNeck Flange 600-NPS2 SCH-10</v>
      </c>
      <c r="C594" s="9" t="s">
        <v>23</v>
      </c>
      <c r="D594" s="9" t="s">
        <v>761</v>
      </c>
      <c r="E594" s="9">
        <v>1262987</v>
      </c>
      <c r="F594" s="22" t="s">
        <v>689</v>
      </c>
      <c r="G594" s="9" t="s">
        <v>1</v>
      </c>
      <c r="H594" s="9" t="s">
        <v>1488</v>
      </c>
      <c r="I594" s="13" t="s">
        <v>1489</v>
      </c>
      <c r="J594" s="10">
        <v>2</v>
      </c>
      <c r="K594" s="11" t="s">
        <v>764</v>
      </c>
      <c r="L594" s="11" t="s">
        <v>1443</v>
      </c>
      <c r="M594" s="15">
        <v>600</v>
      </c>
      <c r="N594" s="12">
        <v>6.5</v>
      </c>
      <c r="O594" s="12">
        <v>0.25</v>
      </c>
      <c r="P594" s="12">
        <v>1</v>
      </c>
      <c r="Q594" s="12">
        <v>3.31</v>
      </c>
      <c r="R594" s="12">
        <v>2.38</v>
      </c>
      <c r="S594" s="12">
        <v>2.88</v>
      </c>
      <c r="T594" s="14">
        <v>2.157</v>
      </c>
      <c r="U594" s="12">
        <v>5</v>
      </c>
      <c r="V594" s="12">
        <v>0.75000000000000011</v>
      </c>
      <c r="W594" s="12">
        <v>8</v>
      </c>
      <c r="X594" s="9">
        <v>22.5</v>
      </c>
      <c r="Y594" s="9" t="s">
        <v>693</v>
      </c>
      <c r="Z594" s="9" t="s">
        <v>694</v>
      </c>
      <c r="AA594" s="9" t="s">
        <v>695</v>
      </c>
      <c r="AB594" s="9" t="s">
        <v>698</v>
      </c>
      <c r="AC594" s="9">
        <v>6.2666666666666662E-2</v>
      </c>
      <c r="AD594" s="9">
        <v>1.2533333333333332</v>
      </c>
      <c r="AE594" s="9">
        <v>4.8999999999999932E-2</v>
      </c>
      <c r="AF594" s="9">
        <v>45</v>
      </c>
      <c r="AG594" s="25" t="s">
        <v>2264</v>
      </c>
      <c r="BD594" s="1"/>
      <c r="BL594" s="4"/>
      <c r="BM594" s="4"/>
    </row>
    <row r="595" spans="2:65" x14ac:dyDescent="0.25">
      <c r="B595" s="48" t="str">
        <f t="shared" si="97"/>
        <v>WNeck Flange 600-NPS2 SCH-160</v>
      </c>
      <c r="C595" s="9" t="s">
        <v>23</v>
      </c>
      <c r="D595" s="9" t="s">
        <v>761</v>
      </c>
      <c r="E595" s="9">
        <v>1262987</v>
      </c>
      <c r="F595" s="9" t="s">
        <v>1490</v>
      </c>
      <c r="G595" s="9" t="s">
        <v>332</v>
      </c>
      <c r="H595" s="9" t="s">
        <v>1491</v>
      </c>
      <c r="I595" s="13" t="s">
        <v>1489</v>
      </c>
      <c r="J595" s="10">
        <v>2</v>
      </c>
      <c r="K595" s="11" t="s">
        <v>764</v>
      </c>
      <c r="L595" s="11" t="s">
        <v>1443</v>
      </c>
      <c r="M595" s="15">
        <v>600</v>
      </c>
      <c r="N595" s="12">
        <v>6.5</v>
      </c>
      <c r="O595" s="12">
        <v>0.25</v>
      </c>
      <c r="P595" s="12">
        <v>1</v>
      </c>
      <c r="Q595" s="12">
        <v>3.31</v>
      </c>
      <c r="R595" s="12">
        <v>2.38</v>
      </c>
      <c r="S595" s="12">
        <v>2.88</v>
      </c>
      <c r="T595" s="14">
        <v>1.6870000000000001</v>
      </c>
      <c r="U595" s="12">
        <v>5</v>
      </c>
      <c r="V595" s="12">
        <v>0.75000000000000011</v>
      </c>
      <c r="W595" s="12">
        <v>8</v>
      </c>
      <c r="X595" s="9">
        <v>22.5</v>
      </c>
      <c r="Y595" s="9" t="s">
        <v>700</v>
      </c>
      <c r="Z595" s="9" t="s">
        <v>694</v>
      </c>
      <c r="AA595" s="9" t="s">
        <v>695</v>
      </c>
      <c r="AB595" s="9" t="s">
        <v>698</v>
      </c>
      <c r="AC595" s="9">
        <v>6.2666666666666662E-2</v>
      </c>
      <c r="AD595" s="9">
        <v>1.2533333333333332</v>
      </c>
      <c r="AE595" s="9">
        <v>0.28399999999999992</v>
      </c>
      <c r="AF595" s="9">
        <v>45</v>
      </c>
      <c r="AG595" s="25" t="s">
        <v>2264</v>
      </c>
      <c r="BD595" s="1"/>
      <c r="BL595" s="4"/>
      <c r="BM595" s="4"/>
    </row>
    <row r="596" spans="2:65" x14ac:dyDescent="0.25">
      <c r="B596" s="48" t="str">
        <f t="shared" si="97"/>
        <v>WNeck Flange 600-NPS2 SCH-40</v>
      </c>
      <c r="C596" s="9" t="s">
        <v>23</v>
      </c>
      <c r="D596" s="9" t="s">
        <v>761</v>
      </c>
      <c r="E596" s="9">
        <v>1262987</v>
      </c>
      <c r="F596" s="22" t="s">
        <v>689</v>
      </c>
      <c r="G596" s="9" t="s">
        <v>333</v>
      </c>
      <c r="H596" s="9" t="s">
        <v>1492</v>
      </c>
      <c r="I596" s="13" t="s">
        <v>1489</v>
      </c>
      <c r="J596" s="10">
        <v>2</v>
      </c>
      <c r="K596" s="11" t="s">
        <v>764</v>
      </c>
      <c r="L596" s="11" t="s">
        <v>1443</v>
      </c>
      <c r="M596" s="15">
        <v>600</v>
      </c>
      <c r="N596" s="12">
        <v>6.5</v>
      </c>
      <c r="O596" s="12">
        <v>0.25</v>
      </c>
      <c r="P596" s="12">
        <v>1</v>
      </c>
      <c r="Q596" s="12">
        <v>3.31</v>
      </c>
      <c r="R596" s="12">
        <v>2.38</v>
      </c>
      <c r="S596" s="12">
        <v>2.88</v>
      </c>
      <c r="T596" s="14">
        <v>2.0670000000000002</v>
      </c>
      <c r="U596" s="12">
        <v>5</v>
      </c>
      <c r="V596" s="12">
        <v>0.75000000000000011</v>
      </c>
      <c r="W596" s="12">
        <v>8</v>
      </c>
      <c r="X596" s="9">
        <v>22.5</v>
      </c>
      <c r="Y596" s="9" t="s">
        <v>702</v>
      </c>
      <c r="Z596" s="9" t="s">
        <v>694</v>
      </c>
      <c r="AA596" s="9" t="s">
        <v>695</v>
      </c>
      <c r="AB596" s="9" t="s">
        <v>698</v>
      </c>
      <c r="AC596" s="9">
        <v>6.2666666666666662E-2</v>
      </c>
      <c r="AD596" s="9">
        <v>1.2533333333333332</v>
      </c>
      <c r="AE596" s="9">
        <v>9.3999999999999861E-2</v>
      </c>
      <c r="AF596" s="9">
        <v>45</v>
      </c>
      <c r="AG596" s="25" t="s">
        <v>2264</v>
      </c>
      <c r="BD596" s="1"/>
      <c r="BL596" s="4"/>
      <c r="BM596" s="4"/>
    </row>
    <row r="597" spans="2:65" x14ac:dyDescent="0.25">
      <c r="B597" s="48" t="str">
        <f t="shared" si="97"/>
        <v>WNeck Flange 600-NPS2 SCH-80</v>
      </c>
      <c r="C597" s="9" t="s">
        <v>23</v>
      </c>
      <c r="D597" s="9" t="s">
        <v>761</v>
      </c>
      <c r="E597" s="9">
        <v>1262987</v>
      </c>
      <c r="F597" s="9" t="s">
        <v>1493</v>
      </c>
      <c r="G597" s="9" t="s">
        <v>334</v>
      </c>
      <c r="H597" s="9" t="s">
        <v>1494</v>
      </c>
      <c r="I597" s="13" t="s">
        <v>1489</v>
      </c>
      <c r="J597" s="10">
        <v>2</v>
      </c>
      <c r="K597" s="11" t="s">
        <v>764</v>
      </c>
      <c r="L597" s="11" t="s">
        <v>1443</v>
      </c>
      <c r="M597" s="15">
        <v>600</v>
      </c>
      <c r="N597" s="12">
        <v>6.5</v>
      </c>
      <c r="O597" s="12">
        <v>0.25</v>
      </c>
      <c r="P597" s="12">
        <v>1</v>
      </c>
      <c r="Q597" s="12">
        <v>3.31</v>
      </c>
      <c r="R597" s="12">
        <v>2.38</v>
      </c>
      <c r="S597" s="12">
        <v>2.88</v>
      </c>
      <c r="T597" s="14">
        <v>1.9390000000000001</v>
      </c>
      <c r="U597" s="12">
        <v>5</v>
      </c>
      <c r="V597" s="12">
        <v>0.75000000000000011</v>
      </c>
      <c r="W597" s="12">
        <v>8</v>
      </c>
      <c r="X597" s="9">
        <v>22.5</v>
      </c>
      <c r="Y597" s="9" t="s">
        <v>704</v>
      </c>
      <c r="Z597" s="9" t="s">
        <v>694</v>
      </c>
      <c r="AA597" s="9" t="s">
        <v>695</v>
      </c>
      <c r="AB597" s="9" t="s">
        <v>698</v>
      </c>
      <c r="AC597" s="9">
        <v>6.2666666666666662E-2</v>
      </c>
      <c r="AD597" s="9">
        <v>1.2533333333333332</v>
      </c>
      <c r="AE597" s="9">
        <v>0.15799999999999992</v>
      </c>
      <c r="AF597" s="9">
        <v>45</v>
      </c>
      <c r="AG597" s="25" t="s">
        <v>2264</v>
      </c>
      <c r="BD597" s="1"/>
      <c r="BL597" s="4"/>
      <c r="BM597" s="4"/>
    </row>
    <row r="598" spans="2:65" x14ac:dyDescent="0.25">
      <c r="B598" s="48" t="str">
        <f t="shared" si="97"/>
        <v>WNeck Flange 600-NPS2 SCH-STD</v>
      </c>
      <c r="C598" s="9" t="s">
        <v>23</v>
      </c>
      <c r="D598" s="9" t="s">
        <v>761</v>
      </c>
      <c r="E598" s="9">
        <v>1262987</v>
      </c>
      <c r="F598" s="22" t="s">
        <v>689</v>
      </c>
      <c r="G598" s="9" t="s">
        <v>1</v>
      </c>
      <c r="H598" s="9" t="s">
        <v>1495</v>
      </c>
      <c r="I598" s="13" t="s">
        <v>1489</v>
      </c>
      <c r="J598" s="10">
        <v>2</v>
      </c>
      <c r="K598" s="11" t="s">
        <v>764</v>
      </c>
      <c r="L598" s="11" t="s">
        <v>1443</v>
      </c>
      <c r="M598" s="15">
        <v>600</v>
      </c>
      <c r="N598" s="12">
        <v>6.5</v>
      </c>
      <c r="O598" s="12">
        <v>0.25</v>
      </c>
      <c r="P598" s="12">
        <v>1</v>
      </c>
      <c r="Q598" s="12">
        <v>3.31</v>
      </c>
      <c r="R598" s="12">
        <v>2.38</v>
      </c>
      <c r="S598" s="12">
        <v>2.88</v>
      </c>
      <c r="T598" s="14">
        <v>2.0670000000000002</v>
      </c>
      <c r="U598" s="12">
        <v>5</v>
      </c>
      <c r="V598" s="12">
        <v>0.75000000000000011</v>
      </c>
      <c r="W598" s="12">
        <v>8</v>
      </c>
      <c r="X598" s="9">
        <v>22.5</v>
      </c>
      <c r="Y598" s="9" t="s">
        <v>706</v>
      </c>
      <c r="Z598" s="9" t="s">
        <v>694</v>
      </c>
      <c r="AA598" s="9" t="s">
        <v>695</v>
      </c>
      <c r="AB598" s="9" t="s">
        <v>698</v>
      </c>
      <c r="AC598" s="9">
        <v>6.2666666666666662E-2</v>
      </c>
      <c r="AD598" s="9">
        <v>1.2533333333333332</v>
      </c>
      <c r="AE598" s="9">
        <v>9.3999999999999861E-2</v>
      </c>
      <c r="AF598" s="9">
        <v>45</v>
      </c>
      <c r="AG598" s="25" t="s">
        <v>2264</v>
      </c>
      <c r="BD598" s="1"/>
      <c r="BL598" s="4"/>
      <c r="BM598" s="4"/>
    </row>
    <row r="599" spans="2:65" x14ac:dyDescent="0.25">
      <c r="B599" s="48" t="str">
        <f t="shared" si="97"/>
        <v>WNeck Flange 600-NPS2 SCH-XH</v>
      </c>
      <c r="C599" s="9" t="s">
        <v>23</v>
      </c>
      <c r="D599" s="9" t="s">
        <v>761</v>
      </c>
      <c r="E599" s="9">
        <v>1262987</v>
      </c>
      <c r="F599" s="22" t="s">
        <v>689</v>
      </c>
      <c r="G599" s="9" t="s">
        <v>1</v>
      </c>
      <c r="H599" s="9" t="s">
        <v>1496</v>
      </c>
      <c r="I599" s="13" t="s">
        <v>1489</v>
      </c>
      <c r="J599" s="10">
        <v>2</v>
      </c>
      <c r="K599" s="11" t="s">
        <v>764</v>
      </c>
      <c r="L599" s="11" t="s">
        <v>1443</v>
      </c>
      <c r="M599" s="15">
        <v>600</v>
      </c>
      <c r="N599" s="12">
        <v>6.5</v>
      </c>
      <c r="O599" s="12">
        <v>0.25</v>
      </c>
      <c r="P599" s="12">
        <v>1</v>
      </c>
      <c r="Q599" s="12">
        <v>3.31</v>
      </c>
      <c r="R599" s="12">
        <v>2.38</v>
      </c>
      <c r="S599" s="12">
        <v>2.88</v>
      </c>
      <c r="T599" s="14">
        <v>1.9390000000000001</v>
      </c>
      <c r="U599" s="12">
        <v>5</v>
      </c>
      <c r="V599" s="12">
        <v>0.75000000000000011</v>
      </c>
      <c r="W599" s="12">
        <v>8</v>
      </c>
      <c r="X599" s="9">
        <v>22.5</v>
      </c>
      <c r="Y599" s="9" t="s">
        <v>708</v>
      </c>
      <c r="Z599" s="9" t="s">
        <v>694</v>
      </c>
      <c r="AA599" s="9" t="s">
        <v>695</v>
      </c>
      <c r="AB599" s="9" t="s">
        <v>698</v>
      </c>
      <c r="AC599" s="9">
        <v>6.2666666666666662E-2</v>
      </c>
      <c r="AD599" s="9">
        <v>1.2533333333333332</v>
      </c>
      <c r="AE599" s="9">
        <v>0.15799999999999992</v>
      </c>
      <c r="AF599" s="9">
        <v>45</v>
      </c>
      <c r="AG599" s="25" t="s">
        <v>2264</v>
      </c>
      <c r="BD599" s="1"/>
      <c r="BL599" s="4"/>
      <c r="BM599" s="4"/>
    </row>
    <row r="600" spans="2:65" x14ac:dyDescent="0.25">
      <c r="B600" s="48" t="str">
        <f t="shared" si="97"/>
        <v>WNeck Flange 600-NPS2 SCH-XXH</v>
      </c>
      <c r="C600" s="9" t="s">
        <v>23</v>
      </c>
      <c r="D600" s="9" t="s">
        <v>761</v>
      </c>
      <c r="E600" s="9">
        <v>1262987</v>
      </c>
      <c r="F600" s="9" t="s">
        <v>1497</v>
      </c>
      <c r="G600" s="9" t="s">
        <v>335</v>
      </c>
      <c r="H600" s="9" t="s">
        <v>1498</v>
      </c>
      <c r="I600" s="13" t="s">
        <v>1489</v>
      </c>
      <c r="J600" s="10">
        <v>2</v>
      </c>
      <c r="K600" s="11" t="s">
        <v>764</v>
      </c>
      <c r="L600" s="11" t="s">
        <v>1443</v>
      </c>
      <c r="M600" s="15">
        <v>600</v>
      </c>
      <c r="N600" s="12">
        <v>6.5</v>
      </c>
      <c r="O600" s="12">
        <v>0.25</v>
      </c>
      <c r="P600" s="12">
        <v>1</v>
      </c>
      <c r="Q600" s="12">
        <v>3.31</v>
      </c>
      <c r="R600" s="12">
        <v>2.38</v>
      </c>
      <c r="S600" s="12">
        <v>2.88</v>
      </c>
      <c r="T600" s="14">
        <v>1.5029999999999999</v>
      </c>
      <c r="U600" s="12">
        <v>5</v>
      </c>
      <c r="V600" s="12">
        <v>0.75000000000000011</v>
      </c>
      <c r="W600" s="12">
        <v>8</v>
      </c>
      <c r="X600" s="9">
        <v>22.5</v>
      </c>
      <c r="Y600" s="9" t="s">
        <v>710</v>
      </c>
      <c r="Z600" s="9" t="s">
        <v>694</v>
      </c>
      <c r="AA600" s="9" t="s">
        <v>695</v>
      </c>
      <c r="AB600" s="9" t="s">
        <v>698</v>
      </c>
      <c r="AC600" s="9">
        <v>6.2666666666666662E-2</v>
      </c>
      <c r="AD600" s="9">
        <v>1.2533333333333332</v>
      </c>
      <c r="AE600" s="9">
        <v>0.376</v>
      </c>
      <c r="AF600" s="9">
        <v>45</v>
      </c>
      <c r="AG600" s="25" t="s">
        <v>2264</v>
      </c>
      <c r="BD600" s="1"/>
      <c r="BL600" s="4"/>
      <c r="BM600" s="4"/>
    </row>
    <row r="601" spans="2:65" x14ac:dyDescent="0.25">
      <c r="B601" s="48" t="str">
        <f t="shared" si="97"/>
        <v>WNeck Flange 600-NPS2.5 SCH-10</v>
      </c>
      <c r="C601" s="9" t="s">
        <v>23</v>
      </c>
      <c r="D601" s="9" t="s">
        <v>775</v>
      </c>
      <c r="E601" s="9">
        <v>7448044</v>
      </c>
      <c r="F601" s="22" t="s">
        <v>689</v>
      </c>
      <c r="G601" s="9" t="s">
        <v>1</v>
      </c>
      <c r="H601" s="9" t="s">
        <v>1499</v>
      </c>
      <c r="I601" s="13" t="s">
        <v>1500</v>
      </c>
      <c r="J601" s="10">
        <v>2.5</v>
      </c>
      <c r="K601" s="11" t="s">
        <v>778</v>
      </c>
      <c r="L601" s="11" t="s">
        <v>1443</v>
      </c>
      <c r="M601" s="15">
        <v>600</v>
      </c>
      <c r="N601" s="12">
        <v>7.5</v>
      </c>
      <c r="O601" s="12">
        <v>0.25</v>
      </c>
      <c r="P601" s="12">
        <v>1.1200000000000001</v>
      </c>
      <c r="Q601" s="12">
        <v>3.94</v>
      </c>
      <c r="R601" s="12">
        <v>2.88</v>
      </c>
      <c r="S601" s="12">
        <v>3.12</v>
      </c>
      <c r="T601" s="9">
        <v>2.157</v>
      </c>
      <c r="U601" s="12">
        <v>5.88</v>
      </c>
      <c r="V601" s="12">
        <v>0.88</v>
      </c>
      <c r="W601" s="12">
        <v>8</v>
      </c>
      <c r="X601" s="9">
        <v>22.5</v>
      </c>
      <c r="Y601" s="9" t="s">
        <v>693</v>
      </c>
      <c r="Z601" s="9" t="s">
        <v>694</v>
      </c>
      <c r="AA601" s="9" t="s">
        <v>695</v>
      </c>
      <c r="AB601" s="9" t="s">
        <v>698</v>
      </c>
      <c r="AC601" s="9">
        <v>6.6666666666666666E-2</v>
      </c>
      <c r="AD601" s="9">
        <v>1.3333333333333333</v>
      </c>
      <c r="AE601" s="9">
        <v>0.29899999999999993</v>
      </c>
      <c r="AF601" s="9">
        <v>45</v>
      </c>
      <c r="AG601" s="25" t="s">
        <v>2264</v>
      </c>
      <c r="BD601" s="1"/>
      <c r="BL601" s="4"/>
      <c r="BM601" s="4"/>
    </row>
    <row r="602" spans="2:65" x14ac:dyDescent="0.25">
      <c r="B602" s="48" t="str">
        <f t="shared" si="97"/>
        <v>WNeck Flange 600-NPS2.5 SCH-160</v>
      </c>
      <c r="C602" s="9" t="s">
        <v>23</v>
      </c>
      <c r="D602" s="9" t="s">
        <v>775</v>
      </c>
      <c r="E602" s="9">
        <v>7448044</v>
      </c>
      <c r="F602" s="9" t="s">
        <v>1501</v>
      </c>
      <c r="G602" s="9" t="s">
        <v>336</v>
      </c>
      <c r="H602" s="9" t="s">
        <v>1502</v>
      </c>
      <c r="I602" s="13" t="s">
        <v>1500</v>
      </c>
      <c r="J602" s="10">
        <v>2.5</v>
      </c>
      <c r="K602" s="11" t="s">
        <v>778</v>
      </c>
      <c r="L602" s="11" t="s">
        <v>1443</v>
      </c>
      <c r="M602" s="15">
        <v>600</v>
      </c>
      <c r="N602" s="12">
        <v>7.5</v>
      </c>
      <c r="O602" s="12">
        <v>0.25</v>
      </c>
      <c r="P602" s="12">
        <v>1.1200000000000001</v>
      </c>
      <c r="Q602" s="12">
        <v>3.94</v>
      </c>
      <c r="R602" s="12">
        <v>2.88</v>
      </c>
      <c r="S602" s="12">
        <v>3.12</v>
      </c>
      <c r="T602" s="9">
        <v>1.6870000000000001</v>
      </c>
      <c r="U602" s="12">
        <v>5.88</v>
      </c>
      <c r="V602" s="12">
        <v>0.88</v>
      </c>
      <c r="W602" s="12">
        <v>8</v>
      </c>
      <c r="X602" s="9">
        <v>22.5</v>
      </c>
      <c r="Y602" s="9" t="s">
        <v>700</v>
      </c>
      <c r="Z602" s="9" t="s">
        <v>694</v>
      </c>
      <c r="AA602" s="9" t="s">
        <v>695</v>
      </c>
      <c r="AB602" s="9" t="s">
        <v>698</v>
      </c>
      <c r="AC602" s="9">
        <v>6.6666666666666666E-2</v>
      </c>
      <c r="AD602" s="9">
        <v>1.3333333333333333</v>
      </c>
      <c r="AE602" s="9">
        <v>0.53399999999999992</v>
      </c>
      <c r="AF602" s="9">
        <v>45</v>
      </c>
      <c r="AG602" s="25" t="s">
        <v>2264</v>
      </c>
      <c r="BD602" s="1"/>
      <c r="BL602" s="4"/>
      <c r="BM602" s="4"/>
    </row>
    <row r="603" spans="2:65" x14ac:dyDescent="0.25">
      <c r="B603" s="48" t="str">
        <f t="shared" si="97"/>
        <v>WNeck Flange 600-NPS2.5 SCH-40</v>
      </c>
      <c r="C603" s="9" t="s">
        <v>23</v>
      </c>
      <c r="D603" s="9" t="s">
        <v>775</v>
      </c>
      <c r="E603" s="9">
        <v>7448044</v>
      </c>
      <c r="F603" s="22" t="s">
        <v>689</v>
      </c>
      <c r="G603" s="9" t="s">
        <v>337</v>
      </c>
      <c r="H603" s="9" t="s">
        <v>1503</v>
      </c>
      <c r="I603" s="13" t="s">
        <v>1500</v>
      </c>
      <c r="J603" s="10">
        <v>2.5</v>
      </c>
      <c r="K603" s="11" t="s">
        <v>778</v>
      </c>
      <c r="L603" s="11" t="s">
        <v>1443</v>
      </c>
      <c r="M603" s="15">
        <v>600</v>
      </c>
      <c r="N603" s="12">
        <v>7.5</v>
      </c>
      <c r="O603" s="12">
        <v>0.25</v>
      </c>
      <c r="P603" s="12">
        <v>1.1200000000000001</v>
      </c>
      <c r="Q603" s="12">
        <v>3.94</v>
      </c>
      <c r="R603" s="12">
        <v>2.88</v>
      </c>
      <c r="S603" s="12">
        <v>3.12</v>
      </c>
      <c r="T603" s="9">
        <v>2.0670000000000002</v>
      </c>
      <c r="U603" s="12">
        <v>5.88</v>
      </c>
      <c r="V603" s="12">
        <v>0.88</v>
      </c>
      <c r="W603" s="12">
        <v>8</v>
      </c>
      <c r="X603" s="9">
        <v>22.5</v>
      </c>
      <c r="Y603" s="9" t="s">
        <v>702</v>
      </c>
      <c r="Z603" s="9" t="s">
        <v>694</v>
      </c>
      <c r="AA603" s="9" t="s">
        <v>695</v>
      </c>
      <c r="AB603" s="9" t="s">
        <v>698</v>
      </c>
      <c r="AC603" s="9">
        <v>6.6666666666666666E-2</v>
      </c>
      <c r="AD603" s="9">
        <v>1.3333333333333333</v>
      </c>
      <c r="AE603" s="9">
        <v>0.34399999999999986</v>
      </c>
      <c r="AF603" s="9">
        <v>45</v>
      </c>
      <c r="AG603" s="25" t="s">
        <v>2264</v>
      </c>
      <c r="BD603" s="1"/>
      <c r="BL603" s="4"/>
      <c r="BM603" s="4"/>
    </row>
    <row r="604" spans="2:65" x14ac:dyDescent="0.25">
      <c r="B604" s="48" t="str">
        <f t="shared" si="97"/>
        <v>WNeck Flange 600-NPS2.5 SCH-80</v>
      </c>
      <c r="C604" s="9" t="s">
        <v>23</v>
      </c>
      <c r="D604" s="9" t="s">
        <v>775</v>
      </c>
      <c r="E604" s="9">
        <v>7448044</v>
      </c>
      <c r="F604" s="9" t="s">
        <v>1504</v>
      </c>
      <c r="G604" s="9" t="s">
        <v>338</v>
      </c>
      <c r="H604" s="9" t="s">
        <v>1505</v>
      </c>
      <c r="I604" s="13" t="s">
        <v>1500</v>
      </c>
      <c r="J604" s="10">
        <v>2.5</v>
      </c>
      <c r="K604" s="11" t="s">
        <v>778</v>
      </c>
      <c r="L604" s="11" t="s">
        <v>1443</v>
      </c>
      <c r="M604" s="15">
        <v>600</v>
      </c>
      <c r="N604" s="12">
        <v>7.5</v>
      </c>
      <c r="O604" s="12">
        <v>0.25</v>
      </c>
      <c r="P604" s="12">
        <v>1.1200000000000001</v>
      </c>
      <c r="Q604" s="12">
        <v>3.94</v>
      </c>
      <c r="R604" s="12">
        <v>2.88</v>
      </c>
      <c r="S604" s="12">
        <v>3.12</v>
      </c>
      <c r="T604" s="9">
        <v>1.9390000000000001</v>
      </c>
      <c r="U604" s="12">
        <v>5.88</v>
      </c>
      <c r="V604" s="12">
        <v>0.88</v>
      </c>
      <c r="W604" s="12">
        <v>8</v>
      </c>
      <c r="X604" s="9">
        <v>22.5</v>
      </c>
      <c r="Y604" s="9" t="s">
        <v>704</v>
      </c>
      <c r="Z604" s="9" t="s">
        <v>694</v>
      </c>
      <c r="AA604" s="9" t="s">
        <v>695</v>
      </c>
      <c r="AB604" s="9" t="s">
        <v>698</v>
      </c>
      <c r="AC604" s="9">
        <v>6.6666666666666666E-2</v>
      </c>
      <c r="AD604" s="9">
        <v>1.3333333333333333</v>
      </c>
      <c r="AE604" s="9">
        <v>0.40799999999999992</v>
      </c>
      <c r="AF604" s="9">
        <v>45</v>
      </c>
      <c r="AG604" s="25" t="s">
        <v>2264</v>
      </c>
      <c r="BD604" s="1"/>
      <c r="BL604" s="4"/>
      <c r="BM604" s="4"/>
    </row>
    <row r="605" spans="2:65" x14ac:dyDescent="0.25">
      <c r="B605" s="48" t="str">
        <f t="shared" si="97"/>
        <v>WNeck Flange 600-NPS2.5 SCH-STD</v>
      </c>
      <c r="C605" s="9" t="s">
        <v>23</v>
      </c>
      <c r="D605" s="9" t="s">
        <v>775</v>
      </c>
      <c r="E605" s="9">
        <v>7448044</v>
      </c>
      <c r="F605" s="22" t="s">
        <v>689</v>
      </c>
      <c r="G605" s="9" t="s">
        <v>1</v>
      </c>
      <c r="H605" s="9" t="s">
        <v>1506</v>
      </c>
      <c r="I605" s="13" t="s">
        <v>1500</v>
      </c>
      <c r="J605" s="10">
        <v>2.5</v>
      </c>
      <c r="K605" s="11" t="s">
        <v>778</v>
      </c>
      <c r="L605" s="11" t="s">
        <v>1443</v>
      </c>
      <c r="M605" s="15">
        <v>600</v>
      </c>
      <c r="N605" s="12">
        <v>7.5</v>
      </c>
      <c r="O605" s="12">
        <v>0.25</v>
      </c>
      <c r="P605" s="12">
        <v>1.1200000000000001</v>
      </c>
      <c r="Q605" s="12">
        <v>3.94</v>
      </c>
      <c r="R605" s="12">
        <v>2.88</v>
      </c>
      <c r="S605" s="12">
        <v>3.12</v>
      </c>
      <c r="T605" s="9">
        <v>2.0670000000000002</v>
      </c>
      <c r="U605" s="12">
        <v>5.88</v>
      </c>
      <c r="V605" s="12">
        <v>0.88</v>
      </c>
      <c r="W605" s="12">
        <v>8</v>
      </c>
      <c r="X605" s="9">
        <v>22.5</v>
      </c>
      <c r="Y605" s="9" t="s">
        <v>706</v>
      </c>
      <c r="Z605" s="9" t="s">
        <v>694</v>
      </c>
      <c r="AA605" s="9" t="s">
        <v>695</v>
      </c>
      <c r="AB605" s="9" t="s">
        <v>698</v>
      </c>
      <c r="AC605" s="9">
        <v>6.6666666666666666E-2</v>
      </c>
      <c r="AD605" s="9">
        <v>1.3333333333333333</v>
      </c>
      <c r="AE605" s="9">
        <v>0.34399999999999986</v>
      </c>
      <c r="AF605" s="9">
        <v>45</v>
      </c>
      <c r="AG605" s="25" t="s">
        <v>2264</v>
      </c>
      <c r="BD605" s="1"/>
      <c r="BL605" s="4"/>
      <c r="BM605" s="4"/>
    </row>
    <row r="606" spans="2:65" x14ac:dyDescent="0.25">
      <c r="B606" s="48" t="str">
        <f t="shared" si="97"/>
        <v>WNeck Flange 600-NPS2.5 SCH-XH</v>
      </c>
      <c r="C606" s="9" t="s">
        <v>23</v>
      </c>
      <c r="D606" s="9" t="s">
        <v>775</v>
      </c>
      <c r="E606" s="9">
        <v>7448044</v>
      </c>
      <c r="F606" s="22" t="s">
        <v>689</v>
      </c>
      <c r="G606" s="9" t="s">
        <v>1</v>
      </c>
      <c r="H606" s="9" t="s">
        <v>1507</v>
      </c>
      <c r="I606" s="13" t="s">
        <v>1500</v>
      </c>
      <c r="J606" s="10">
        <v>2.5</v>
      </c>
      <c r="K606" s="11" t="s">
        <v>778</v>
      </c>
      <c r="L606" s="11" t="s">
        <v>1443</v>
      </c>
      <c r="M606" s="15">
        <v>600</v>
      </c>
      <c r="N606" s="12">
        <v>7.5</v>
      </c>
      <c r="O606" s="12">
        <v>0.25</v>
      </c>
      <c r="P606" s="12">
        <v>1.1200000000000001</v>
      </c>
      <c r="Q606" s="12">
        <v>3.94</v>
      </c>
      <c r="R606" s="12">
        <v>2.88</v>
      </c>
      <c r="S606" s="12">
        <v>3.12</v>
      </c>
      <c r="T606" s="9">
        <v>1.9390000000000001</v>
      </c>
      <c r="U606" s="12">
        <v>5.88</v>
      </c>
      <c r="V606" s="12">
        <v>0.88</v>
      </c>
      <c r="W606" s="12">
        <v>8</v>
      </c>
      <c r="X606" s="9">
        <v>22.5</v>
      </c>
      <c r="Y606" s="9" t="s">
        <v>708</v>
      </c>
      <c r="Z606" s="9" t="s">
        <v>694</v>
      </c>
      <c r="AA606" s="9" t="s">
        <v>695</v>
      </c>
      <c r="AB606" s="9" t="s">
        <v>698</v>
      </c>
      <c r="AC606" s="9">
        <v>6.6666666666666666E-2</v>
      </c>
      <c r="AD606" s="9">
        <v>1.3333333333333333</v>
      </c>
      <c r="AE606" s="9">
        <v>0.40799999999999992</v>
      </c>
      <c r="AF606" s="9">
        <v>45</v>
      </c>
      <c r="AG606" s="25" t="s">
        <v>2264</v>
      </c>
      <c r="BD606" s="1"/>
      <c r="BL606" s="4"/>
      <c r="BM606" s="4"/>
    </row>
    <row r="607" spans="2:65" x14ac:dyDescent="0.25">
      <c r="B607" s="48" t="str">
        <f t="shared" si="97"/>
        <v>WNeck Flange 600-NPS2.5 SCH-XXH</v>
      </c>
      <c r="C607" s="9" t="s">
        <v>23</v>
      </c>
      <c r="D607" s="9" t="s">
        <v>775</v>
      </c>
      <c r="E607" s="9">
        <v>7448044</v>
      </c>
      <c r="F607" s="22" t="s">
        <v>689</v>
      </c>
      <c r="G607" s="9" t="s">
        <v>339</v>
      </c>
      <c r="H607" s="9" t="s">
        <v>1508</v>
      </c>
      <c r="I607" s="13" t="s">
        <v>1500</v>
      </c>
      <c r="J607" s="10">
        <v>2.5</v>
      </c>
      <c r="K607" s="11" t="s">
        <v>778</v>
      </c>
      <c r="L607" s="11" t="s">
        <v>1443</v>
      </c>
      <c r="M607" s="15">
        <v>600</v>
      </c>
      <c r="N607" s="12">
        <v>7.5</v>
      </c>
      <c r="O607" s="12">
        <v>0.25</v>
      </c>
      <c r="P607" s="12">
        <v>1.1200000000000001</v>
      </c>
      <c r="Q607" s="12">
        <v>3.94</v>
      </c>
      <c r="R607" s="12">
        <v>2.88</v>
      </c>
      <c r="S607" s="12">
        <v>3.12</v>
      </c>
      <c r="T607" s="9">
        <v>1.5029999999999999</v>
      </c>
      <c r="U607" s="12">
        <v>5.88</v>
      </c>
      <c r="V607" s="12">
        <v>0.88</v>
      </c>
      <c r="W607" s="12">
        <v>8</v>
      </c>
      <c r="X607" s="9">
        <v>22.5</v>
      </c>
      <c r="Y607" s="9" t="s">
        <v>710</v>
      </c>
      <c r="Z607" s="9" t="s">
        <v>694</v>
      </c>
      <c r="AA607" s="9" t="s">
        <v>695</v>
      </c>
      <c r="AB607" s="9" t="s">
        <v>698</v>
      </c>
      <c r="AC607" s="9">
        <v>6.6666666666666666E-2</v>
      </c>
      <c r="AD607" s="9">
        <v>1.3333333333333333</v>
      </c>
      <c r="AE607" s="9">
        <v>0.626</v>
      </c>
      <c r="AF607" s="9">
        <v>45</v>
      </c>
      <c r="AG607" s="25" t="s">
        <v>2264</v>
      </c>
      <c r="BD607" s="1"/>
      <c r="BL607" s="4"/>
      <c r="BM607" s="4"/>
    </row>
    <row r="608" spans="2:65" x14ac:dyDescent="0.25">
      <c r="B608" s="48" t="str">
        <f t="shared" si="97"/>
        <v>WNeck Flange 600-NPS3 SCH-10</v>
      </c>
      <c r="C608" s="9" t="s">
        <v>23</v>
      </c>
      <c r="D608" s="9" t="s">
        <v>788</v>
      </c>
      <c r="E608" s="9">
        <v>16777215</v>
      </c>
      <c r="F608" s="22" t="s">
        <v>689</v>
      </c>
      <c r="G608" s="9" t="s">
        <v>1</v>
      </c>
      <c r="H608" s="9" t="s">
        <v>1509</v>
      </c>
      <c r="I608" s="13" t="s">
        <v>1510</v>
      </c>
      <c r="J608" s="10">
        <v>3.0000000000000004</v>
      </c>
      <c r="K608" s="11" t="s">
        <v>791</v>
      </c>
      <c r="L608" s="11" t="s">
        <v>1443</v>
      </c>
      <c r="M608" s="15">
        <v>600</v>
      </c>
      <c r="N608" s="12">
        <v>8.25</v>
      </c>
      <c r="O608" s="12">
        <v>0.25</v>
      </c>
      <c r="P608" s="12">
        <v>1.25</v>
      </c>
      <c r="Q608" s="12">
        <v>4.62</v>
      </c>
      <c r="R608" s="12">
        <v>3.5</v>
      </c>
      <c r="S608" s="12">
        <v>3.25</v>
      </c>
      <c r="T608" s="9">
        <v>3.26</v>
      </c>
      <c r="U608" s="12">
        <v>6.62</v>
      </c>
      <c r="V608" s="12">
        <v>0.88</v>
      </c>
      <c r="W608" s="12">
        <v>8</v>
      </c>
      <c r="X608" s="9">
        <v>22.5</v>
      </c>
      <c r="Y608" s="9" t="s">
        <v>693</v>
      </c>
      <c r="Z608" s="9" t="s">
        <v>694</v>
      </c>
      <c r="AA608" s="9" t="s">
        <v>695</v>
      </c>
      <c r="AB608" s="9" t="s">
        <v>698</v>
      </c>
      <c r="AC608" s="9">
        <v>6.6666666666666666E-2</v>
      </c>
      <c r="AD608" s="9">
        <v>1.3333333333333333</v>
      </c>
      <c r="AE608" s="9">
        <v>5.7500000000000107E-2</v>
      </c>
      <c r="AF608" s="9">
        <v>45</v>
      </c>
      <c r="AG608" s="25" t="s">
        <v>2264</v>
      </c>
      <c r="BD608" s="1"/>
      <c r="BL608" s="4"/>
      <c r="BM608" s="4"/>
    </row>
    <row r="609" spans="2:65" x14ac:dyDescent="0.25">
      <c r="B609" s="48" t="str">
        <f t="shared" si="97"/>
        <v>WNeck Flange 600-NPS3 SCH-160</v>
      </c>
      <c r="C609" s="9" t="s">
        <v>23</v>
      </c>
      <c r="D609" s="9" t="s">
        <v>788</v>
      </c>
      <c r="E609" s="9">
        <v>16777215</v>
      </c>
      <c r="F609" s="9" t="s">
        <v>1511</v>
      </c>
      <c r="G609" s="9" t="s">
        <v>340</v>
      </c>
      <c r="H609" s="9" t="s">
        <v>1512</v>
      </c>
      <c r="I609" s="13" t="s">
        <v>1510</v>
      </c>
      <c r="J609" s="10">
        <v>3.0000000000000004</v>
      </c>
      <c r="K609" s="11" t="s">
        <v>791</v>
      </c>
      <c r="L609" s="11" t="s">
        <v>1443</v>
      </c>
      <c r="M609" s="15">
        <v>600</v>
      </c>
      <c r="N609" s="12">
        <v>8.25</v>
      </c>
      <c r="O609" s="12">
        <v>0.25</v>
      </c>
      <c r="P609" s="12">
        <v>1.25</v>
      </c>
      <c r="Q609" s="12">
        <v>4.62</v>
      </c>
      <c r="R609" s="12">
        <v>3.5</v>
      </c>
      <c r="S609" s="12">
        <v>3.25</v>
      </c>
      <c r="T609" s="9">
        <v>2.6240000000000001</v>
      </c>
      <c r="U609" s="12">
        <v>6.62</v>
      </c>
      <c r="V609" s="12">
        <v>0.88</v>
      </c>
      <c r="W609" s="12">
        <v>8</v>
      </c>
      <c r="X609" s="9">
        <v>22.5</v>
      </c>
      <c r="Y609" s="9" t="s">
        <v>700</v>
      </c>
      <c r="Z609" s="9" t="s">
        <v>694</v>
      </c>
      <c r="AA609" s="9" t="s">
        <v>695</v>
      </c>
      <c r="AB609" s="9" t="s">
        <v>698</v>
      </c>
      <c r="AC609" s="9">
        <v>6.6666666666666666E-2</v>
      </c>
      <c r="AD609" s="9">
        <v>1.3333333333333333</v>
      </c>
      <c r="AE609" s="9">
        <v>0.37549999999999994</v>
      </c>
      <c r="AF609" s="9">
        <v>45</v>
      </c>
      <c r="AG609" s="25" t="s">
        <v>2264</v>
      </c>
      <c r="BD609" s="1"/>
      <c r="BL609" s="4"/>
      <c r="BM609" s="4"/>
    </row>
    <row r="610" spans="2:65" x14ac:dyDescent="0.25">
      <c r="B610" s="48" t="str">
        <f t="shared" si="97"/>
        <v>WNeck Flange 600-NPS3 SCH-40</v>
      </c>
      <c r="C610" s="9" t="s">
        <v>23</v>
      </c>
      <c r="D610" s="9" t="s">
        <v>788</v>
      </c>
      <c r="E610" s="9">
        <v>16777215</v>
      </c>
      <c r="F610" s="22" t="s">
        <v>689</v>
      </c>
      <c r="G610" s="9" t="s">
        <v>341</v>
      </c>
      <c r="H610" s="9" t="s">
        <v>1513</v>
      </c>
      <c r="I610" s="13" t="s">
        <v>1510</v>
      </c>
      <c r="J610" s="10">
        <v>3.0000000000000004</v>
      </c>
      <c r="K610" s="11" t="s">
        <v>791</v>
      </c>
      <c r="L610" s="11" t="s">
        <v>1443</v>
      </c>
      <c r="M610" s="15">
        <v>600</v>
      </c>
      <c r="N610" s="12">
        <v>8.25</v>
      </c>
      <c r="O610" s="12">
        <v>0.25</v>
      </c>
      <c r="P610" s="12">
        <v>1.25</v>
      </c>
      <c r="Q610" s="12">
        <v>4.62</v>
      </c>
      <c r="R610" s="12">
        <v>3.5</v>
      </c>
      <c r="S610" s="12">
        <v>3.25</v>
      </c>
      <c r="T610" s="9">
        <v>3.0680000000000001</v>
      </c>
      <c r="U610" s="12">
        <v>6.62</v>
      </c>
      <c r="V610" s="12">
        <v>0.88</v>
      </c>
      <c r="W610" s="12">
        <v>8</v>
      </c>
      <c r="X610" s="9">
        <v>22.5</v>
      </c>
      <c r="Y610" s="9" t="s">
        <v>702</v>
      </c>
      <c r="Z610" s="9" t="s">
        <v>694</v>
      </c>
      <c r="AA610" s="9" t="s">
        <v>695</v>
      </c>
      <c r="AB610" s="9" t="s">
        <v>698</v>
      </c>
      <c r="AC610" s="9">
        <v>6.6666666666666666E-2</v>
      </c>
      <c r="AD610" s="9">
        <v>1.3333333333333333</v>
      </c>
      <c r="AE610" s="9">
        <v>0.15349999999999997</v>
      </c>
      <c r="AF610" s="9">
        <v>45</v>
      </c>
      <c r="AG610" s="25" t="s">
        <v>2264</v>
      </c>
      <c r="BD610" s="1"/>
      <c r="BL610" s="4"/>
      <c r="BM610" s="4"/>
    </row>
    <row r="611" spans="2:65" x14ac:dyDescent="0.25">
      <c r="B611" s="48" t="str">
        <f t="shared" si="97"/>
        <v>WNeck Flange 600-NPS3 SCH-80</v>
      </c>
      <c r="C611" s="9" t="s">
        <v>23</v>
      </c>
      <c r="D611" s="9" t="s">
        <v>788</v>
      </c>
      <c r="E611" s="9">
        <v>16777215</v>
      </c>
      <c r="F611" s="9" t="s">
        <v>1514</v>
      </c>
      <c r="G611" s="9" t="s">
        <v>342</v>
      </c>
      <c r="H611" s="9" t="s">
        <v>1515</v>
      </c>
      <c r="I611" s="13" t="s">
        <v>1510</v>
      </c>
      <c r="J611" s="10">
        <v>3.0000000000000004</v>
      </c>
      <c r="K611" s="11" t="s">
        <v>791</v>
      </c>
      <c r="L611" s="11" t="s">
        <v>1443</v>
      </c>
      <c r="M611" s="15">
        <v>600</v>
      </c>
      <c r="N611" s="12">
        <v>8.25</v>
      </c>
      <c r="O611" s="12">
        <v>0.25</v>
      </c>
      <c r="P611" s="12">
        <v>1.25</v>
      </c>
      <c r="Q611" s="12">
        <v>4.62</v>
      </c>
      <c r="R611" s="12">
        <v>3.5</v>
      </c>
      <c r="S611" s="12">
        <v>3.25</v>
      </c>
      <c r="T611" s="9">
        <v>2.9</v>
      </c>
      <c r="U611" s="12">
        <v>6.62</v>
      </c>
      <c r="V611" s="12">
        <v>0.88</v>
      </c>
      <c r="W611" s="12">
        <v>8</v>
      </c>
      <c r="X611" s="9">
        <v>22.5</v>
      </c>
      <c r="Y611" s="9" t="s">
        <v>704</v>
      </c>
      <c r="Z611" s="9" t="s">
        <v>694</v>
      </c>
      <c r="AA611" s="9" t="s">
        <v>695</v>
      </c>
      <c r="AB611" s="9" t="s">
        <v>698</v>
      </c>
      <c r="AC611" s="9">
        <v>6.6666666666666666E-2</v>
      </c>
      <c r="AD611" s="9">
        <v>1.3333333333333333</v>
      </c>
      <c r="AE611" s="9">
        <v>0.23750000000000004</v>
      </c>
      <c r="AF611" s="9">
        <v>45</v>
      </c>
      <c r="AG611" s="25" t="s">
        <v>2264</v>
      </c>
      <c r="BD611" s="1"/>
      <c r="BL611" s="4"/>
      <c r="BM611" s="4"/>
    </row>
    <row r="612" spans="2:65" x14ac:dyDescent="0.25">
      <c r="B612" s="48" t="str">
        <f t="shared" si="97"/>
        <v>WNeck Flange 600-NPS3 SCH-STD</v>
      </c>
      <c r="C612" s="9" t="s">
        <v>23</v>
      </c>
      <c r="D612" s="9" t="s">
        <v>788</v>
      </c>
      <c r="E612" s="9">
        <v>16777215</v>
      </c>
      <c r="F612" s="22" t="s">
        <v>689</v>
      </c>
      <c r="G612" s="9" t="s">
        <v>1</v>
      </c>
      <c r="H612" s="9" t="s">
        <v>1516</v>
      </c>
      <c r="I612" s="13" t="s">
        <v>1510</v>
      </c>
      <c r="J612" s="10">
        <v>3.0000000000000004</v>
      </c>
      <c r="K612" s="11" t="s">
        <v>791</v>
      </c>
      <c r="L612" s="11" t="s">
        <v>1443</v>
      </c>
      <c r="M612" s="15">
        <v>600</v>
      </c>
      <c r="N612" s="12">
        <v>8.25</v>
      </c>
      <c r="O612" s="12">
        <v>0.25</v>
      </c>
      <c r="P612" s="12">
        <v>1.25</v>
      </c>
      <c r="Q612" s="12">
        <v>4.62</v>
      </c>
      <c r="R612" s="12">
        <v>3.5</v>
      </c>
      <c r="S612" s="12">
        <v>3.25</v>
      </c>
      <c r="T612" s="9">
        <v>3.0680000000000001</v>
      </c>
      <c r="U612" s="12">
        <v>6.62</v>
      </c>
      <c r="V612" s="12">
        <v>0.88</v>
      </c>
      <c r="W612" s="12">
        <v>8</v>
      </c>
      <c r="X612" s="9">
        <v>22.5</v>
      </c>
      <c r="Y612" s="9" t="s">
        <v>706</v>
      </c>
      <c r="Z612" s="9" t="s">
        <v>694</v>
      </c>
      <c r="AA612" s="9" t="s">
        <v>695</v>
      </c>
      <c r="AB612" s="9" t="s">
        <v>698</v>
      </c>
      <c r="AC612" s="9">
        <v>6.6666666666666666E-2</v>
      </c>
      <c r="AD612" s="9">
        <v>1.3333333333333333</v>
      </c>
      <c r="AE612" s="9">
        <v>0.15349999999999997</v>
      </c>
      <c r="AF612" s="9">
        <v>45</v>
      </c>
      <c r="AG612" s="25" t="s">
        <v>2264</v>
      </c>
      <c r="BD612" s="1"/>
      <c r="BL612" s="4"/>
      <c r="BM612" s="4"/>
    </row>
    <row r="613" spans="2:65" x14ac:dyDescent="0.25">
      <c r="B613" s="48" t="str">
        <f t="shared" si="97"/>
        <v>WNeck Flange 600-NPS3 SCH-XH</v>
      </c>
      <c r="C613" s="9" t="s">
        <v>23</v>
      </c>
      <c r="D613" s="9" t="s">
        <v>788</v>
      </c>
      <c r="E613" s="9">
        <v>16777215</v>
      </c>
      <c r="F613" s="22" t="s">
        <v>689</v>
      </c>
      <c r="G613" s="9" t="s">
        <v>1</v>
      </c>
      <c r="H613" s="9" t="s">
        <v>1517</v>
      </c>
      <c r="I613" s="13" t="s">
        <v>1510</v>
      </c>
      <c r="J613" s="10">
        <v>3.0000000000000004</v>
      </c>
      <c r="K613" s="11" t="s">
        <v>791</v>
      </c>
      <c r="L613" s="11" t="s">
        <v>1443</v>
      </c>
      <c r="M613" s="15">
        <v>600</v>
      </c>
      <c r="N613" s="12">
        <v>8.25</v>
      </c>
      <c r="O613" s="12">
        <v>0.25</v>
      </c>
      <c r="P613" s="12">
        <v>1.25</v>
      </c>
      <c r="Q613" s="12">
        <v>4.62</v>
      </c>
      <c r="R613" s="12">
        <v>3.5</v>
      </c>
      <c r="S613" s="12">
        <v>3.25</v>
      </c>
      <c r="T613" s="9">
        <v>2.9</v>
      </c>
      <c r="U613" s="12">
        <v>6.62</v>
      </c>
      <c r="V613" s="12">
        <v>0.88</v>
      </c>
      <c r="W613" s="12">
        <v>8</v>
      </c>
      <c r="X613" s="9">
        <v>22.5</v>
      </c>
      <c r="Y613" s="9" t="s">
        <v>708</v>
      </c>
      <c r="Z613" s="9" t="s">
        <v>694</v>
      </c>
      <c r="AA613" s="9" t="s">
        <v>695</v>
      </c>
      <c r="AB613" s="9" t="s">
        <v>698</v>
      </c>
      <c r="AC613" s="9">
        <v>6.6666666666666666E-2</v>
      </c>
      <c r="AD613" s="9">
        <v>1.3333333333333333</v>
      </c>
      <c r="AE613" s="9">
        <v>0.23750000000000004</v>
      </c>
      <c r="AF613" s="9">
        <v>45</v>
      </c>
      <c r="AG613" s="25" t="s">
        <v>2264</v>
      </c>
      <c r="BD613" s="1"/>
      <c r="BL613" s="4"/>
      <c r="BM613" s="4"/>
    </row>
    <row r="614" spans="2:65" x14ac:dyDescent="0.25">
      <c r="B614" s="48" t="str">
        <f t="shared" si="97"/>
        <v>WNeck Flange 600-NPS3 SCH-XXH</v>
      </c>
      <c r="C614" s="9" t="s">
        <v>23</v>
      </c>
      <c r="D614" s="9" t="s">
        <v>788</v>
      </c>
      <c r="E614" s="9">
        <v>16777215</v>
      </c>
      <c r="F614" s="9" t="s">
        <v>1518</v>
      </c>
      <c r="G614" s="9" t="s">
        <v>343</v>
      </c>
      <c r="H614" s="9" t="s">
        <v>1519</v>
      </c>
      <c r="I614" s="13" t="s">
        <v>1510</v>
      </c>
      <c r="J614" s="10">
        <v>3.0000000000000004</v>
      </c>
      <c r="K614" s="11" t="s">
        <v>791</v>
      </c>
      <c r="L614" s="11" t="s">
        <v>1443</v>
      </c>
      <c r="M614" s="15">
        <v>600</v>
      </c>
      <c r="N614" s="12">
        <v>8.25</v>
      </c>
      <c r="O614" s="12">
        <v>0.25</v>
      </c>
      <c r="P614" s="12">
        <v>1.25</v>
      </c>
      <c r="Q614" s="12">
        <v>4.62</v>
      </c>
      <c r="R614" s="12">
        <v>3.5</v>
      </c>
      <c r="S614" s="12">
        <v>3.25</v>
      </c>
      <c r="T614" s="9">
        <v>2.2999999999999998</v>
      </c>
      <c r="U614" s="12">
        <v>6.62</v>
      </c>
      <c r="V614" s="12">
        <v>0.88</v>
      </c>
      <c r="W614" s="12">
        <v>8</v>
      </c>
      <c r="X614" s="9">
        <v>22.5</v>
      </c>
      <c r="Y614" s="9" t="s">
        <v>710</v>
      </c>
      <c r="Z614" s="9" t="s">
        <v>694</v>
      </c>
      <c r="AA614" s="9" t="s">
        <v>695</v>
      </c>
      <c r="AB614" s="9" t="s">
        <v>698</v>
      </c>
      <c r="AC614" s="9">
        <v>6.6666666666666666E-2</v>
      </c>
      <c r="AD614" s="9">
        <v>1.3333333333333333</v>
      </c>
      <c r="AE614" s="9">
        <v>0.53750000000000009</v>
      </c>
      <c r="AF614" s="9">
        <v>45</v>
      </c>
      <c r="AG614" s="25" t="s">
        <v>2264</v>
      </c>
      <c r="BD614" s="1"/>
      <c r="BL614" s="4"/>
      <c r="BM614" s="4"/>
    </row>
    <row r="615" spans="2:65" x14ac:dyDescent="0.25">
      <c r="B615" s="48" t="str">
        <f t="shared" si="97"/>
        <v>WNeck Flange 600-NPS3.5 SCH-10</v>
      </c>
      <c r="C615" s="9" t="s">
        <v>23</v>
      </c>
      <c r="D615" s="9" t="s">
        <v>696</v>
      </c>
      <c r="E615" s="9">
        <v>12632256</v>
      </c>
      <c r="F615" s="22" t="s">
        <v>689</v>
      </c>
      <c r="G615" s="9" t="s">
        <v>1</v>
      </c>
      <c r="H615" s="9" t="s">
        <v>1520</v>
      </c>
      <c r="I615" s="13" t="s">
        <v>1521</v>
      </c>
      <c r="J615" s="10">
        <v>3.5</v>
      </c>
      <c r="K615" s="11" t="s">
        <v>804</v>
      </c>
      <c r="L615" s="11" t="s">
        <v>1443</v>
      </c>
      <c r="M615" s="15">
        <v>600</v>
      </c>
      <c r="N615" s="12">
        <v>9</v>
      </c>
      <c r="O615" s="12">
        <v>0.25</v>
      </c>
      <c r="P615" s="12">
        <v>1.3799999999999997</v>
      </c>
      <c r="Q615" s="12">
        <v>5.25</v>
      </c>
      <c r="R615" s="12">
        <v>4</v>
      </c>
      <c r="S615" s="12">
        <v>3.38</v>
      </c>
      <c r="T615" s="9">
        <v>3.76</v>
      </c>
      <c r="U615" s="12">
        <v>7.2500000000000009</v>
      </c>
      <c r="V615" s="12">
        <v>1</v>
      </c>
      <c r="W615" s="12">
        <v>8</v>
      </c>
      <c r="X615" s="9">
        <v>22.5</v>
      </c>
      <c r="Y615" s="9" t="s">
        <v>693</v>
      </c>
      <c r="Z615" s="9" t="s">
        <v>694</v>
      </c>
      <c r="AA615" s="9" t="s">
        <v>695</v>
      </c>
      <c r="AB615" s="9" t="s">
        <v>698</v>
      </c>
      <c r="AC615" s="9">
        <v>6.6666666666666666E-2</v>
      </c>
      <c r="AD615" s="9">
        <v>1.3333333333333333</v>
      </c>
      <c r="AE615" s="9">
        <v>5.7500000000000107E-2</v>
      </c>
      <c r="AF615" s="9">
        <v>45</v>
      </c>
      <c r="AG615" s="25" t="s">
        <v>2264</v>
      </c>
      <c r="BD615" s="1"/>
      <c r="BL615" s="4"/>
      <c r="BM615" s="4"/>
    </row>
    <row r="616" spans="2:65" x14ac:dyDescent="0.25">
      <c r="B616" s="48" t="str">
        <f t="shared" si="97"/>
        <v>WNeck Flange 600-NPS3.5 SCH-40</v>
      </c>
      <c r="C616" s="9" t="s">
        <v>23</v>
      </c>
      <c r="D616" s="9" t="s">
        <v>696</v>
      </c>
      <c r="E616" s="9">
        <v>12632256</v>
      </c>
      <c r="F616" s="22" t="s">
        <v>689</v>
      </c>
      <c r="G616" s="9" t="s">
        <v>344</v>
      </c>
      <c r="H616" s="9" t="s">
        <v>1522</v>
      </c>
      <c r="I616" s="13" t="s">
        <v>1521</v>
      </c>
      <c r="J616" s="10">
        <v>3.5</v>
      </c>
      <c r="K616" s="11" t="s">
        <v>804</v>
      </c>
      <c r="L616" s="11" t="s">
        <v>1443</v>
      </c>
      <c r="M616" s="15">
        <v>600</v>
      </c>
      <c r="N616" s="12">
        <v>9</v>
      </c>
      <c r="O616" s="12">
        <v>0.25</v>
      </c>
      <c r="P616" s="12">
        <v>1.3799999999999997</v>
      </c>
      <c r="Q616" s="12">
        <v>5.25</v>
      </c>
      <c r="R616" s="12">
        <v>4</v>
      </c>
      <c r="S616" s="12">
        <v>3.38</v>
      </c>
      <c r="T616" s="9">
        <v>3.548</v>
      </c>
      <c r="U616" s="12">
        <v>7.2500000000000009</v>
      </c>
      <c r="V616" s="12">
        <v>1</v>
      </c>
      <c r="W616" s="12">
        <v>8</v>
      </c>
      <c r="X616" s="9">
        <v>22.5</v>
      </c>
      <c r="Y616" s="9" t="s">
        <v>702</v>
      </c>
      <c r="Z616" s="9" t="s">
        <v>694</v>
      </c>
      <c r="AA616" s="9" t="s">
        <v>695</v>
      </c>
      <c r="AB616" s="9" t="s">
        <v>698</v>
      </c>
      <c r="AC616" s="9">
        <v>6.6666666666666666E-2</v>
      </c>
      <c r="AD616" s="9">
        <v>1.3333333333333333</v>
      </c>
      <c r="AE616" s="9">
        <v>0.16349999999999998</v>
      </c>
      <c r="AF616" s="9">
        <v>45</v>
      </c>
      <c r="AG616" s="25" t="s">
        <v>2264</v>
      </c>
      <c r="BD616" s="1"/>
      <c r="BL616" s="4"/>
      <c r="BM616" s="4"/>
    </row>
    <row r="617" spans="2:65" x14ac:dyDescent="0.25">
      <c r="B617" s="48" t="str">
        <f t="shared" si="97"/>
        <v>WNeck Flange 600-NPS3.5 SCH-80</v>
      </c>
      <c r="C617" s="9" t="s">
        <v>23</v>
      </c>
      <c r="D617" s="9" t="s">
        <v>696</v>
      </c>
      <c r="E617" s="9">
        <v>12632256</v>
      </c>
      <c r="F617" s="22" t="s">
        <v>689</v>
      </c>
      <c r="G617" s="9" t="s">
        <v>345</v>
      </c>
      <c r="H617" s="9" t="s">
        <v>1523</v>
      </c>
      <c r="I617" s="13" t="s">
        <v>1521</v>
      </c>
      <c r="J617" s="10">
        <v>3.5</v>
      </c>
      <c r="K617" s="11" t="s">
        <v>804</v>
      </c>
      <c r="L617" s="11" t="s">
        <v>1443</v>
      </c>
      <c r="M617" s="15">
        <v>600</v>
      </c>
      <c r="N617" s="12">
        <v>9</v>
      </c>
      <c r="O617" s="12">
        <v>0.25</v>
      </c>
      <c r="P617" s="12">
        <v>1.3799999999999997</v>
      </c>
      <c r="Q617" s="12">
        <v>5.25</v>
      </c>
      <c r="R617" s="12">
        <v>4</v>
      </c>
      <c r="S617" s="12">
        <v>3.38</v>
      </c>
      <c r="T617" s="9">
        <v>3.3639999999999999</v>
      </c>
      <c r="U617" s="12">
        <v>7.2500000000000009</v>
      </c>
      <c r="V617" s="12">
        <v>1</v>
      </c>
      <c r="W617" s="12">
        <v>8</v>
      </c>
      <c r="X617" s="9">
        <v>22.5</v>
      </c>
      <c r="Y617" s="9" t="s">
        <v>704</v>
      </c>
      <c r="Z617" s="9" t="s">
        <v>694</v>
      </c>
      <c r="AA617" s="9" t="s">
        <v>695</v>
      </c>
      <c r="AB617" s="9" t="s">
        <v>698</v>
      </c>
      <c r="AC617" s="9">
        <v>6.6666666666666666E-2</v>
      </c>
      <c r="AD617" s="9">
        <v>1.3333333333333333</v>
      </c>
      <c r="AE617" s="9">
        <v>0.25550000000000006</v>
      </c>
      <c r="AF617" s="9">
        <v>45</v>
      </c>
      <c r="AG617" s="25" t="s">
        <v>2264</v>
      </c>
      <c r="BD617" s="1"/>
      <c r="BL617" s="4"/>
      <c r="BM617" s="4"/>
    </row>
    <row r="618" spans="2:65" x14ac:dyDescent="0.25">
      <c r="B618" s="48" t="str">
        <f t="shared" si="97"/>
        <v>WNeck Flange 600-NPS3.5 SCH-STD</v>
      </c>
      <c r="C618" s="9" t="s">
        <v>23</v>
      </c>
      <c r="D618" s="9" t="s">
        <v>696</v>
      </c>
      <c r="E618" s="9">
        <v>12632256</v>
      </c>
      <c r="F618" s="22" t="s">
        <v>689</v>
      </c>
      <c r="G618" s="9" t="s">
        <v>1</v>
      </c>
      <c r="H618" s="9" t="s">
        <v>1524</v>
      </c>
      <c r="I618" s="13" t="s">
        <v>1521</v>
      </c>
      <c r="J618" s="10">
        <v>3.5</v>
      </c>
      <c r="K618" s="11" t="s">
        <v>804</v>
      </c>
      <c r="L618" s="11" t="s">
        <v>1443</v>
      </c>
      <c r="M618" s="15">
        <v>600</v>
      </c>
      <c r="N618" s="12">
        <v>9</v>
      </c>
      <c r="O618" s="12">
        <v>0.25</v>
      </c>
      <c r="P618" s="12">
        <v>1.3799999999999997</v>
      </c>
      <c r="Q618" s="12">
        <v>5.25</v>
      </c>
      <c r="R618" s="12">
        <v>4</v>
      </c>
      <c r="S618" s="12">
        <v>3.38</v>
      </c>
      <c r="T618" s="9">
        <v>3.548</v>
      </c>
      <c r="U618" s="12">
        <v>7.2500000000000009</v>
      </c>
      <c r="V618" s="12">
        <v>1</v>
      </c>
      <c r="W618" s="12">
        <v>8</v>
      </c>
      <c r="X618" s="9">
        <v>22.5</v>
      </c>
      <c r="Y618" s="9" t="s">
        <v>706</v>
      </c>
      <c r="Z618" s="9" t="s">
        <v>694</v>
      </c>
      <c r="AA618" s="9" t="s">
        <v>695</v>
      </c>
      <c r="AB618" s="9" t="s">
        <v>698</v>
      </c>
      <c r="AC618" s="9">
        <v>6.6666666666666666E-2</v>
      </c>
      <c r="AD618" s="9">
        <v>1.3333333333333333</v>
      </c>
      <c r="AE618" s="9">
        <v>0.16349999999999998</v>
      </c>
      <c r="AF618" s="9">
        <v>45</v>
      </c>
      <c r="AG618" s="25" t="s">
        <v>2264</v>
      </c>
      <c r="BD618" s="1"/>
      <c r="BL618" s="4"/>
      <c r="BM618" s="4"/>
    </row>
    <row r="619" spans="2:65" x14ac:dyDescent="0.25">
      <c r="B619" s="48" t="str">
        <f t="shared" si="97"/>
        <v>WNeck Flange 600-NPS3.5 SCH-XH</v>
      </c>
      <c r="C619" s="9" t="s">
        <v>23</v>
      </c>
      <c r="D619" s="9" t="s">
        <v>696</v>
      </c>
      <c r="E619" s="9">
        <v>12632256</v>
      </c>
      <c r="F619" s="22" t="s">
        <v>689</v>
      </c>
      <c r="G619" s="9" t="s">
        <v>1</v>
      </c>
      <c r="H619" s="9" t="s">
        <v>1525</v>
      </c>
      <c r="I619" s="13" t="s">
        <v>1521</v>
      </c>
      <c r="J619" s="10">
        <v>3.5</v>
      </c>
      <c r="K619" s="11" t="s">
        <v>804</v>
      </c>
      <c r="L619" s="11" t="s">
        <v>1443</v>
      </c>
      <c r="M619" s="15">
        <v>600</v>
      </c>
      <c r="N619" s="12">
        <v>9</v>
      </c>
      <c r="O619" s="12">
        <v>0.25</v>
      </c>
      <c r="P619" s="12">
        <v>1.3799999999999997</v>
      </c>
      <c r="Q619" s="12">
        <v>5.25</v>
      </c>
      <c r="R619" s="12">
        <v>4</v>
      </c>
      <c r="S619" s="12">
        <v>3.38</v>
      </c>
      <c r="T619" s="9">
        <v>3.3639999999999999</v>
      </c>
      <c r="U619" s="12">
        <v>7.2500000000000009</v>
      </c>
      <c r="V619" s="12">
        <v>1</v>
      </c>
      <c r="W619" s="12">
        <v>8</v>
      </c>
      <c r="X619" s="9">
        <v>22.5</v>
      </c>
      <c r="Y619" s="9" t="s">
        <v>708</v>
      </c>
      <c r="Z619" s="9" t="s">
        <v>694</v>
      </c>
      <c r="AA619" s="9" t="s">
        <v>695</v>
      </c>
      <c r="AB619" s="9" t="s">
        <v>698</v>
      </c>
      <c r="AC619" s="9">
        <v>6.6666666666666666E-2</v>
      </c>
      <c r="AD619" s="9">
        <v>1.3333333333333333</v>
      </c>
      <c r="AE619" s="9">
        <v>0.25550000000000006</v>
      </c>
      <c r="AF619" s="9">
        <v>45</v>
      </c>
      <c r="AG619" s="25" t="s">
        <v>2264</v>
      </c>
      <c r="BD619" s="1"/>
      <c r="BL619" s="4"/>
      <c r="BM619" s="4"/>
    </row>
    <row r="620" spans="2:65" x14ac:dyDescent="0.25">
      <c r="B620" s="48" t="str">
        <f t="shared" si="97"/>
        <v>WNeck Flange 600-NPS3.5 SCH-XXH</v>
      </c>
      <c r="C620" s="9" t="s">
        <v>23</v>
      </c>
      <c r="D620" s="9" t="s">
        <v>696</v>
      </c>
      <c r="E620" s="9">
        <v>12632256</v>
      </c>
      <c r="F620" s="22" t="s">
        <v>689</v>
      </c>
      <c r="G620" s="9" t="s">
        <v>346</v>
      </c>
      <c r="H620" s="9" t="s">
        <v>1526</v>
      </c>
      <c r="I620" s="13" t="s">
        <v>1521</v>
      </c>
      <c r="J620" s="10">
        <v>3.5</v>
      </c>
      <c r="K620" s="11" t="s">
        <v>804</v>
      </c>
      <c r="L620" s="11" t="s">
        <v>1443</v>
      </c>
      <c r="M620" s="15">
        <v>600</v>
      </c>
      <c r="N620" s="12">
        <v>9</v>
      </c>
      <c r="O620" s="12">
        <v>0.25</v>
      </c>
      <c r="P620" s="12">
        <v>1.3799999999999997</v>
      </c>
      <c r="Q620" s="12">
        <v>5.25</v>
      </c>
      <c r="R620" s="12">
        <v>4</v>
      </c>
      <c r="S620" s="12">
        <v>3.38</v>
      </c>
      <c r="T620" s="9">
        <v>2.7280000000000002</v>
      </c>
      <c r="U620" s="12">
        <v>7.2500000000000009</v>
      </c>
      <c r="V620" s="12">
        <v>1</v>
      </c>
      <c r="W620" s="12">
        <v>8</v>
      </c>
      <c r="X620" s="9">
        <v>22.5</v>
      </c>
      <c r="Y620" s="9" t="s">
        <v>710</v>
      </c>
      <c r="Z620" s="9" t="s">
        <v>694</v>
      </c>
      <c r="AA620" s="9" t="s">
        <v>695</v>
      </c>
      <c r="AB620" s="9" t="s">
        <v>698</v>
      </c>
      <c r="AC620" s="9">
        <v>6.6666666666666666E-2</v>
      </c>
      <c r="AD620" s="9">
        <v>1.3333333333333333</v>
      </c>
      <c r="AE620" s="9">
        <v>0.5734999999999999</v>
      </c>
      <c r="AF620" s="9">
        <v>45</v>
      </c>
      <c r="AG620" s="25" t="s">
        <v>2264</v>
      </c>
      <c r="BD620" s="1"/>
      <c r="BL620" s="4"/>
      <c r="BM620" s="4"/>
    </row>
    <row r="621" spans="2:65" x14ac:dyDescent="0.25">
      <c r="B621" s="48" t="str">
        <f t="shared" si="97"/>
        <v>WNeck Flange 600-NPS4 SCH-10</v>
      </c>
      <c r="C621" s="9" t="s">
        <v>23</v>
      </c>
      <c r="D621" s="9" t="s">
        <v>810</v>
      </c>
      <c r="E621" s="9">
        <v>255</v>
      </c>
      <c r="F621" s="22" t="s">
        <v>689</v>
      </c>
      <c r="G621" s="9" t="s">
        <v>1</v>
      </c>
      <c r="H621" s="9" t="s">
        <v>1527</v>
      </c>
      <c r="I621" s="13" t="s">
        <v>1528</v>
      </c>
      <c r="J621" s="10">
        <v>4</v>
      </c>
      <c r="K621" s="11" t="s">
        <v>813</v>
      </c>
      <c r="L621" s="11" t="s">
        <v>1443</v>
      </c>
      <c r="M621" s="15">
        <v>600</v>
      </c>
      <c r="N621" s="12">
        <v>10.750000000000002</v>
      </c>
      <c r="O621" s="12">
        <v>0.25</v>
      </c>
      <c r="P621" s="12">
        <v>1.5000000000000002</v>
      </c>
      <c r="Q621" s="12">
        <v>6.0000000000000009</v>
      </c>
      <c r="R621" s="12">
        <v>4.5</v>
      </c>
      <c r="S621" s="12">
        <v>4</v>
      </c>
      <c r="T621" s="9">
        <v>4.26</v>
      </c>
      <c r="U621" s="12">
        <v>8.5</v>
      </c>
      <c r="V621" s="12">
        <v>1</v>
      </c>
      <c r="W621" s="12">
        <v>8</v>
      </c>
      <c r="X621" s="9">
        <v>22.5</v>
      </c>
      <c r="Y621" s="9" t="s">
        <v>693</v>
      </c>
      <c r="Z621" s="9" t="s">
        <v>694</v>
      </c>
      <c r="AA621" s="9" t="s">
        <v>695</v>
      </c>
      <c r="AB621" s="9" t="s">
        <v>698</v>
      </c>
      <c r="AC621" s="9">
        <v>8.3333333333333329E-2</v>
      </c>
      <c r="AD621" s="9">
        <v>1.6666666666666667</v>
      </c>
      <c r="AE621" s="9">
        <v>5.7500000000000107E-2</v>
      </c>
      <c r="AF621" s="9">
        <v>45</v>
      </c>
      <c r="AG621" s="25" t="s">
        <v>2264</v>
      </c>
      <c r="BD621" s="1"/>
      <c r="BL621" s="4"/>
      <c r="BM621" s="4"/>
    </row>
    <row r="622" spans="2:65" x14ac:dyDescent="0.25">
      <c r="B622" s="48" t="str">
        <f t="shared" si="97"/>
        <v>WNeck Flange 600-NPS4 SCH-120</v>
      </c>
      <c r="C622" s="9" t="s">
        <v>23</v>
      </c>
      <c r="D622" s="9" t="s">
        <v>810</v>
      </c>
      <c r="E622" s="9">
        <v>255</v>
      </c>
      <c r="F622" s="22" t="s">
        <v>689</v>
      </c>
      <c r="G622" s="9" t="s">
        <v>347</v>
      </c>
      <c r="H622" s="9" t="s">
        <v>1529</v>
      </c>
      <c r="I622" s="13" t="s">
        <v>1528</v>
      </c>
      <c r="J622" s="10">
        <v>4</v>
      </c>
      <c r="K622" s="11" t="s">
        <v>813</v>
      </c>
      <c r="L622" s="11" t="s">
        <v>1443</v>
      </c>
      <c r="M622" s="15">
        <v>600</v>
      </c>
      <c r="N622" s="12">
        <v>10.750000000000002</v>
      </c>
      <c r="O622" s="12">
        <v>0.25</v>
      </c>
      <c r="P622" s="12">
        <v>1.5000000000000002</v>
      </c>
      <c r="Q622" s="12">
        <v>6.0000000000000009</v>
      </c>
      <c r="R622" s="12">
        <v>4.5</v>
      </c>
      <c r="S622" s="12">
        <v>4</v>
      </c>
      <c r="T622" s="9">
        <v>3.6240000000000001</v>
      </c>
      <c r="U622" s="12">
        <v>8.5</v>
      </c>
      <c r="V622" s="12">
        <v>1</v>
      </c>
      <c r="W622" s="12">
        <v>8</v>
      </c>
      <c r="X622" s="9">
        <v>22.5</v>
      </c>
      <c r="Y622" s="9" t="s">
        <v>816</v>
      </c>
      <c r="Z622" s="9" t="s">
        <v>694</v>
      </c>
      <c r="AA622" s="9" t="s">
        <v>695</v>
      </c>
      <c r="AB622" s="9" t="s">
        <v>698</v>
      </c>
      <c r="AC622" s="9">
        <v>8.3333333333333329E-2</v>
      </c>
      <c r="AD622" s="9">
        <v>1.6666666666666667</v>
      </c>
      <c r="AE622" s="9">
        <v>0.37549999999999994</v>
      </c>
      <c r="AF622" s="9">
        <v>45</v>
      </c>
      <c r="AG622" s="25" t="s">
        <v>2264</v>
      </c>
      <c r="BD622" s="1"/>
      <c r="BL622" s="4"/>
      <c r="BM622" s="4"/>
    </row>
    <row r="623" spans="2:65" x14ac:dyDescent="0.25">
      <c r="B623" s="48" t="str">
        <f t="shared" si="97"/>
        <v>WNeck Flange 600-NPS4 SCH-160</v>
      </c>
      <c r="C623" s="9" t="s">
        <v>23</v>
      </c>
      <c r="D623" s="9" t="s">
        <v>810</v>
      </c>
      <c r="E623" s="9">
        <v>255</v>
      </c>
      <c r="F623" s="9" t="s">
        <v>1530</v>
      </c>
      <c r="G623" s="9" t="s">
        <v>348</v>
      </c>
      <c r="H623" s="9" t="s">
        <v>1531</v>
      </c>
      <c r="I623" s="13" t="s">
        <v>1528</v>
      </c>
      <c r="J623" s="10">
        <v>4</v>
      </c>
      <c r="K623" s="11" t="s">
        <v>813</v>
      </c>
      <c r="L623" s="11" t="s">
        <v>1443</v>
      </c>
      <c r="M623" s="15">
        <v>600</v>
      </c>
      <c r="N623" s="12">
        <v>10.750000000000002</v>
      </c>
      <c r="O623" s="12">
        <v>0.25</v>
      </c>
      <c r="P623" s="12">
        <v>1.5000000000000002</v>
      </c>
      <c r="Q623" s="12">
        <v>6.0000000000000009</v>
      </c>
      <c r="R623" s="12">
        <v>4.5</v>
      </c>
      <c r="S623" s="12">
        <v>4</v>
      </c>
      <c r="T623" s="9">
        <v>3.4380000000000002</v>
      </c>
      <c r="U623" s="12">
        <v>8.5</v>
      </c>
      <c r="V623" s="12">
        <v>1</v>
      </c>
      <c r="W623" s="12">
        <v>8</v>
      </c>
      <c r="X623" s="9">
        <v>22.5</v>
      </c>
      <c r="Y623" s="9" t="s">
        <v>700</v>
      </c>
      <c r="Z623" s="9" t="s">
        <v>694</v>
      </c>
      <c r="AA623" s="9" t="s">
        <v>695</v>
      </c>
      <c r="AB623" s="9" t="s">
        <v>698</v>
      </c>
      <c r="AC623" s="9">
        <v>8.3333333333333329E-2</v>
      </c>
      <c r="AD623" s="9">
        <v>1.6666666666666667</v>
      </c>
      <c r="AE623" s="9">
        <v>0.46849999999999992</v>
      </c>
      <c r="AF623" s="9">
        <v>45</v>
      </c>
      <c r="AG623" s="25" t="s">
        <v>2264</v>
      </c>
      <c r="BD623" s="1"/>
      <c r="BL623" s="4"/>
      <c r="BM623" s="4"/>
    </row>
    <row r="624" spans="2:65" x14ac:dyDescent="0.25">
      <c r="B624" s="48" t="str">
        <f t="shared" si="97"/>
        <v>WNeck Flange 600-NPS4 SCH-40</v>
      </c>
      <c r="C624" s="9" t="s">
        <v>23</v>
      </c>
      <c r="D624" s="9" t="s">
        <v>810</v>
      </c>
      <c r="E624" s="9">
        <v>255</v>
      </c>
      <c r="F624" s="22" t="s">
        <v>689</v>
      </c>
      <c r="G624" s="9" t="s">
        <v>349</v>
      </c>
      <c r="H624" s="9" t="s">
        <v>1532</v>
      </c>
      <c r="I624" s="13" t="s">
        <v>1528</v>
      </c>
      <c r="J624" s="10">
        <v>4</v>
      </c>
      <c r="K624" s="11" t="s">
        <v>813</v>
      </c>
      <c r="L624" s="11" t="s">
        <v>1443</v>
      </c>
      <c r="M624" s="15">
        <v>600</v>
      </c>
      <c r="N624" s="12">
        <v>10.750000000000002</v>
      </c>
      <c r="O624" s="12">
        <v>0.25</v>
      </c>
      <c r="P624" s="12">
        <v>1.5000000000000002</v>
      </c>
      <c r="Q624" s="12">
        <v>6.0000000000000009</v>
      </c>
      <c r="R624" s="12">
        <v>4.5</v>
      </c>
      <c r="S624" s="12">
        <v>4</v>
      </c>
      <c r="T624" s="9">
        <v>4.0259999999999998</v>
      </c>
      <c r="U624" s="12">
        <v>8.5</v>
      </c>
      <c r="V624" s="12">
        <v>1</v>
      </c>
      <c r="W624" s="12">
        <v>8</v>
      </c>
      <c r="X624" s="9">
        <v>22.5</v>
      </c>
      <c r="Y624" s="9" t="s">
        <v>702</v>
      </c>
      <c r="Z624" s="9" t="s">
        <v>694</v>
      </c>
      <c r="AA624" s="9" t="s">
        <v>695</v>
      </c>
      <c r="AB624" s="9" t="s">
        <v>698</v>
      </c>
      <c r="AC624" s="9">
        <v>8.3333333333333329E-2</v>
      </c>
      <c r="AD624" s="9">
        <v>1.6666666666666667</v>
      </c>
      <c r="AE624" s="9">
        <v>0.1745000000000001</v>
      </c>
      <c r="AF624" s="9">
        <v>45</v>
      </c>
      <c r="AG624" s="25" t="s">
        <v>2264</v>
      </c>
      <c r="BD624" s="1"/>
      <c r="BL624" s="4"/>
      <c r="BM624" s="4"/>
    </row>
    <row r="625" spans="2:65" x14ac:dyDescent="0.25">
      <c r="B625" s="48" t="str">
        <f t="shared" si="97"/>
        <v>WNeck Flange 600-NPS4 SCH-80</v>
      </c>
      <c r="C625" s="9" t="s">
        <v>23</v>
      </c>
      <c r="D625" s="9" t="s">
        <v>810</v>
      </c>
      <c r="E625" s="9">
        <v>255</v>
      </c>
      <c r="F625" s="9" t="s">
        <v>1533</v>
      </c>
      <c r="G625" s="9" t="s">
        <v>350</v>
      </c>
      <c r="H625" s="9" t="s">
        <v>1534</v>
      </c>
      <c r="I625" s="13" t="s">
        <v>1528</v>
      </c>
      <c r="J625" s="10">
        <v>4</v>
      </c>
      <c r="K625" s="11" t="s">
        <v>813</v>
      </c>
      <c r="L625" s="11" t="s">
        <v>1443</v>
      </c>
      <c r="M625" s="15">
        <v>600</v>
      </c>
      <c r="N625" s="12">
        <v>10.750000000000002</v>
      </c>
      <c r="O625" s="12">
        <v>0.25</v>
      </c>
      <c r="P625" s="12">
        <v>1.5000000000000002</v>
      </c>
      <c r="Q625" s="12">
        <v>6.0000000000000009</v>
      </c>
      <c r="R625" s="12">
        <v>4.5</v>
      </c>
      <c r="S625" s="12">
        <v>4</v>
      </c>
      <c r="T625" s="9">
        <v>3.8260000000000001</v>
      </c>
      <c r="U625" s="12">
        <v>8.5</v>
      </c>
      <c r="V625" s="12">
        <v>1</v>
      </c>
      <c r="W625" s="12">
        <v>8</v>
      </c>
      <c r="X625" s="9">
        <v>22.5</v>
      </c>
      <c r="Y625" s="9" t="s">
        <v>704</v>
      </c>
      <c r="Z625" s="9" t="s">
        <v>694</v>
      </c>
      <c r="AA625" s="9" t="s">
        <v>695</v>
      </c>
      <c r="AB625" s="9" t="s">
        <v>698</v>
      </c>
      <c r="AC625" s="9">
        <v>8.3333333333333329E-2</v>
      </c>
      <c r="AD625" s="9">
        <v>1.6666666666666667</v>
      </c>
      <c r="AE625" s="9">
        <v>0.27449999999999997</v>
      </c>
      <c r="AF625" s="9">
        <v>45</v>
      </c>
      <c r="AG625" s="25" t="s">
        <v>2264</v>
      </c>
      <c r="BD625" s="1"/>
      <c r="BL625" s="4"/>
      <c r="BM625" s="4"/>
    </row>
    <row r="626" spans="2:65" x14ac:dyDescent="0.25">
      <c r="B626" s="48" t="str">
        <f t="shared" si="97"/>
        <v>WNeck Flange 600-NPS4 SCH-STD</v>
      </c>
      <c r="C626" s="9" t="s">
        <v>23</v>
      </c>
      <c r="D626" s="9" t="s">
        <v>810</v>
      </c>
      <c r="E626" s="9">
        <v>255</v>
      </c>
      <c r="F626" s="22" t="s">
        <v>689</v>
      </c>
      <c r="G626" s="9" t="s">
        <v>1</v>
      </c>
      <c r="H626" s="9" t="s">
        <v>1535</v>
      </c>
      <c r="I626" s="13" t="s">
        <v>1528</v>
      </c>
      <c r="J626" s="10">
        <v>4</v>
      </c>
      <c r="K626" s="11" t="s">
        <v>813</v>
      </c>
      <c r="L626" s="11" t="s">
        <v>1443</v>
      </c>
      <c r="M626" s="15">
        <v>600</v>
      </c>
      <c r="N626" s="12">
        <v>10.750000000000002</v>
      </c>
      <c r="O626" s="12">
        <v>0.25</v>
      </c>
      <c r="P626" s="12">
        <v>1.5000000000000002</v>
      </c>
      <c r="Q626" s="12">
        <v>6.0000000000000009</v>
      </c>
      <c r="R626" s="12">
        <v>4.5</v>
      </c>
      <c r="S626" s="12">
        <v>4</v>
      </c>
      <c r="T626" s="9">
        <v>4.0259999999999998</v>
      </c>
      <c r="U626" s="12">
        <v>8.5</v>
      </c>
      <c r="V626" s="12">
        <v>1</v>
      </c>
      <c r="W626" s="12">
        <v>8</v>
      </c>
      <c r="X626" s="9">
        <v>22.5</v>
      </c>
      <c r="Y626" s="9" t="s">
        <v>706</v>
      </c>
      <c r="Z626" s="9" t="s">
        <v>694</v>
      </c>
      <c r="AA626" s="9" t="s">
        <v>695</v>
      </c>
      <c r="AB626" s="9" t="s">
        <v>698</v>
      </c>
      <c r="AC626" s="9">
        <v>8.3333333333333329E-2</v>
      </c>
      <c r="AD626" s="9">
        <v>1.6666666666666667</v>
      </c>
      <c r="AE626" s="9">
        <v>0.1745000000000001</v>
      </c>
      <c r="AF626" s="9">
        <v>45</v>
      </c>
      <c r="AG626" s="25" t="s">
        <v>2264</v>
      </c>
      <c r="BD626" s="1"/>
      <c r="BL626" s="4"/>
      <c r="BM626" s="4"/>
    </row>
    <row r="627" spans="2:65" x14ac:dyDescent="0.25">
      <c r="B627" s="48" t="str">
        <f t="shared" si="97"/>
        <v>WNeck Flange 600-NPS4 SCH-XH</v>
      </c>
      <c r="C627" s="9" t="s">
        <v>23</v>
      </c>
      <c r="D627" s="9" t="s">
        <v>810</v>
      </c>
      <c r="E627" s="9">
        <v>255</v>
      </c>
      <c r="F627" s="22" t="s">
        <v>689</v>
      </c>
      <c r="G627" s="9" t="s">
        <v>1</v>
      </c>
      <c r="H627" s="9" t="s">
        <v>1536</v>
      </c>
      <c r="I627" s="13" t="s">
        <v>1528</v>
      </c>
      <c r="J627" s="10">
        <v>4</v>
      </c>
      <c r="K627" s="11" t="s">
        <v>813</v>
      </c>
      <c r="L627" s="11" t="s">
        <v>1443</v>
      </c>
      <c r="M627" s="15">
        <v>600</v>
      </c>
      <c r="N627" s="12">
        <v>10.750000000000002</v>
      </c>
      <c r="O627" s="12">
        <v>0.25</v>
      </c>
      <c r="P627" s="12">
        <v>1.5000000000000002</v>
      </c>
      <c r="Q627" s="12">
        <v>6.0000000000000009</v>
      </c>
      <c r="R627" s="12">
        <v>4.5</v>
      </c>
      <c r="S627" s="12">
        <v>4</v>
      </c>
      <c r="T627" s="9">
        <v>3.8260000000000001</v>
      </c>
      <c r="U627" s="12">
        <v>8.5</v>
      </c>
      <c r="V627" s="12">
        <v>1</v>
      </c>
      <c r="W627" s="12">
        <v>8</v>
      </c>
      <c r="X627" s="9">
        <v>22.5</v>
      </c>
      <c r="Y627" s="9" t="s">
        <v>708</v>
      </c>
      <c r="Z627" s="9" t="s">
        <v>694</v>
      </c>
      <c r="AA627" s="9" t="s">
        <v>695</v>
      </c>
      <c r="AB627" s="9" t="s">
        <v>698</v>
      </c>
      <c r="AC627" s="9">
        <v>8.3333333333333329E-2</v>
      </c>
      <c r="AD627" s="9">
        <v>1.6666666666666667</v>
      </c>
      <c r="AE627" s="9">
        <v>0.27449999999999997</v>
      </c>
      <c r="AF627" s="9">
        <v>45</v>
      </c>
      <c r="AG627" s="25" t="s">
        <v>2264</v>
      </c>
      <c r="BD627" s="1"/>
      <c r="BL627" s="4"/>
      <c r="BM627" s="4"/>
    </row>
    <row r="628" spans="2:65" x14ac:dyDescent="0.25">
      <c r="B628" s="48" t="str">
        <f t="shared" si="97"/>
        <v>WNeck Flange 600-NPS4 SCH-XXH</v>
      </c>
      <c r="C628" s="9" t="s">
        <v>23</v>
      </c>
      <c r="D628" s="9" t="s">
        <v>810</v>
      </c>
      <c r="E628" s="9">
        <v>255</v>
      </c>
      <c r="F628" s="9" t="s">
        <v>1537</v>
      </c>
      <c r="G628" s="9" t="s">
        <v>351</v>
      </c>
      <c r="H628" s="9" t="s">
        <v>1538</v>
      </c>
      <c r="I628" s="13" t="s">
        <v>1528</v>
      </c>
      <c r="J628" s="10">
        <v>4</v>
      </c>
      <c r="K628" s="11" t="s">
        <v>813</v>
      </c>
      <c r="L628" s="11" t="s">
        <v>1443</v>
      </c>
      <c r="M628" s="15">
        <v>600</v>
      </c>
      <c r="N628" s="12">
        <v>10.750000000000002</v>
      </c>
      <c r="O628" s="12">
        <v>0.25</v>
      </c>
      <c r="P628" s="12">
        <v>1.5000000000000002</v>
      </c>
      <c r="Q628" s="12">
        <v>6.0000000000000009</v>
      </c>
      <c r="R628" s="12">
        <v>4.5</v>
      </c>
      <c r="S628" s="12">
        <v>4</v>
      </c>
      <c r="T628" s="9">
        <v>3.1520000000000001</v>
      </c>
      <c r="U628" s="12">
        <v>8.5</v>
      </c>
      <c r="V628" s="12">
        <v>1</v>
      </c>
      <c r="W628" s="12">
        <v>8</v>
      </c>
      <c r="X628" s="9">
        <v>22.5</v>
      </c>
      <c r="Y628" s="9" t="s">
        <v>710</v>
      </c>
      <c r="Z628" s="9" t="s">
        <v>694</v>
      </c>
      <c r="AA628" s="9" t="s">
        <v>695</v>
      </c>
      <c r="AB628" s="9" t="s">
        <v>698</v>
      </c>
      <c r="AC628" s="9">
        <v>8.3333333333333329E-2</v>
      </c>
      <c r="AD628" s="9">
        <v>1.6666666666666667</v>
      </c>
      <c r="AE628" s="9">
        <v>0.61149999999999993</v>
      </c>
      <c r="AF628" s="9">
        <v>45</v>
      </c>
      <c r="AG628" s="25" t="s">
        <v>2264</v>
      </c>
      <c r="BD628" s="1"/>
      <c r="BL628" s="4"/>
      <c r="BM628" s="4"/>
    </row>
    <row r="629" spans="2:65" x14ac:dyDescent="0.25">
      <c r="B629" s="48" t="str">
        <f t="shared" si="97"/>
        <v>WNeck Flange 600-NPS5 SCH-10</v>
      </c>
      <c r="C629" s="9" t="s">
        <v>23</v>
      </c>
      <c r="D629" s="9" t="s">
        <v>827</v>
      </c>
      <c r="E629" s="9">
        <v>33023</v>
      </c>
      <c r="F629" s="22" t="s">
        <v>689</v>
      </c>
      <c r="G629" s="9" t="s">
        <v>1</v>
      </c>
      <c r="H629" s="9" t="s">
        <v>1539</v>
      </c>
      <c r="I629" s="13" t="s">
        <v>1540</v>
      </c>
      <c r="J629" s="10">
        <v>5</v>
      </c>
      <c r="K629" s="11" t="s">
        <v>830</v>
      </c>
      <c r="L629" s="11" t="s">
        <v>1443</v>
      </c>
      <c r="M629" s="15">
        <v>600</v>
      </c>
      <c r="N629" s="12">
        <v>13</v>
      </c>
      <c r="O629" s="12">
        <v>0.25</v>
      </c>
      <c r="P629" s="12">
        <v>1.75</v>
      </c>
      <c r="Q629" s="12">
        <v>7.44</v>
      </c>
      <c r="R629" s="12">
        <v>5.56</v>
      </c>
      <c r="S629" s="12">
        <v>4.5</v>
      </c>
      <c r="T629" s="9">
        <v>5.2949999999999999</v>
      </c>
      <c r="U629" s="12">
        <v>10.5</v>
      </c>
      <c r="V629" s="12">
        <v>1.1200000000000001</v>
      </c>
      <c r="W629" s="12">
        <v>12</v>
      </c>
      <c r="X629" s="9">
        <v>15</v>
      </c>
      <c r="Y629" s="9" t="s">
        <v>693</v>
      </c>
      <c r="Z629" s="9" t="s">
        <v>694</v>
      </c>
      <c r="AA629" s="9" t="s">
        <v>695</v>
      </c>
      <c r="AB629" s="9" t="s">
        <v>698</v>
      </c>
      <c r="AC629" s="9">
        <v>9.166666666666666E-2</v>
      </c>
      <c r="AD629" s="9">
        <v>1.8333333333333333</v>
      </c>
      <c r="AE629" s="9">
        <v>6.999999999999984E-2</v>
      </c>
      <c r="AF629" s="9">
        <v>30</v>
      </c>
      <c r="AG629" s="25" t="s">
        <v>2264</v>
      </c>
      <c r="BD629" s="1"/>
      <c r="BL629" s="4"/>
      <c r="BM629" s="4"/>
    </row>
    <row r="630" spans="2:65" x14ac:dyDescent="0.25">
      <c r="B630" s="48" t="str">
        <f t="shared" si="97"/>
        <v>WNeck Flange 600-NPS5 SCH-120</v>
      </c>
      <c r="C630" s="9" t="s">
        <v>23</v>
      </c>
      <c r="D630" s="9" t="s">
        <v>827</v>
      </c>
      <c r="E630" s="9">
        <v>33023</v>
      </c>
      <c r="F630" s="22" t="s">
        <v>689</v>
      </c>
      <c r="G630" s="9" t="s">
        <v>352</v>
      </c>
      <c r="H630" s="9" t="s">
        <v>1541</v>
      </c>
      <c r="I630" s="13" t="s">
        <v>1540</v>
      </c>
      <c r="J630" s="10">
        <v>5</v>
      </c>
      <c r="K630" s="11" t="s">
        <v>830</v>
      </c>
      <c r="L630" s="11" t="s">
        <v>1443</v>
      </c>
      <c r="M630" s="15">
        <v>600</v>
      </c>
      <c r="N630" s="12">
        <v>13</v>
      </c>
      <c r="O630" s="12">
        <v>0.25</v>
      </c>
      <c r="P630" s="12">
        <v>1.75</v>
      </c>
      <c r="Q630" s="12">
        <v>7.44</v>
      </c>
      <c r="R630" s="12">
        <v>5.56</v>
      </c>
      <c r="S630" s="12">
        <v>4.5</v>
      </c>
      <c r="T630" s="9">
        <v>4.5629999999999997</v>
      </c>
      <c r="U630" s="12">
        <v>10.5</v>
      </c>
      <c r="V630" s="12">
        <v>1.1200000000000001</v>
      </c>
      <c r="W630" s="12">
        <v>12</v>
      </c>
      <c r="X630" s="9">
        <v>15</v>
      </c>
      <c r="Y630" s="9" t="s">
        <v>816</v>
      </c>
      <c r="Z630" s="9" t="s">
        <v>694</v>
      </c>
      <c r="AA630" s="9" t="s">
        <v>695</v>
      </c>
      <c r="AB630" s="9" t="s">
        <v>698</v>
      </c>
      <c r="AC630" s="9">
        <v>9.166666666666666E-2</v>
      </c>
      <c r="AD630" s="9">
        <v>1.8333333333333333</v>
      </c>
      <c r="AE630" s="9">
        <v>0.43599999999999994</v>
      </c>
      <c r="AF630" s="9">
        <v>30</v>
      </c>
      <c r="AG630" s="25" t="s">
        <v>2264</v>
      </c>
      <c r="BD630" s="1"/>
      <c r="BL630" s="4"/>
      <c r="BM630" s="4"/>
    </row>
    <row r="631" spans="2:65" x14ac:dyDescent="0.25">
      <c r="B631" s="48" t="str">
        <f t="shared" si="97"/>
        <v>WNeck Flange 600-NPS5 SCH-160</v>
      </c>
      <c r="C631" s="9" t="s">
        <v>23</v>
      </c>
      <c r="D631" s="9" t="s">
        <v>827</v>
      </c>
      <c r="E631" s="9">
        <v>33023</v>
      </c>
      <c r="F631" s="22" t="s">
        <v>689</v>
      </c>
      <c r="G631" s="9" t="s">
        <v>353</v>
      </c>
      <c r="H631" s="9" t="s">
        <v>1542</v>
      </c>
      <c r="I631" s="13" t="s">
        <v>1540</v>
      </c>
      <c r="J631" s="10">
        <v>5</v>
      </c>
      <c r="K631" s="11" t="s">
        <v>830</v>
      </c>
      <c r="L631" s="11" t="s">
        <v>1443</v>
      </c>
      <c r="M631" s="15">
        <v>600</v>
      </c>
      <c r="N631" s="12">
        <v>13</v>
      </c>
      <c r="O631" s="12">
        <v>0.25</v>
      </c>
      <c r="P631" s="12">
        <v>1.75</v>
      </c>
      <c r="Q631" s="12">
        <v>7.44</v>
      </c>
      <c r="R631" s="12">
        <v>5.56</v>
      </c>
      <c r="S631" s="12">
        <v>4.5</v>
      </c>
      <c r="T631" s="9">
        <v>4.3129999999999997</v>
      </c>
      <c r="U631" s="12">
        <v>10.5</v>
      </c>
      <c r="V631" s="12">
        <v>1.1200000000000001</v>
      </c>
      <c r="W631" s="12">
        <v>12</v>
      </c>
      <c r="X631" s="9">
        <v>15</v>
      </c>
      <c r="Y631" s="9" t="s">
        <v>700</v>
      </c>
      <c r="Z631" s="9" t="s">
        <v>694</v>
      </c>
      <c r="AA631" s="9" t="s">
        <v>695</v>
      </c>
      <c r="AB631" s="9" t="s">
        <v>698</v>
      </c>
      <c r="AC631" s="9">
        <v>9.166666666666666E-2</v>
      </c>
      <c r="AD631" s="9">
        <v>1.8333333333333333</v>
      </c>
      <c r="AE631" s="9">
        <v>0.56099999999999994</v>
      </c>
      <c r="AF631" s="9">
        <v>30</v>
      </c>
      <c r="AG631" s="25" t="s">
        <v>2264</v>
      </c>
      <c r="BD631" s="1"/>
      <c r="BL631" s="4"/>
      <c r="BM631" s="4"/>
    </row>
    <row r="632" spans="2:65" x14ac:dyDescent="0.25">
      <c r="B632" s="48" t="str">
        <f t="shared" si="97"/>
        <v>WNeck Flange 600-NPS5 SCH-40</v>
      </c>
      <c r="C632" s="9" t="s">
        <v>23</v>
      </c>
      <c r="D632" s="9" t="s">
        <v>827</v>
      </c>
      <c r="E632" s="9">
        <v>33023</v>
      </c>
      <c r="F632" s="22" t="s">
        <v>689</v>
      </c>
      <c r="G632" s="9" t="s">
        <v>354</v>
      </c>
      <c r="H632" s="9" t="s">
        <v>1543</v>
      </c>
      <c r="I632" s="13" t="s">
        <v>1540</v>
      </c>
      <c r="J632" s="10">
        <v>5</v>
      </c>
      <c r="K632" s="11" t="s">
        <v>830</v>
      </c>
      <c r="L632" s="11" t="s">
        <v>1443</v>
      </c>
      <c r="M632" s="15">
        <v>600</v>
      </c>
      <c r="N632" s="12">
        <v>13</v>
      </c>
      <c r="O632" s="12">
        <v>0.25</v>
      </c>
      <c r="P632" s="12">
        <v>1.75</v>
      </c>
      <c r="Q632" s="12">
        <v>7.44</v>
      </c>
      <c r="R632" s="12">
        <v>5.56</v>
      </c>
      <c r="S632" s="12">
        <v>4.5</v>
      </c>
      <c r="T632" s="9">
        <v>5.0469999999999997</v>
      </c>
      <c r="U632" s="12">
        <v>10.5</v>
      </c>
      <c r="V632" s="12">
        <v>1.1200000000000001</v>
      </c>
      <c r="W632" s="12">
        <v>12</v>
      </c>
      <c r="X632" s="9">
        <v>15</v>
      </c>
      <c r="Y632" s="9" t="s">
        <v>702</v>
      </c>
      <c r="Z632" s="9" t="s">
        <v>694</v>
      </c>
      <c r="AA632" s="9" t="s">
        <v>695</v>
      </c>
      <c r="AB632" s="9" t="s">
        <v>698</v>
      </c>
      <c r="AC632" s="9">
        <v>9.166666666666666E-2</v>
      </c>
      <c r="AD632" s="9">
        <v>1.8333333333333333</v>
      </c>
      <c r="AE632" s="9">
        <v>0.19399999999999995</v>
      </c>
      <c r="AF632" s="9">
        <v>30</v>
      </c>
      <c r="AG632" s="25" t="s">
        <v>2264</v>
      </c>
      <c r="BD632" s="1"/>
      <c r="BL632" s="4"/>
      <c r="BM632" s="4"/>
    </row>
    <row r="633" spans="2:65" x14ac:dyDescent="0.25">
      <c r="B633" s="48" t="str">
        <f t="shared" si="97"/>
        <v>WNeck Flange 600-NPS5 SCH-80</v>
      </c>
      <c r="C633" s="9" t="s">
        <v>23</v>
      </c>
      <c r="D633" s="9" t="s">
        <v>827</v>
      </c>
      <c r="E633" s="9">
        <v>33023</v>
      </c>
      <c r="F633" s="9" t="s">
        <v>1544</v>
      </c>
      <c r="G633" s="9" t="s">
        <v>355</v>
      </c>
      <c r="H633" s="9" t="s">
        <v>1545</v>
      </c>
      <c r="I633" s="13" t="s">
        <v>1540</v>
      </c>
      <c r="J633" s="10">
        <v>5</v>
      </c>
      <c r="K633" s="11" t="s">
        <v>830</v>
      </c>
      <c r="L633" s="11" t="s">
        <v>1443</v>
      </c>
      <c r="M633" s="15">
        <v>600</v>
      </c>
      <c r="N633" s="12">
        <v>13</v>
      </c>
      <c r="O633" s="12">
        <v>0.25</v>
      </c>
      <c r="P633" s="12">
        <v>1.75</v>
      </c>
      <c r="Q633" s="12">
        <v>7.44</v>
      </c>
      <c r="R633" s="12">
        <v>5.56</v>
      </c>
      <c r="S633" s="12">
        <v>4.5</v>
      </c>
      <c r="T633" s="9">
        <v>4.8129999999999997</v>
      </c>
      <c r="U633" s="12">
        <v>10.5</v>
      </c>
      <c r="V633" s="12">
        <v>1.1200000000000001</v>
      </c>
      <c r="W633" s="12">
        <v>12</v>
      </c>
      <c r="X633" s="9">
        <v>15</v>
      </c>
      <c r="Y633" s="9" t="s">
        <v>704</v>
      </c>
      <c r="Z633" s="9" t="s">
        <v>694</v>
      </c>
      <c r="AA633" s="9" t="s">
        <v>695</v>
      </c>
      <c r="AB633" s="9" t="s">
        <v>698</v>
      </c>
      <c r="AC633" s="9">
        <v>9.166666666666666E-2</v>
      </c>
      <c r="AD633" s="9">
        <v>1.8333333333333333</v>
      </c>
      <c r="AE633" s="9">
        <v>0.31099999999999994</v>
      </c>
      <c r="AF633" s="9">
        <v>30</v>
      </c>
      <c r="AG633" s="25" t="s">
        <v>2264</v>
      </c>
      <c r="BD633" s="1"/>
      <c r="BL633" s="4"/>
      <c r="BM633" s="4"/>
    </row>
    <row r="634" spans="2:65" x14ac:dyDescent="0.25">
      <c r="B634" s="48" t="str">
        <f t="shared" si="97"/>
        <v>WNeck Flange 600-NPS5 SCH-STD</v>
      </c>
      <c r="C634" s="9" t="s">
        <v>23</v>
      </c>
      <c r="D634" s="9" t="s">
        <v>827</v>
      </c>
      <c r="E634" s="9">
        <v>33023</v>
      </c>
      <c r="F634" s="22" t="s">
        <v>689</v>
      </c>
      <c r="G634" s="9" t="s">
        <v>1</v>
      </c>
      <c r="H634" s="9" t="s">
        <v>1546</v>
      </c>
      <c r="I634" s="13" t="s">
        <v>1540</v>
      </c>
      <c r="J634" s="10">
        <v>5</v>
      </c>
      <c r="K634" s="11" t="s">
        <v>830</v>
      </c>
      <c r="L634" s="11" t="s">
        <v>1443</v>
      </c>
      <c r="M634" s="15">
        <v>600</v>
      </c>
      <c r="N634" s="12">
        <v>13</v>
      </c>
      <c r="O634" s="12">
        <v>0.25</v>
      </c>
      <c r="P634" s="12">
        <v>1.75</v>
      </c>
      <c r="Q634" s="12">
        <v>7.44</v>
      </c>
      <c r="R634" s="12">
        <v>5.56</v>
      </c>
      <c r="S634" s="12">
        <v>4.5</v>
      </c>
      <c r="T634" s="9">
        <v>5.0469999999999997</v>
      </c>
      <c r="U634" s="12">
        <v>10.5</v>
      </c>
      <c r="V634" s="12">
        <v>1.1200000000000001</v>
      </c>
      <c r="W634" s="12">
        <v>12</v>
      </c>
      <c r="X634" s="9">
        <v>15</v>
      </c>
      <c r="Y634" s="9" t="s">
        <v>706</v>
      </c>
      <c r="Z634" s="9" t="s">
        <v>694</v>
      </c>
      <c r="AA634" s="9" t="s">
        <v>695</v>
      </c>
      <c r="AB634" s="9" t="s">
        <v>698</v>
      </c>
      <c r="AC634" s="9">
        <v>9.166666666666666E-2</v>
      </c>
      <c r="AD634" s="9">
        <v>1.8333333333333333</v>
      </c>
      <c r="AE634" s="9">
        <v>0.19399999999999995</v>
      </c>
      <c r="AF634" s="9">
        <v>30</v>
      </c>
      <c r="AG634" s="25" t="s">
        <v>2264</v>
      </c>
      <c r="BD634" s="1"/>
      <c r="BL634" s="4"/>
      <c r="BM634" s="4"/>
    </row>
    <row r="635" spans="2:65" x14ac:dyDescent="0.25">
      <c r="B635" s="48" t="str">
        <f t="shared" si="97"/>
        <v>WNeck Flange 600-NPS5 SCH-XH</v>
      </c>
      <c r="C635" s="9" t="s">
        <v>23</v>
      </c>
      <c r="D635" s="9" t="s">
        <v>827</v>
      </c>
      <c r="E635" s="9">
        <v>33023</v>
      </c>
      <c r="F635" s="22" t="s">
        <v>689</v>
      </c>
      <c r="G635" s="9" t="s">
        <v>1</v>
      </c>
      <c r="H635" s="9" t="s">
        <v>1547</v>
      </c>
      <c r="I635" s="13" t="s">
        <v>1540</v>
      </c>
      <c r="J635" s="10">
        <v>5</v>
      </c>
      <c r="K635" s="11" t="s">
        <v>830</v>
      </c>
      <c r="L635" s="11" t="s">
        <v>1443</v>
      </c>
      <c r="M635" s="15">
        <v>600</v>
      </c>
      <c r="N635" s="12">
        <v>13</v>
      </c>
      <c r="O635" s="12">
        <v>0.25</v>
      </c>
      <c r="P635" s="12">
        <v>1.75</v>
      </c>
      <c r="Q635" s="12">
        <v>7.44</v>
      </c>
      <c r="R635" s="12">
        <v>5.56</v>
      </c>
      <c r="S635" s="12">
        <v>4.5</v>
      </c>
      <c r="T635" s="9">
        <v>4.8129999999999997</v>
      </c>
      <c r="U635" s="12">
        <v>10.5</v>
      </c>
      <c r="V635" s="12">
        <v>1.1200000000000001</v>
      </c>
      <c r="W635" s="12">
        <v>12</v>
      </c>
      <c r="X635" s="9">
        <v>15</v>
      </c>
      <c r="Y635" s="9" t="s">
        <v>708</v>
      </c>
      <c r="Z635" s="9" t="s">
        <v>694</v>
      </c>
      <c r="AA635" s="9" t="s">
        <v>695</v>
      </c>
      <c r="AB635" s="9" t="s">
        <v>698</v>
      </c>
      <c r="AC635" s="9">
        <v>9.166666666666666E-2</v>
      </c>
      <c r="AD635" s="9">
        <v>1.8333333333333333</v>
      </c>
      <c r="AE635" s="9">
        <v>0.31099999999999994</v>
      </c>
      <c r="AF635" s="9">
        <v>30</v>
      </c>
      <c r="AG635" s="25" t="s">
        <v>2264</v>
      </c>
      <c r="BD635" s="1"/>
      <c r="BL635" s="4"/>
      <c r="BM635" s="4"/>
    </row>
    <row r="636" spans="2:65" x14ac:dyDescent="0.25">
      <c r="B636" s="48" t="str">
        <f t="shared" si="97"/>
        <v>WNeck Flange 600-NPS5 SCH-XXH</v>
      </c>
      <c r="C636" s="9" t="s">
        <v>23</v>
      </c>
      <c r="D636" s="9" t="s">
        <v>827</v>
      </c>
      <c r="E636" s="9">
        <v>33023</v>
      </c>
      <c r="F636" s="22" t="s">
        <v>689</v>
      </c>
      <c r="G636" s="9" t="s">
        <v>356</v>
      </c>
      <c r="H636" s="9" t="s">
        <v>1548</v>
      </c>
      <c r="I636" s="13" t="s">
        <v>1540</v>
      </c>
      <c r="J636" s="10">
        <v>5</v>
      </c>
      <c r="K636" s="11" t="s">
        <v>830</v>
      </c>
      <c r="L636" s="11" t="s">
        <v>1443</v>
      </c>
      <c r="M636" s="15">
        <v>600</v>
      </c>
      <c r="N636" s="12">
        <v>13</v>
      </c>
      <c r="O636" s="12">
        <v>0.25</v>
      </c>
      <c r="P636" s="12">
        <v>1.75</v>
      </c>
      <c r="Q636" s="12">
        <v>7.44</v>
      </c>
      <c r="R636" s="12">
        <v>5.56</v>
      </c>
      <c r="S636" s="12">
        <v>4.5</v>
      </c>
      <c r="T636" s="9">
        <v>4.0629999999999997</v>
      </c>
      <c r="U636" s="12">
        <v>10.5</v>
      </c>
      <c r="V636" s="12">
        <v>1.1200000000000001</v>
      </c>
      <c r="W636" s="12">
        <v>12</v>
      </c>
      <c r="X636" s="9">
        <v>15</v>
      </c>
      <c r="Y636" s="9" t="s">
        <v>710</v>
      </c>
      <c r="Z636" s="9" t="s">
        <v>694</v>
      </c>
      <c r="AA636" s="9" t="s">
        <v>695</v>
      </c>
      <c r="AB636" s="9" t="s">
        <v>698</v>
      </c>
      <c r="AC636" s="9">
        <v>9.166666666666666E-2</v>
      </c>
      <c r="AD636" s="9">
        <v>1.8333333333333333</v>
      </c>
      <c r="AE636" s="9">
        <v>0.68599999999999994</v>
      </c>
      <c r="AF636" s="9">
        <v>30</v>
      </c>
      <c r="AG636" s="25" t="s">
        <v>2264</v>
      </c>
      <c r="BD636" s="1"/>
      <c r="BL636" s="4"/>
      <c r="BM636" s="4"/>
    </row>
    <row r="637" spans="2:65" x14ac:dyDescent="0.25">
      <c r="B637" s="48" t="str">
        <f t="shared" si="97"/>
        <v>WNeck Flange 600-NPS6 SCH-10</v>
      </c>
      <c r="C637" s="9" t="s">
        <v>23</v>
      </c>
      <c r="D637" s="9" t="s">
        <v>761</v>
      </c>
      <c r="E637" s="9">
        <v>1262987</v>
      </c>
      <c r="F637" s="22" t="s">
        <v>689</v>
      </c>
      <c r="G637" s="9" t="s">
        <v>1</v>
      </c>
      <c r="H637" s="9" t="s">
        <v>1549</v>
      </c>
      <c r="I637" s="13" t="s">
        <v>1550</v>
      </c>
      <c r="J637" s="10">
        <v>6.0000000000000009</v>
      </c>
      <c r="K637" s="11" t="s">
        <v>843</v>
      </c>
      <c r="L637" s="11" t="s">
        <v>1443</v>
      </c>
      <c r="M637" s="15">
        <v>600</v>
      </c>
      <c r="N637" s="12">
        <v>14</v>
      </c>
      <c r="O637" s="12">
        <v>0.25</v>
      </c>
      <c r="P637" s="12">
        <v>1.88</v>
      </c>
      <c r="Q637" s="12">
        <v>8.75</v>
      </c>
      <c r="R637" s="12">
        <v>6.63</v>
      </c>
      <c r="S637" s="12">
        <v>4.62</v>
      </c>
      <c r="T637" s="9">
        <v>6.3570000000000002</v>
      </c>
      <c r="U637" s="12">
        <v>11.5</v>
      </c>
      <c r="V637" s="12">
        <v>1.1200000000000001</v>
      </c>
      <c r="W637" s="12">
        <v>12</v>
      </c>
      <c r="X637" s="9">
        <v>15</v>
      </c>
      <c r="Y637" s="9" t="s">
        <v>693</v>
      </c>
      <c r="Z637" s="9" t="s">
        <v>694</v>
      </c>
      <c r="AA637" s="9" t="s">
        <v>695</v>
      </c>
      <c r="AB637" s="9" t="s">
        <v>698</v>
      </c>
      <c r="AC637" s="9">
        <v>9.1333333333333336E-2</v>
      </c>
      <c r="AD637" s="9">
        <v>1.8266666666666669</v>
      </c>
      <c r="AE637" s="9">
        <v>7.3999999999999844E-2</v>
      </c>
      <c r="AF637" s="9">
        <v>30</v>
      </c>
      <c r="AG637" s="25" t="s">
        <v>2264</v>
      </c>
      <c r="BD637" s="1"/>
      <c r="BL637" s="4"/>
      <c r="BM637" s="4"/>
    </row>
    <row r="638" spans="2:65" x14ac:dyDescent="0.25">
      <c r="B638" s="48" t="str">
        <f t="shared" si="97"/>
        <v>WNeck Flange 600-NPS6 SCH-120</v>
      </c>
      <c r="C638" s="9" t="s">
        <v>23</v>
      </c>
      <c r="D638" s="9" t="s">
        <v>761</v>
      </c>
      <c r="E638" s="9">
        <v>1262987</v>
      </c>
      <c r="F638" s="22" t="s">
        <v>689</v>
      </c>
      <c r="G638" s="9" t="s">
        <v>357</v>
      </c>
      <c r="H638" s="9" t="s">
        <v>1551</v>
      </c>
      <c r="I638" s="13" t="s">
        <v>1550</v>
      </c>
      <c r="J638" s="10">
        <v>6.0000000000000009</v>
      </c>
      <c r="K638" s="11" t="s">
        <v>843</v>
      </c>
      <c r="L638" s="11" t="s">
        <v>1443</v>
      </c>
      <c r="M638" s="15">
        <v>600</v>
      </c>
      <c r="N638" s="12">
        <v>14</v>
      </c>
      <c r="O638" s="12">
        <v>0.25</v>
      </c>
      <c r="P638" s="12">
        <v>1.88</v>
      </c>
      <c r="Q638" s="12">
        <v>8.75</v>
      </c>
      <c r="R638" s="12">
        <v>6.63</v>
      </c>
      <c r="S638" s="12">
        <v>4.62</v>
      </c>
      <c r="T638" s="9">
        <v>5.5010000000000003</v>
      </c>
      <c r="U638" s="12">
        <v>11.5</v>
      </c>
      <c r="V638" s="12">
        <v>1.1200000000000001</v>
      </c>
      <c r="W638" s="12">
        <v>12</v>
      </c>
      <c r="X638" s="9">
        <v>15</v>
      </c>
      <c r="Y638" s="9" t="s">
        <v>816</v>
      </c>
      <c r="Z638" s="9" t="s">
        <v>694</v>
      </c>
      <c r="AA638" s="9" t="s">
        <v>695</v>
      </c>
      <c r="AB638" s="9" t="s">
        <v>698</v>
      </c>
      <c r="AC638" s="9">
        <v>9.1333333333333336E-2</v>
      </c>
      <c r="AD638" s="9">
        <v>1.8266666666666669</v>
      </c>
      <c r="AE638" s="9">
        <v>0.50199999999999978</v>
      </c>
      <c r="AF638" s="9">
        <v>30</v>
      </c>
      <c r="AG638" s="25" t="s">
        <v>2264</v>
      </c>
      <c r="BD638" s="1"/>
      <c r="BL638" s="4"/>
      <c r="BM638" s="4"/>
    </row>
    <row r="639" spans="2:65" x14ac:dyDescent="0.25">
      <c r="B639" s="48" t="str">
        <f t="shared" si="97"/>
        <v>WNeck Flange 600-NPS6 SCH-160</v>
      </c>
      <c r="C639" s="9" t="s">
        <v>23</v>
      </c>
      <c r="D639" s="9" t="s">
        <v>761</v>
      </c>
      <c r="E639" s="9">
        <v>1262987</v>
      </c>
      <c r="F639" s="9" t="s">
        <v>1552</v>
      </c>
      <c r="G639" s="9" t="s">
        <v>358</v>
      </c>
      <c r="H639" s="9" t="s">
        <v>1553</v>
      </c>
      <c r="I639" s="13" t="s">
        <v>1550</v>
      </c>
      <c r="J639" s="10">
        <v>6.0000000000000009</v>
      </c>
      <c r="K639" s="11" t="s">
        <v>843</v>
      </c>
      <c r="L639" s="11" t="s">
        <v>1443</v>
      </c>
      <c r="M639" s="15">
        <v>600</v>
      </c>
      <c r="N639" s="12">
        <v>14</v>
      </c>
      <c r="O639" s="12">
        <v>0.25</v>
      </c>
      <c r="P639" s="12">
        <v>1.88</v>
      </c>
      <c r="Q639" s="12">
        <v>8.75</v>
      </c>
      <c r="R639" s="12">
        <v>6.63</v>
      </c>
      <c r="S639" s="12">
        <v>4.62</v>
      </c>
      <c r="T639" s="9">
        <v>5.1870000000000003</v>
      </c>
      <c r="U639" s="12">
        <v>11.5</v>
      </c>
      <c r="V639" s="12">
        <v>1.1200000000000001</v>
      </c>
      <c r="W639" s="12">
        <v>12</v>
      </c>
      <c r="X639" s="9">
        <v>15</v>
      </c>
      <c r="Y639" s="9" t="s">
        <v>700</v>
      </c>
      <c r="Z639" s="9" t="s">
        <v>694</v>
      </c>
      <c r="AA639" s="9" t="s">
        <v>695</v>
      </c>
      <c r="AB639" s="9" t="s">
        <v>698</v>
      </c>
      <c r="AC639" s="9">
        <v>9.1333333333333336E-2</v>
      </c>
      <c r="AD639" s="9">
        <v>1.8266666666666669</v>
      </c>
      <c r="AE639" s="9">
        <v>0.65899999999999981</v>
      </c>
      <c r="AF639" s="9">
        <v>30</v>
      </c>
      <c r="AG639" s="25" t="s">
        <v>2264</v>
      </c>
      <c r="BD639" s="1"/>
      <c r="BL639" s="4"/>
      <c r="BM639" s="4"/>
    </row>
    <row r="640" spans="2:65" x14ac:dyDescent="0.25">
      <c r="B640" s="48" t="str">
        <f t="shared" si="97"/>
        <v>WNeck Flange 600-NPS6 SCH-40</v>
      </c>
      <c r="C640" s="9" t="s">
        <v>23</v>
      </c>
      <c r="D640" s="9" t="s">
        <v>761</v>
      </c>
      <c r="E640" s="9">
        <v>1262987</v>
      </c>
      <c r="F640" s="22" t="s">
        <v>689</v>
      </c>
      <c r="G640" s="9" t="s">
        <v>359</v>
      </c>
      <c r="H640" s="9" t="s">
        <v>1554</v>
      </c>
      <c r="I640" s="13" t="s">
        <v>1550</v>
      </c>
      <c r="J640" s="10">
        <v>6.0000000000000009</v>
      </c>
      <c r="K640" s="11" t="s">
        <v>843</v>
      </c>
      <c r="L640" s="11" t="s">
        <v>1443</v>
      </c>
      <c r="M640" s="15">
        <v>600</v>
      </c>
      <c r="N640" s="12">
        <v>14</v>
      </c>
      <c r="O640" s="12">
        <v>0.25</v>
      </c>
      <c r="P640" s="12">
        <v>1.88</v>
      </c>
      <c r="Q640" s="12">
        <v>8.75</v>
      </c>
      <c r="R640" s="12">
        <v>6.63</v>
      </c>
      <c r="S640" s="12">
        <v>4.62</v>
      </c>
      <c r="T640" s="9">
        <v>6.0650000000000004</v>
      </c>
      <c r="U640" s="12">
        <v>11.5</v>
      </c>
      <c r="V640" s="12">
        <v>1.1200000000000001</v>
      </c>
      <c r="W640" s="12">
        <v>12</v>
      </c>
      <c r="X640" s="9">
        <v>15</v>
      </c>
      <c r="Y640" s="9" t="s">
        <v>702</v>
      </c>
      <c r="Z640" s="9" t="s">
        <v>694</v>
      </c>
      <c r="AA640" s="9" t="s">
        <v>695</v>
      </c>
      <c r="AB640" s="9" t="s">
        <v>698</v>
      </c>
      <c r="AC640" s="9">
        <v>9.1333333333333336E-2</v>
      </c>
      <c r="AD640" s="9">
        <v>1.8266666666666669</v>
      </c>
      <c r="AE640" s="9">
        <v>0.21999999999999975</v>
      </c>
      <c r="AF640" s="9">
        <v>30</v>
      </c>
      <c r="AG640" s="25" t="s">
        <v>2264</v>
      </c>
      <c r="BD640" s="1"/>
      <c r="BL640" s="4"/>
      <c r="BM640" s="4"/>
    </row>
    <row r="641" spans="2:65" x14ac:dyDescent="0.25">
      <c r="B641" s="48" t="str">
        <f t="shared" si="97"/>
        <v>WNeck Flange 600-NPS6 SCH-80</v>
      </c>
      <c r="C641" s="9" t="s">
        <v>23</v>
      </c>
      <c r="D641" s="9" t="s">
        <v>761</v>
      </c>
      <c r="E641" s="9">
        <v>1262987</v>
      </c>
      <c r="F641" s="9" t="s">
        <v>1555</v>
      </c>
      <c r="G641" s="9" t="s">
        <v>360</v>
      </c>
      <c r="H641" s="9" t="s">
        <v>1556</v>
      </c>
      <c r="I641" s="13" t="s">
        <v>1550</v>
      </c>
      <c r="J641" s="10">
        <v>6.0000000000000009</v>
      </c>
      <c r="K641" s="11" t="s">
        <v>843</v>
      </c>
      <c r="L641" s="11" t="s">
        <v>1443</v>
      </c>
      <c r="M641" s="15">
        <v>600</v>
      </c>
      <c r="N641" s="12">
        <v>14</v>
      </c>
      <c r="O641" s="12">
        <v>0.25</v>
      </c>
      <c r="P641" s="12">
        <v>1.88</v>
      </c>
      <c r="Q641" s="12">
        <v>8.75</v>
      </c>
      <c r="R641" s="12">
        <v>6.63</v>
      </c>
      <c r="S641" s="12">
        <v>4.62</v>
      </c>
      <c r="T641" s="9">
        <v>5.7610000000000001</v>
      </c>
      <c r="U641" s="12">
        <v>11.5</v>
      </c>
      <c r="V641" s="12">
        <v>1.1200000000000001</v>
      </c>
      <c r="W641" s="12">
        <v>12</v>
      </c>
      <c r="X641" s="9">
        <v>15</v>
      </c>
      <c r="Y641" s="9" t="s">
        <v>704</v>
      </c>
      <c r="Z641" s="9" t="s">
        <v>694</v>
      </c>
      <c r="AA641" s="9" t="s">
        <v>695</v>
      </c>
      <c r="AB641" s="9" t="s">
        <v>698</v>
      </c>
      <c r="AC641" s="9">
        <v>9.1333333333333336E-2</v>
      </c>
      <c r="AD641" s="9">
        <v>1.8266666666666669</v>
      </c>
      <c r="AE641" s="9">
        <v>0.37199999999999989</v>
      </c>
      <c r="AF641" s="9">
        <v>30</v>
      </c>
      <c r="AG641" s="25" t="s">
        <v>2264</v>
      </c>
      <c r="BD641" s="1"/>
      <c r="BL641" s="4"/>
      <c r="BM641" s="4"/>
    </row>
    <row r="642" spans="2:65" x14ac:dyDescent="0.25">
      <c r="B642" s="48" t="str">
        <f t="shared" si="97"/>
        <v>WNeck Flange 600-NPS6 SCH-STD</v>
      </c>
      <c r="C642" s="9" t="s">
        <v>23</v>
      </c>
      <c r="D642" s="9" t="s">
        <v>761</v>
      </c>
      <c r="E642" s="9">
        <v>1262987</v>
      </c>
      <c r="F642" s="22" t="s">
        <v>689</v>
      </c>
      <c r="G642" s="9" t="s">
        <v>1</v>
      </c>
      <c r="H642" s="9" t="s">
        <v>1557</v>
      </c>
      <c r="I642" s="13" t="s">
        <v>1550</v>
      </c>
      <c r="J642" s="10">
        <v>6.0000000000000009</v>
      </c>
      <c r="K642" s="11" t="s">
        <v>843</v>
      </c>
      <c r="L642" s="11" t="s">
        <v>1443</v>
      </c>
      <c r="M642" s="15">
        <v>600</v>
      </c>
      <c r="N642" s="12">
        <v>14</v>
      </c>
      <c r="O642" s="12">
        <v>0.25</v>
      </c>
      <c r="P642" s="12">
        <v>1.88</v>
      </c>
      <c r="Q642" s="12">
        <v>8.75</v>
      </c>
      <c r="R642" s="12">
        <v>6.63</v>
      </c>
      <c r="S642" s="12">
        <v>4.62</v>
      </c>
      <c r="T642" s="9">
        <v>6.0650000000000004</v>
      </c>
      <c r="U642" s="12">
        <v>11.5</v>
      </c>
      <c r="V642" s="12">
        <v>1.1200000000000001</v>
      </c>
      <c r="W642" s="12">
        <v>12</v>
      </c>
      <c r="X642" s="9">
        <v>15</v>
      </c>
      <c r="Y642" s="9" t="s">
        <v>706</v>
      </c>
      <c r="Z642" s="9" t="s">
        <v>694</v>
      </c>
      <c r="AA642" s="9" t="s">
        <v>695</v>
      </c>
      <c r="AB642" s="9" t="s">
        <v>698</v>
      </c>
      <c r="AC642" s="9">
        <v>9.1333333333333336E-2</v>
      </c>
      <c r="AD642" s="9">
        <v>1.8266666666666669</v>
      </c>
      <c r="AE642" s="9">
        <v>0.21999999999999975</v>
      </c>
      <c r="AF642" s="9">
        <v>30</v>
      </c>
      <c r="AG642" s="25" t="s">
        <v>2264</v>
      </c>
      <c r="BD642" s="1"/>
      <c r="BL642" s="4"/>
      <c r="BM642" s="4"/>
    </row>
    <row r="643" spans="2:65" x14ac:dyDescent="0.25">
      <c r="B643" s="48" t="str">
        <f t="shared" si="97"/>
        <v>WNeck Flange 600-NPS6 SCH-XH</v>
      </c>
      <c r="C643" s="9" t="s">
        <v>23</v>
      </c>
      <c r="D643" s="9" t="s">
        <v>761</v>
      </c>
      <c r="E643" s="9">
        <v>1262987</v>
      </c>
      <c r="F643" s="22" t="s">
        <v>689</v>
      </c>
      <c r="G643" s="9" t="s">
        <v>1</v>
      </c>
      <c r="H643" s="9" t="s">
        <v>1558</v>
      </c>
      <c r="I643" s="13" t="s">
        <v>1550</v>
      </c>
      <c r="J643" s="10">
        <v>6.0000000000000009</v>
      </c>
      <c r="K643" s="11" t="s">
        <v>843</v>
      </c>
      <c r="L643" s="11" t="s">
        <v>1443</v>
      </c>
      <c r="M643" s="15">
        <v>600</v>
      </c>
      <c r="N643" s="12">
        <v>14</v>
      </c>
      <c r="O643" s="12">
        <v>0.25</v>
      </c>
      <c r="P643" s="12">
        <v>1.88</v>
      </c>
      <c r="Q643" s="12">
        <v>8.75</v>
      </c>
      <c r="R643" s="12">
        <v>6.63</v>
      </c>
      <c r="S643" s="12">
        <v>4.62</v>
      </c>
      <c r="T643" s="9">
        <v>5.7610000000000001</v>
      </c>
      <c r="U643" s="12">
        <v>11.5</v>
      </c>
      <c r="V643" s="12">
        <v>1.1200000000000001</v>
      </c>
      <c r="W643" s="12">
        <v>12</v>
      </c>
      <c r="X643" s="9">
        <v>15</v>
      </c>
      <c r="Y643" s="9" t="s">
        <v>708</v>
      </c>
      <c r="Z643" s="9" t="s">
        <v>694</v>
      </c>
      <c r="AA643" s="9" t="s">
        <v>695</v>
      </c>
      <c r="AB643" s="9" t="s">
        <v>698</v>
      </c>
      <c r="AC643" s="9">
        <v>9.1333333333333336E-2</v>
      </c>
      <c r="AD643" s="9">
        <v>1.8266666666666669</v>
      </c>
      <c r="AE643" s="9">
        <v>0.37199999999999989</v>
      </c>
      <c r="AF643" s="9">
        <v>30</v>
      </c>
      <c r="AG643" s="25" t="s">
        <v>2264</v>
      </c>
      <c r="BD643" s="1"/>
      <c r="BL643" s="4"/>
      <c r="BM643" s="4"/>
    </row>
    <row r="644" spans="2:65" x14ac:dyDescent="0.25">
      <c r="B644" s="48" t="str">
        <f t="shared" si="97"/>
        <v>WNeck Flange 600-NPS6 SCH-XXH</v>
      </c>
      <c r="C644" s="9" t="s">
        <v>23</v>
      </c>
      <c r="D644" s="9" t="s">
        <v>761</v>
      </c>
      <c r="E644" s="9">
        <v>1262987</v>
      </c>
      <c r="F644" s="9" t="s">
        <v>1559</v>
      </c>
      <c r="G644" s="9" t="s">
        <v>361</v>
      </c>
      <c r="H644" s="9" t="s">
        <v>1560</v>
      </c>
      <c r="I644" s="13" t="s">
        <v>1550</v>
      </c>
      <c r="J644" s="10">
        <v>6.0000000000000009</v>
      </c>
      <c r="K644" s="11" t="s">
        <v>843</v>
      </c>
      <c r="L644" s="11" t="s">
        <v>1443</v>
      </c>
      <c r="M644" s="15">
        <v>600</v>
      </c>
      <c r="N644" s="12">
        <v>14</v>
      </c>
      <c r="O644" s="12">
        <v>0.25</v>
      </c>
      <c r="P644" s="12">
        <v>1.88</v>
      </c>
      <c r="Q644" s="12">
        <v>8.75</v>
      </c>
      <c r="R644" s="12">
        <v>6.63</v>
      </c>
      <c r="S644" s="12">
        <v>4.62</v>
      </c>
      <c r="T644" s="9">
        <v>4.8970000000000002</v>
      </c>
      <c r="U644" s="12">
        <v>11.5</v>
      </c>
      <c r="V644" s="12">
        <v>1.1200000000000001</v>
      </c>
      <c r="W644" s="12">
        <v>12</v>
      </c>
      <c r="X644" s="9">
        <v>15</v>
      </c>
      <c r="Y644" s="9" t="s">
        <v>710</v>
      </c>
      <c r="Z644" s="9" t="s">
        <v>694</v>
      </c>
      <c r="AA644" s="9" t="s">
        <v>695</v>
      </c>
      <c r="AB644" s="9" t="s">
        <v>698</v>
      </c>
      <c r="AC644" s="9">
        <v>9.1333333333333336E-2</v>
      </c>
      <c r="AD644" s="9">
        <v>1.8266666666666669</v>
      </c>
      <c r="AE644" s="9">
        <v>0.80399999999999983</v>
      </c>
      <c r="AF644" s="9">
        <v>30</v>
      </c>
      <c r="AG644" s="25" t="s">
        <v>2264</v>
      </c>
      <c r="BD644" s="1"/>
      <c r="BL644" s="4"/>
      <c r="BM644" s="4"/>
    </row>
    <row r="645" spans="2:65" x14ac:dyDescent="0.25">
      <c r="B645" s="48" t="str">
        <f t="shared" ref="B645:B708" si="98">CONCATENATE("WNeck Flange ",M645,"-NPS",J645," ",Y645)</f>
        <v>WNeck Flange 600-NPS8 SCH-10</v>
      </c>
      <c r="C645" s="9" t="s">
        <v>23</v>
      </c>
      <c r="D645" s="9" t="s">
        <v>854</v>
      </c>
      <c r="E645" s="9">
        <v>65535</v>
      </c>
      <c r="F645" s="22" t="s">
        <v>689</v>
      </c>
      <c r="G645" s="9" t="s">
        <v>1</v>
      </c>
      <c r="H645" s="9" t="s">
        <v>1561</v>
      </c>
      <c r="I645" s="13" t="s">
        <v>1562</v>
      </c>
      <c r="J645" s="10">
        <v>8</v>
      </c>
      <c r="K645" s="11" t="s">
        <v>857</v>
      </c>
      <c r="L645" s="11" t="s">
        <v>1443</v>
      </c>
      <c r="M645" s="15">
        <v>600</v>
      </c>
      <c r="N645" s="12">
        <v>16.5</v>
      </c>
      <c r="O645" s="12">
        <v>0.25</v>
      </c>
      <c r="P645" s="12">
        <v>2.19</v>
      </c>
      <c r="Q645" s="12">
        <v>10.750000000000002</v>
      </c>
      <c r="R645" s="12">
        <v>8.6300000000000008</v>
      </c>
      <c r="S645" s="12">
        <v>5.25</v>
      </c>
      <c r="T645" s="9">
        <v>8.3290000000000006</v>
      </c>
      <c r="U645" s="12">
        <v>13.75</v>
      </c>
      <c r="V645" s="12">
        <v>1.25</v>
      </c>
      <c r="W645" s="12">
        <v>16</v>
      </c>
      <c r="X645" s="9">
        <v>11.25</v>
      </c>
      <c r="Y645" s="9" t="s">
        <v>693</v>
      </c>
      <c r="Z645" s="9" t="s">
        <v>694</v>
      </c>
      <c r="AA645" s="9" t="s">
        <v>695</v>
      </c>
      <c r="AB645" s="9" t="s">
        <v>698</v>
      </c>
      <c r="AC645" s="9">
        <v>0.10200000000000001</v>
      </c>
      <c r="AD645" s="9">
        <v>2.04</v>
      </c>
      <c r="AE645" s="9">
        <v>8.8000000000000078E-2</v>
      </c>
      <c r="AF645" s="9">
        <v>22.5</v>
      </c>
      <c r="AG645" s="25" t="s">
        <v>2264</v>
      </c>
      <c r="BD645" s="1"/>
      <c r="BL645" s="4"/>
      <c r="BM645" s="4"/>
    </row>
    <row r="646" spans="2:65" x14ac:dyDescent="0.25">
      <c r="B646" s="48" t="str">
        <f t="shared" si="98"/>
        <v>WNeck Flange 600-NPS8 SCH-100</v>
      </c>
      <c r="C646" s="9" t="s">
        <v>23</v>
      </c>
      <c r="D646" s="9" t="s">
        <v>854</v>
      </c>
      <c r="E646" s="9">
        <v>65535</v>
      </c>
      <c r="F646" s="22" t="s">
        <v>689</v>
      </c>
      <c r="G646" s="9" t="s">
        <v>362</v>
      </c>
      <c r="H646" s="9" t="s">
        <v>1563</v>
      </c>
      <c r="I646" s="13" t="s">
        <v>1562</v>
      </c>
      <c r="J646" s="10">
        <v>8</v>
      </c>
      <c r="K646" s="11" t="s">
        <v>857</v>
      </c>
      <c r="L646" s="11" t="s">
        <v>1443</v>
      </c>
      <c r="M646" s="15">
        <v>600</v>
      </c>
      <c r="N646" s="12">
        <v>16.5</v>
      </c>
      <c r="O646" s="12">
        <v>0.25</v>
      </c>
      <c r="P646" s="12">
        <v>2.19</v>
      </c>
      <c r="Q646" s="12">
        <v>10.750000000000002</v>
      </c>
      <c r="R646" s="12">
        <v>8.6300000000000008</v>
      </c>
      <c r="S646" s="12">
        <v>5.25</v>
      </c>
      <c r="T646" s="9">
        <v>7.4370000000000003</v>
      </c>
      <c r="U646" s="12">
        <v>13.75</v>
      </c>
      <c r="V646" s="12">
        <v>1.25</v>
      </c>
      <c r="W646" s="12">
        <v>16</v>
      </c>
      <c r="X646" s="9">
        <v>11.25</v>
      </c>
      <c r="Y646" s="9" t="s">
        <v>859</v>
      </c>
      <c r="Z646" s="9" t="s">
        <v>694</v>
      </c>
      <c r="AA646" s="9" t="s">
        <v>695</v>
      </c>
      <c r="AB646" s="9" t="s">
        <v>698</v>
      </c>
      <c r="AC646" s="9">
        <v>0.10200000000000001</v>
      </c>
      <c r="AD646" s="9">
        <v>2.04</v>
      </c>
      <c r="AE646" s="9">
        <v>0.53400000000000025</v>
      </c>
      <c r="AF646" s="9">
        <v>22.5</v>
      </c>
      <c r="AG646" s="25" t="s">
        <v>2264</v>
      </c>
      <c r="BD646" s="1"/>
      <c r="BL646" s="4"/>
      <c r="BM646" s="4"/>
    </row>
    <row r="647" spans="2:65" x14ac:dyDescent="0.25">
      <c r="B647" s="48" t="str">
        <f t="shared" si="98"/>
        <v>WNeck Flange 600-NPS8 SCH-120</v>
      </c>
      <c r="C647" s="9" t="s">
        <v>23</v>
      </c>
      <c r="D647" s="9" t="s">
        <v>854</v>
      </c>
      <c r="E647" s="9">
        <v>65535</v>
      </c>
      <c r="F647" s="22" t="s">
        <v>689</v>
      </c>
      <c r="G647" s="9" t="s">
        <v>363</v>
      </c>
      <c r="H647" s="9" t="s">
        <v>1564</v>
      </c>
      <c r="I647" s="13" t="s">
        <v>1562</v>
      </c>
      <c r="J647" s="10">
        <v>8</v>
      </c>
      <c r="K647" s="11" t="s">
        <v>857</v>
      </c>
      <c r="L647" s="11" t="s">
        <v>1443</v>
      </c>
      <c r="M647" s="15">
        <v>600</v>
      </c>
      <c r="N647" s="12">
        <v>16.5</v>
      </c>
      <c r="O647" s="12">
        <v>0.25</v>
      </c>
      <c r="P647" s="12">
        <v>2.19</v>
      </c>
      <c r="Q647" s="12">
        <v>10.750000000000002</v>
      </c>
      <c r="R647" s="12">
        <v>8.6300000000000008</v>
      </c>
      <c r="S647" s="12">
        <v>5.25</v>
      </c>
      <c r="T647" s="9">
        <v>7.1870000000000003</v>
      </c>
      <c r="U647" s="12">
        <v>13.75</v>
      </c>
      <c r="V647" s="12">
        <v>1.25</v>
      </c>
      <c r="W647" s="12">
        <v>16</v>
      </c>
      <c r="X647" s="9">
        <v>11.25</v>
      </c>
      <c r="Y647" s="9" t="s">
        <v>816</v>
      </c>
      <c r="Z647" s="9" t="s">
        <v>694</v>
      </c>
      <c r="AA647" s="9" t="s">
        <v>695</v>
      </c>
      <c r="AB647" s="9" t="s">
        <v>698</v>
      </c>
      <c r="AC647" s="9">
        <v>0.10200000000000001</v>
      </c>
      <c r="AD647" s="9">
        <v>2.04</v>
      </c>
      <c r="AE647" s="9">
        <v>0.65900000000000025</v>
      </c>
      <c r="AF647" s="9">
        <v>22.5</v>
      </c>
      <c r="AG647" s="25" t="s">
        <v>2264</v>
      </c>
      <c r="BD647" s="1"/>
      <c r="BL647" s="4"/>
      <c r="BM647" s="4"/>
    </row>
    <row r="648" spans="2:65" x14ac:dyDescent="0.25">
      <c r="B648" s="48" t="str">
        <f t="shared" si="98"/>
        <v>WNeck Flange 600-NPS8 SCH-140</v>
      </c>
      <c r="C648" s="9" t="s">
        <v>23</v>
      </c>
      <c r="D648" s="9" t="s">
        <v>854</v>
      </c>
      <c r="E648" s="9">
        <v>65535</v>
      </c>
      <c r="F648" s="22" t="s">
        <v>689</v>
      </c>
      <c r="G648" s="9" t="s">
        <v>1</v>
      </c>
      <c r="H648" s="9" t="s">
        <v>1565</v>
      </c>
      <c r="I648" s="13" t="s">
        <v>1562</v>
      </c>
      <c r="J648" s="10">
        <v>8</v>
      </c>
      <c r="K648" s="11" t="s">
        <v>857</v>
      </c>
      <c r="L648" s="11" t="s">
        <v>1443</v>
      </c>
      <c r="M648" s="15">
        <v>600</v>
      </c>
      <c r="N648" s="12">
        <v>16.5</v>
      </c>
      <c r="O648" s="12">
        <v>0.25</v>
      </c>
      <c r="P648" s="12">
        <v>2.19</v>
      </c>
      <c r="Q648" s="12">
        <v>10.750000000000002</v>
      </c>
      <c r="R648" s="12">
        <v>8.6300000000000008</v>
      </c>
      <c r="S648" s="12">
        <v>5.25</v>
      </c>
      <c r="T648" s="9">
        <v>7.0010000000000003</v>
      </c>
      <c r="U648" s="12">
        <v>13.75</v>
      </c>
      <c r="V648" s="12">
        <v>1.25</v>
      </c>
      <c r="W648" s="12">
        <v>16</v>
      </c>
      <c r="X648" s="9">
        <v>11.25</v>
      </c>
      <c r="Y648" s="9" t="s">
        <v>862</v>
      </c>
      <c r="Z648" s="9" t="s">
        <v>694</v>
      </c>
      <c r="AA648" s="9" t="s">
        <v>695</v>
      </c>
      <c r="AB648" s="9" t="s">
        <v>698</v>
      </c>
      <c r="AC648" s="9">
        <v>0.10200000000000001</v>
      </c>
      <c r="AD648" s="9">
        <v>2.04</v>
      </c>
      <c r="AE648" s="9">
        <v>0.75200000000000022</v>
      </c>
      <c r="AF648" s="9">
        <v>22.5</v>
      </c>
      <c r="AG648" s="25" t="s">
        <v>2264</v>
      </c>
      <c r="BD648" s="1"/>
      <c r="BL648" s="4"/>
      <c r="BM648" s="4"/>
    </row>
    <row r="649" spans="2:65" x14ac:dyDescent="0.25">
      <c r="B649" s="48" t="str">
        <f t="shared" si="98"/>
        <v>WNeck Flange 600-NPS8 SCH-160</v>
      </c>
      <c r="C649" s="9" t="s">
        <v>23</v>
      </c>
      <c r="D649" s="9" t="s">
        <v>854</v>
      </c>
      <c r="E649" s="9">
        <v>65535</v>
      </c>
      <c r="F649" s="9" t="s">
        <v>1566</v>
      </c>
      <c r="G649" s="9" t="s">
        <v>364</v>
      </c>
      <c r="H649" s="9" t="s">
        <v>1567</v>
      </c>
      <c r="I649" s="13" t="s">
        <v>1562</v>
      </c>
      <c r="J649" s="10">
        <v>8</v>
      </c>
      <c r="K649" s="11" t="s">
        <v>857</v>
      </c>
      <c r="L649" s="11" t="s">
        <v>1443</v>
      </c>
      <c r="M649" s="15">
        <v>600</v>
      </c>
      <c r="N649" s="12">
        <v>16.5</v>
      </c>
      <c r="O649" s="12">
        <v>0.25</v>
      </c>
      <c r="P649" s="12">
        <v>2.19</v>
      </c>
      <c r="Q649" s="12">
        <v>10.750000000000002</v>
      </c>
      <c r="R649" s="12">
        <v>8.6300000000000008</v>
      </c>
      <c r="S649" s="12">
        <v>5.25</v>
      </c>
      <c r="T649" s="9">
        <v>6.8129999999999997</v>
      </c>
      <c r="U649" s="12">
        <v>13.75</v>
      </c>
      <c r="V649" s="12">
        <v>1.25</v>
      </c>
      <c r="W649" s="12">
        <v>16</v>
      </c>
      <c r="X649" s="9">
        <v>11.25</v>
      </c>
      <c r="Y649" s="9" t="s">
        <v>700</v>
      </c>
      <c r="Z649" s="9" t="s">
        <v>694</v>
      </c>
      <c r="AA649" s="9" t="s">
        <v>695</v>
      </c>
      <c r="AB649" s="9" t="s">
        <v>698</v>
      </c>
      <c r="AC649" s="9">
        <v>0.10200000000000001</v>
      </c>
      <c r="AD649" s="9">
        <v>2.04</v>
      </c>
      <c r="AE649" s="9">
        <v>0.84600000000000053</v>
      </c>
      <c r="AF649" s="9">
        <v>22.5</v>
      </c>
      <c r="AG649" s="25" t="s">
        <v>2264</v>
      </c>
      <c r="BD649" s="1"/>
      <c r="BL649" s="4"/>
      <c r="BM649" s="4"/>
    </row>
    <row r="650" spans="2:65" x14ac:dyDescent="0.25">
      <c r="B650" s="48" t="str">
        <f t="shared" si="98"/>
        <v>WNeck Flange 600-NPS8 SCH-20</v>
      </c>
      <c r="C650" s="9" t="s">
        <v>23</v>
      </c>
      <c r="D650" s="9" t="s">
        <v>854</v>
      </c>
      <c r="E650" s="9">
        <v>65535</v>
      </c>
      <c r="F650" s="22" t="s">
        <v>689</v>
      </c>
      <c r="G650" s="9" t="s">
        <v>1</v>
      </c>
      <c r="H650" s="9" t="s">
        <v>1568</v>
      </c>
      <c r="I650" s="13" t="s">
        <v>1562</v>
      </c>
      <c r="J650" s="10">
        <v>8</v>
      </c>
      <c r="K650" s="11" t="s">
        <v>857</v>
      </c>
      <c r="L650" s="11" t="s">
        <v>1443</v>
      </c>
      <c r="M650" s="15">
        <v>600</v>
      </c>
      <c r="N650" s="12">
        <v>16.5</v>
      </c>
      <c r="O650" s="12">
        <v>0.25</v>
      </c>
      <c r="P650" s="12">
        <v>2.19</v>
      </c>
      <c r="Q650" s="12">
        <v>10.750000000000002</v>
      </c>
      <c r="R650" s="12">
        <v>8.6300000000000008</v>
      </c>
      <c r="S650" s="12">
        <v>5.25</v>
      </c>
      <c r="T650" s="9">
        <v>8.125</v>
      </c>
      <c r="U650" s="12">
        <v>13.75</v>
      </c>
      <c r="V650" s="12">
        <v>1.25</v>
      </c>
      <c r="W650" s="12">
        <v>16</v>
      </c>
      <c r="X650" s="9">
        <v>11.25</v>
      </c>
      <c r="Y650" s="9" t="s">
        <v>866</v>
      </c>
      <c r="Z650" s="9" t="s">
        <v>694</v>
      </c>
      <c r="AA650" s="9" t="s">
        <v>695</v>
      </c>
      <c r="AB650" s="9" t="s">
        <v>698</v>
      </c>
      <c r="AC650" s="9">
        <v>0.10200000000000001</v>
      </c>
      <c r="AD650" s="9">
        <v>2.04</v>
      </c>
      <c r="AE650" s="9">
        <v>0.19000000000000039</v>
      </c>
      <c r="AF650" s="9">
        <v>22.5</v>
      </c>
      <c r="AG650" s="25" t="s">
        <v>2264</v>
      </c>
      <c r="BD650" s="1"/>
      <c r="BL650" s="4"/>
      <c r="BM650" s="4"/>
    </row>
    <row r="651" spans="2:65" x14ac:dyDescent="0.25">
      <c r="B651" s="48" t="str">
        <f t="shared" si="98"/>
        <v>WNeck Flange 600-NPS8 SCH-30</v>
      </c>
      <c r="C651" s="9" t="s">
        <v>23</v>
      </c>
      <c r="D651" s="9" t="s">
        <v>854</v>
      </c>
      <c r="E651" s="9">
        <v>65535</v>
      </c>
      <c r="F651" s="22" t="s">
        <v>689</v>
      </c>
      <c r="G651" s="9" t="s">
        <v>1</v>
      </c>
      <c r="H651" s="9" t="s">
        <v>1569</v>
      </c>
      <c r="I651" s="13" t="s">
        <v>1562</v>
      </c>
      <c r="J651" s="10">
        <v>8</v>
      </c>
      <c r="K651" s="11" t="s">
        <v>857</v>
      </c>
      <c r="L651" s="11" t="s">
        <v>1443</v>
      </c>
      <c r="M651" s="15">
        <v>600</v>
      </c>
      <c r="N651" s="12">
        <v>16.5</v>
      </c>
      <c r="O651" s="12">
        <v>0.25</v>
      </c>
      <c r="P651" s="12">
        <v>2.19</v>
      </c>
      <c r="Q651" s="12">
        <v>10.750000000000002</v>
      </c>
      <c r="R651" s="12">
        <v>8.6300000000000008</v>
      </c>
      <c r="S651" s="12">
        <v>5.25</v>
      </c>
      <c r="T651" s="9">
        <v>8.0709999999999997</v>
      </c>
      <c r="U651" s="12">
        <v>13.75</v>
      </c>
      <c r="V651" s="12">
        <v>1.25</v>
      </c>
      <c r="W651" s="12">
        <v>16</v>
      </c>
      <c r="X651" s="9">
        <v>11.25</v>
      </c>
      <c r="Y651" s="9" t="s">
        <v>868</v>
      </c>
      <c r="Z651" s="9" t="s">
        <v>694</v>
      </c>
      <c r="AA651" s="9" t="s">
        <v>695</v>
      </c>
      <c r="AB651" s="9" t="s">
        <v>698</v>
      </c>
      <c r="AC651" s="9">
        <v>0.10200000000000001</v>
      </c>
      <c r="AD651" s="9">
        <v>2.04</v>
      </c>
      <c r="AE651" s="9">
        <v>0.21700000000000053</v>
      </c>
      <c r="AF651" s="9">
        <v>22.5</v>
      </c>
      <c r="AG651" s="25" t="s">
        <v>2264</v>
      </c>
      <c r="BD651" s="1"/>
      <c r="BL651" s="4"/>
      <c r="BM651" s="4"/>
    </row>
    <row r="652" spans="2:65" x14ac:dyDescent="0.25">
      <c r="B652" s="48" t="str">
        <f t="shared" si="98"/>
        <v>WNeck Flange 600-NPS8 SCH-40</v>
      </c>
      <c r="C652" s="9" t="s">
        <v>23</v>
      </c>
      <c r="D652" s="9" t="s">
        <v>854</v>
      </c>
      <c r="E652" s="9">
        <v>65535</v>
      </c>
      <c r="F652" s="22" t="s">
        <v>689</v>
      </c>
      <c r="G652" s="9" t="s">
        <v>365</v>
      </c>
      <c r="H652" s="9" t="s">
        <v>1570</v>
      </c>
      <c r="I652" s="13" t="s">
        <v>1562</v>
      </c>
      <c r="J652" s="10">
        <v>8</v>
      </c>
      <c r="K652" s="11" t="s">
        <v>857</v>
      </c>
      <c r="L652" s="11" t="s">
        <v>1443</v>
      </c>
      <c r="M652" s="15">
        <v>600</v>
      </c>
      <c r="N652" s="12">
        <v>16.5</v>
      </c>
      <c r="O652" s="12">
        <v>0.25</v>
      </c>
      <c r="P652" s="12">
        <v>2.19</v>
      </c>
      <c r="Q652" s="12">
        <v>10.750000000000002</v>
      </c>
      <c r="R652" s="12">
        <v>8.6300000000000008</v>
      </c>
      <c r="S652" s="12">
        <v>5.25</v>
      </c>
      <c r="T652" s="9">
        <v>7.9809999999999999</v>
      </c>
      <c r="U652" s="12">
        <v>13.75</v>
      </c>
      <c r="V652" s="12">
        <v>1.25</v>
      </c>
      <c r="W652" s="12">
        <v>16</v>
      </c>
      <c r="X652" s="9">
        <v>11.25</v>
      </c>
      <c r="Y652" s="9" t="s">
        <v>702</v>
      </c>
      <c r="Z652" s="9" t="s">
        <v>694</v>
      </c>
      <c r="AA652" s="9" t="s">
        <v>695</v>
      </c>
      <c r="AB652" s="9" t="s">
        <v>698</v>
      </c>
      <c r="AC652" s="9">
        <v>0.10200000000000001</v>
      </c>
      <c r="AD652" s="9">
        <v>2.04</v>
      </c>
      <c r="AE652" s="9">
        <v>0.26200000000000045</v>
      </c>
      <c r="AF652" s="9">
        <v>22.5</v>
      </c>
      <c r="AG652" s="25" t="s">
        <v>2264</v>
      </c>
      <c r="BD652" s="1"/>
      <c r="BL652" s="4"/>
      <c r="BM652" s="4"/>
    </row>
    <row r="653" spans="2:65" x14ac:dyDescent="0.25">
      <c r="B653" s="48" t="str">
        <f t="shared" si="98"/>
        <v>WNeck Flange 600-NPS8 SCH-60</v>
      </c>
      <c r="C653" s="9" t="s">
        <v>23</v>
      </c>
      <c r="D653" s="9" t="s">
        <v>854</v>
      </c>
      <c r="E653" s="9">
        <v>65535</v>
      </c>
      <c r="F653" s="22" t="s">
        <v>689</v>
      </c>
      <c r="G653" s="9" t="s">
        <v>1</v>
      </c>
      <c r="H653" s="9" t="s">
        <v>1571</v>
      </c>
      <c r="I653" s="13" t="s">
        <v>1562</v>
      </c>
      <c r="J653" s="10">
        <v>8</v>
      </c>
      <c r="K653" s="11" t="s">
        <v>857</v>
      </c>
      <c r="L653" s="11" t="s">
        <v>1443</v>
      </c>
      <c r="M653" s="15">
        <v>600</v>
      </c>
      <c r="N653" s="12">
        <v>16.5</v>
      </c>
      <c r="O653" s="12">
        <v>0.25</v>
      </c>
      <c r="P653" s="12">
        <v>2.19</v>
      </c>
      <c r="Q653" s="12">
        <v>10.750000000000002</v>
      </c>
      <c r="R653" s="12">
        <v>8.6300000000000008</v>
      </c>
      <c r="S653" s="12">
        <v>5.25</v>
      </c>
      <c r="T653" s="9">
        <v>7.8129999999999997</v>
      </c>
      <c r="U653" s="12">
        <v>13.75</v>
      </c>
      <c r="V653" s="12">
        <v>1.25</v>
      </c>
      <c r="W653" s="12">
        <v>16</v>
      </c>
      <c r="X653" s="9">
        <v>11.25</v>
      </c>
      <c r="Y653" s="9" t="s">
        <v>872</v>
      </c>
      <c r="Z653" s="9" t="s">
        <v>694</v>
      </c>
      <c r="AA653" s="9" t="s">
        <v>695</v>
      </c>
      <c r="AB653" s="9" t="s">
        <v>698</v>
      </c>
      <c r="AC653" s="9">
        <v>0.10200000000000001</v>
      </c>
      <c r="AD653" s="9">
        <v>2.04</v>
      </c>
      <c r="AE653" s="9">
        <v>0.34600000000000053</v>
      </c>
      <c r="AF653" s="9">
        <v>22.5</v>
      </c>
      <c r="AG653" s="25" t="s">
        <v>2264</v>
      </c>
      <c r="BD653" s="1"/>
      <c r="BL653" s="4"/>
      <c r="BM653" s="4"/>
    </row>
    <row r="654" spans="2:65" x14ac:dyDescent="0.25">
      <c r="B654" s="48" t="str">
        <f t="shared" si="98"/>
        <v>WNeck Flange 600-NPS8 SCH-80</v>
      </c>
      <c r="C654" s="9" t="s">
        <v>23</v>
      </c>
      <c r="D654" s="9" t="s">
        <v>854</v>
      </c>
      <c r="E654" s="9">
        <v>65535</v>
      </c>
      <c r="F654" s="9" t="s">
        <v>1572</v>
      </c>
      <c r="G654" s="9" t="s">
        <v>366</v>
      </c>
      <c r="H654" s="9" t="s">
        <v>1573</v>
      </c>
      <c r="I654" s="13" t="s">
        <v>1562</v>
      </c>
      <c r="J654" s="10">
        <v>8</v>
      </c>
      <c r="K654" s="11" t="s">
        <v>857</v>
      </c>
      <c r="L654" s="11" t="s">
        <v>1443</v>
      </c>
      <c r="M654" s="15">
        <v>600</v>
      </c>
      <c r="N654" s="12">
        <v>16.5</v>
      </c>
      <c r="O654" s="12">
        <v>0.25</v>
      </c>
      <c r="P654" s="12">
        <v>2.19</v>
      </c>
      <c r="Q654" s="12">
        <v>10.750000000000002</v>
      </c>
      <c r="R654" s="12">
        <v>8.6300000000000008</v>
      </c>
      <c r="S654" s="12">
        <v>5.25</v>
      </c>
      <c r="T654" s="9">
        <v>7.625</v>
      </c>
      <c r="U654" s="12">
        <v>13.75</v>
      </c>
      <c r="V654" s="12">
        <v>1.25</v>
      </c>
      <c r="W654" s="12">
        <v>16</v>
      </c>
      <c r="X654" s="9">
        <v>11.25</v>
      </c>
      <c r="Y654" s="9" t="s">
        <v>704</v>
      </c>
      <c r="Z654" s="9" t="s">
        <v>694</v>
      </c>
      <c r="AA654" s="9" t="s">
        <v>695</v>
      </c>
      <c r="AB654" s="9" t="s">
        <v>698</v>
      </c>
      <c r="AC654" s="9">
        <v>0.10200000000000001</v>
      </c>
      <c r="AD654" s="9">
        <v>2.04</v>
      </c>
      <c r="AE654" s="9">
        <v>0.44000000000000039</v>
      </c>
      <c r="AF654" s="9">
        <v>22.5</v>
      </c>
      <c r="AG654" s="25" t="s">
        <v>2264</v>
      </c>
      <c r="BD654" s="1"/>
      <c r="BL654" s="4"/>
      <c r="BM654" s="4"/>
    </row>
    <row r="655" spans="2:65" x14ac:dyDescent="0.25">
      <c r="B655" s="48" t="str">
        <f t="shared" si="98"/>
        <v>WNeck Flange 600-NPS8 SCH-STD</v>
      </c>
      <c r="C655" s="9" t="s">
        <v>23</v>
      </c>
      <c r="D655" s="9" t="s">
        <v>854</v>
      </c>
      <c r="E655" s="9">
        <v>65535</v>
      </c>
      <c r="F655" s="22" t="s">
        <v>689</v>
      </c>
      <c r="G655" s="9" t="s">
        <v>1</v>
      </c>
      <c r="H655" s="9" t="s">
        <v>1574</v>
      </c>
      <c r="I655" s="13" t="s">
        <v>1562</v>
      </c>
      <c r="J655" s="10">
        <v>8</v>
      </c>
      <c r="K655" s="11" t="s">
        <v>857</v>
      </c>
      <c r="L655" s="11" t="s">
        <v>1443</v>
      </c>
      <c r="M655" s="15">
        <v>600</v>
      </c>
      <c r="N655" s="12">
        <v>16.5</v>
      </c>
      <c r="O655" s="12">
        <v>0.25</v>
      </c>
      <c r="P655" s="12">
        <v>2.19</v>
      </c>
      <c r="Q655" s="12">
        <v>10.750000000000002</v>
      </c>
      <c r="R655" s="12">
        <v>8.6300000000000008</v>
      </c>
      <c r="S655" s="12">
        <v>5.25</v>
      </c>
      <c r="T655" s="9">
        <v>7.9809999999999999</v>
      </c>
      <c r="U655" s="12">
        <v>13.75</v>
      </c>
      <c r="V655" s="12">
        <v>1.25</v>
      </c>
      <c r="W655" s="12">
        <v>16</v>
      </c>
      <c r="X655" s="9">
        <v>11.25</v>
      </c>
      <c r="Y655" s="9" t="s">
        <v>706</v>
      </c>
      <c r="Z655" s="9" t="s">
        <v>694</v>
      </c>
      <c r="AA655" s="9" t="s">
        <v>695</v>
      </c>
      <c r="AB655" s="9" t="s">
        <v>698</v>
      </c>
      <c r="AC655" s="9">
        <v>0.10200000000000001</v>
      </c>
      <c r="AD655" s="9">
        <v>2.04</v>
      </c>
      <c r="AE655" s="9">
        <v>0.26200000000000045</v>
      </c>
      <c r="AF655" s="9">
        <v>22.5</v>
      </c>
      <c r="AG655" s="25" t="s">
        <v>2264</v>
      </c>
      <c r="BD655" s="1"/>
      <c r="BL655" s="4"/>
      <c r="BM655" s="4"/>
    </row>
    <row r="656" spans="2:65" x14ac:dyDescent="0.25">
      <c r="B656" s="48" t="str">
        <f t="shared" si="98"/>
        <v>WNeck Flange 600-NPS8 SCH-XH</v>
      </c>
      <c r="C656" s="9" t="s">
        <v>23</v>
      </c>
      <c r="D656" s="9" t="s">
        <v>854</v>
      </c>
      <c r="E656" s="9">
        <v>65535</v>
      </c>
      <c r="F656" s="9" t="s">
        <v>1575</v>
      </c>
      <c r="G656" s="9" t="s">
        <v>1</v>
      </c>
      <c r="H656" s="9" t="s">
        <v>1576</v>
      </c>
      <c r="I656" s="13" t="s">
        <v>1562</v>
      </c>
      <c r="J656" s="10">
        <v>8</v>
      </c>
      <c r="K656" s="11" t="s">
        <v>857</v>
      </c>
      <c r="L656" s="11" t="s">
        <v>1443</v>
      </c>
      <c r="M656" s="15">
        <v>600</v>
      </c>
      <c r="N656" s="12">
        <v>16.5</v>
      </c>
      <c r="O656" s="12">
        <v>0.25</v>
      </c>
      <c r="P656" s="12">
        <v>2.19</v>
      </c>
      <c r="Q656" s="12">
        <v>10.750000000000002</v>
      </c>
      <c r="R656" s="12">
        <v>8.6300000000000008</v>
      </c>
      <c r="S656" s="12">
        <v>5.25</v>
      </c>
      <c r="T656" s="9">
        <v>7.625</v>
      </c>
      <c r="U656" s="12">
        <v>13.75</v>
      </c>
      <c r="V656" s="12">
        <v>1.25</v>
      </c>
      <c r="W656" s="12">
        <v>16</v>
      </c>
      <c r="X656" s="9">
        <v>11.25</v>
      </c>
      <c r="Y656" s="9" t="s">
        <v>708</v>
      </c>
      <c r="Z656" s="9" t="s">
        <v>694</v>
      </c>
      <c r="AA656" s="9" t="s">
        <v>695</v>
      </c>
      <c r="AB656" s="9" t="s">
        <v>698</v>
      </c>
      <c r="AC656" s="9">
        <v>0.10200000000000001</v>
      </c>
      <c r="AD656" s="9">
        <v>2.04</v>
      </c>
      <c r="AE656" s="9">
        <v>0.44000000000000039</v>
      </c>
      <c r="AF656" s="9">
        <v>22.5</v>
      </c>
      <c r="AG656" s="25" t="s">
        <v>2264</v>
      </c>
      <c r="BD656" s="1"/>
      <c r="BL656" s="4"/>
      <c r="BM656" s="4"/>
    </row>
    <row r="657" spans="2:65" x14ac:dyDescent="0.25">
      <c r="B657" s="48" t="str">
        <f t="shared" si="98"/>
        <v>WNeck Flange 600-NPS8 SCH-XXH</v>
      </c>
      <c r="C657" s="9" t="s">
        <v>23</v>
      </c>
      <c r="D657" s="9" t="s">
        <v>854</v>
      </c>
      <c r="E657" s="9">
        <v>65535</v>
      </c>
      <c r="F657" s="9" t="s">
        <v>1577</v>
      </c>
      <c r="G657" s="9" t="s">
        <v>367</v>
      </c>
      <c r="H657" s="9" t="s">
        <v>1578</v>
      </c>
      <c r="I657" s="13" t="s">
        <v>1562</v>
      </c>
      <c r="J657" s="10">
        <v>8</v>
      </c>
      <c r="K657" s="11" t="s">
        <v>857</v>
      </c>
      <c r="L657" s="11" t="s">
        <v>1443</v>
      </c>
      <c r="M657" s="15">
        <v>600</v>
      </c>
      <c r="N657" s="12">
        <v>16.5</v>
      </c>
      <c r="O657" s="12">
        <v>0.25</v>
      </c>
      <c r="P657" s="12">
        <v>2.19</v>
      </c>
      <c r="Q657" s="12">
        <v>10.750000000000002</v>
      </c>
      <c r="R657" s="12">
        <v>8.6300000000000008</v>
      </c>
      <c r="S657" s="12">
        <v>5.25</v>
      </c>
      <c r="T657" s="9">
        <v>6.875</v>
      </c>
      <c r="U657" s="12">
        <v>13.75</v>
      </c>
      <c r="V657" s="12">
        <v>1.25</v>
      </c>
      <c r="W657" s="12">
        <v>16</v>
      </c>
      <c r="X657" s="9">
        <v>11.25</v>
      </c>
      <c r="Y657" s="9" t="s">
        <v>710</v>
      </c>
      <c r="Z657" s="9" t="s">
        <v>694</v>
      </c>
      <c r="AA657" s="9" t="s">
        <v>695</v>
      </c>
      <c r="AB657" s="9" t="s">
        <v>698</v>
      </c>
      <c r="AC657" s="9">
        <v>0.10200000000000001</v>
      </c>
      <c r="AD657" s="9">
        <v>2.04</v>
      </c>
      <c r="AE657" s="9">
        <v>0.81500000000000039</v>
      </c>
      <c r="AF657" s="9">
        <v>22.5</v>
      </c>
      <c r="AG657" s="25" t="s">
        <v>2264</v>
      </c>
      <c r="BD657" s="1"/>
      <c r="BL657" s="4"/>
      <c r="BM657" s="4"/>
    </row>
    <row r="658" spans="2:65" x14ac:dyDescent="0.25">
      <c r="B658" s="48" t="str">
        <f t="shared" si="98"/>
        <v>WNeck Flange 600-NPS10 SCH-10</v>
      </c>
      <c r="C658" s="9" t="s">
        <v>23</v>
      </c>
      <c r="D658" s="9" t="s">
        <v>724</v>
      </c>
      <c r="E658" s="9">
        <v>65280</v>
      </c>
      <c r="F658" s="22" t="s">
        <v>689</v>
      </c>
      <c r="G658" s="9" t="s">
        <v>1</v>
      </c>
      <c r="H658" s="9" t="s">
        <v>1579</v>
      </c>
      <c r="I658" s="13" t="s">
        <v>1580</v>
      </c>
      <c r="J658" s="10">
        <v>10</v>
      </c>
      <c r="K658" s="11" t="s">
        <v>882</v>
      </c>
      <c r="L658" s="11" t="s">
        <v>1443</v>
      </c>
      <c r="M658" s="15">
        <v>600</v>
      </c>
      <c r="N658" s="12">
        <v>20</v>
      </c>
      <c r="O658" s="12">
        <v>0.25</v>
      </c>
      <c r="P658" s="12">
        <v>2.5</v>
      </c>
      <c r="Q658" s="12">
        <v>13.5</v>
      </c>
      <c r="R658" s="12">
        <v>10.750000000000002</v>
      </c>
      <c r="S658" s="12">
        <v>6.0000000000000009</v>
      </c>
      <c r="T658" s="9">
        <v>10.42</v>
      </c>
      <c r="U658" s="12">
        <v>17</v>
      </c>
      <c r="V658" s="12">
        <v>1.3799999999999997</v>
      </c>
      <c r="W658" s="12">
        <v>20</v>
      </c>
      <c r="X658" s="9">
        <v>9</v>
      </c>
      <c r="Y658" s="9" t="s">
        <v>693</v>
      </c>
      <c r="Z658" s="9" t="s">
        <v>694</v>
      </c>
      <c r="AA658" s="9" t="s">
        <v>695</v>
      </c>
      <c r="AB658" s="9" t="s">
        <v>698</v>
      </c>
      <c r="AC658" s="9">
        <v>0.1166666666666667</v>
      </c>
      <c r="AD658" s="9">
        <v>2.3333333333333339</v>
      </c>
      <c r="AE658" s="9">
        <v>0.10250000000000092</v>
      </c>
      <c r="AF658" s="9">
        <v>18</v>
      </c>
      <c r="AG658" s="25" t="s">
        <v>2264</v>
      </c>
      <c r="BD658" s="1"/>
      <c r="BL658" s="4"/>
      <c r="BM658" s="4"/>
    </row>
    <row r="659" spans="2:65" x14ac:dyDescent="0.25">
      <c r="B659" s="48" t="str">
        <f t="shared" si="98"/>
        <v>WNeck Flange 600-NPS10 SCH-100</v>
      </c>
      <c r="C659" s="9" t="s">
        <v>23</v>
      </c>
      <c r="D659" s="9" t="s">
        <v>724</v>
      </c>
      <c r="E659" s="9">
        <v>65280</v>
      </c>
      <c r="F659" s="22" t="s">
        <v>689</v>
      </c>
      <c r="G659" s="9" t="s">
        <v>368</v>
      </c>
      <c r="H659" s="9" t="s">
        <v>1581</v>
      </c>
      <c r="I659" s="13" t="s">
        <v>1580</v>
      </c>
      <c r="J659" s="10">
        <v>10</v>
      </c>
      <c r="K659" s="11" t="s">
        <v>882</v>
      </c>
      <c r="L659" s="11" t="s">
        <v>1443</v>
      </c>
      <c r="M659" s="15">
        <v>600</v>
      </c>
      <c r="N659" s="12">
        <v>20</v>
      </c>
      <c r="O659" s="12">
        <v>0.25</v>
      </c>
      <c r="P659" s="12">
        <v>2.5</v>
      </c>
      <c r="Q659" s="12">
        <v>13.5</v>
      </c>
      <c r="R659" s="12">
        <v>10.750000000000002</v>
      </c>
      <c r="S659" s="12">
        <v>6.0000000000000009</v>
      </c>
      <c r="T659" s="9">
        <v>9.3119999999999994</v>
      </c>
      <c r="U659" s="12">
        <v>17</v>
      </c>
      <c r="V659" s="12">
        <v>1.3799999999999997</v>
      </c>
      <c r="W659" s="12">
        <v>20</v>
      </c>
      <c r="X659" s="9">
        <v>9</v>
      </c>
      <c r="Y659" s="9" t="s">
        <v>859</v>
      </c>
      <c r="Z659" s="9" t="s">
        <v>694</v>
      </c>
      <c r="AA659" s="9" t="s">
        <v>695</v>
      </c>
      <c r="AB659" s="9" t="s">
        <v>698</v>
      </c>
      <c r="AC659" s="9">
        <v>0.1166666666666667</v>
      </c>
      <c r="AD659" s="9">
        <v>2.3333333333333339</v>
      </c>
      <c r="AE659" s="9">
        <v>0.65650000000000119</v>
      </c>
      <c r="AF659" s="9">
        <v>18</v>
      </c>
      <c r="AG659" s="25" t="s">
        <v>2264</v>
      </c>
      <c r="BD659" s="1"/>
      <c r="BL659" s="4"/>
      <c r="BM659" s="4"/>
    </row>
    <row r="660" spans="2:65" x14ac:dyDescent="0.25">
      <c r="B660" s="48" t="str">
        <f t="shared" si="98"/>
        <v>WNeck Flange 600-NPS10 SCH-120</v>
      </c>
      <c r="C660" s="9" t="s">
        <v>23</v>
      </c>
      <c r="D660" s="9" t="s">
        <v>724</v>
      </c>
      <c r="E660" s="9">
        <v>65280</v>
      </c>
      <c r="F660" s="9" t="s">
        <v>1582</v>
      </c>
      <c r="G660" s="9" t="s">
        <v>369</v>
      </c>
      <c r="H660" s="9" t="s">
        <v>1583</v>
      </c>
      <c r="I660" s="13" t="s">
        <v>1580</v>
      </c>
      <c r="J660" s="10">
        <v>10</v>
      </c>
      <c r="K660" s="11" t="s">
        <v>882</v>
      </c>
      <c r="L660" s="11" t="s">
        <v>1443</v>
      </c>
      <c r="M660" s="15">
        <v>600</v>
      </c>
      <c r="N660" s="12">
        <v>20</v>
      </c>
      <c r="O660" s="12">
        <v>0.25</v>
      </c>
      <c r="P660" s="12">
        <v>2.5</v>
      </c>
      <c r="Q660" s="12">
        <v>13.5</v>
      </c>
      <c r="R660" s="12">
        <v>10.750000000000002</v>
      </c>
      <c r="S660" s="12">
        <v>6.0000000000000009</v>
      </c>
      <c r="T660" s="9">
        <v>9.0619999999999994</v>
      </c>
      <c r="U660" s="12">
        <v>17</v>
      </c>
      <c r="V660" s="12">
        <v>1.3799999999999997</v>
      </c>
      <c r="W660" s="12">
        <v>20</v>
      </c>
      <c r="X660" s="9">
        <v>9</v>
      </c>
      <c r="Y660" s="9" t="s">
        <v>816</v>
      </c>
      <c r="Z660" s="9" t="s">
        <v>694</v>
      </c>
      <c r="AA660" s="9" t="s">
        <v>695</v>
      </c>
      <c r="AB660" s="9" t="s">
        <v>698</v>
      </c>
      <c r="AC660" s="9">
        <v>0.1166666666666667</v>
      </c>
      <c r="AD660" s="9">
        <v>2.3333333333333339</v>
      </c>
      <c r="AE660" s="9">
        <v>0.78150000000000119</v>
      </c>
      <c r="AF660" s="9">
        <v>18</v>
      </c>
      <c r="AG660" s="25" t="s">
        <v>2264</v>
      </c>
      <c r="BD660" s="1"/>
      <c r="BL660" s="4"/>
      <c r="BM660" s="4"/>
    </row>
    <row r="661" spans="2:65" x14ac:dyDescent="0.25">
      <c r="B661" s="48" t="str">
        <f t="shared" si="98"/>
        <v>WNeck Flange 600-NPS10 SCH-140</v>
      </c>
      <c r="C661" s="9" t="s">
        <v>23</v>
      </c>
      <c r="D661" s="9" t="s">
        <v>724</v>
      </c>
      <c r="E661" s="9">
        <v>65280</v>
      </c>
      <c r="F661" s="9" t="s">
        <v>1584</v>
      </c>
      <c r="G661" s="9" t="s">
        <v>1</v>
      </c>
      <c r="H661" s="9" t="s">
        <v>1585</v>
      </c>
      <c r="I661" s="13" t="s">
        <v>1580</v>
      </c>
      <c r="J661" s="10">
        <v>10</v>
      </c>
      <c r="K661" s="11" t="s">
        <v>882</v>
      </c>
      <c r="L661" s="11" t="s">
        <v>1443</v>
      </c>
      <c r="M661" s="15">
        <v>600</v>
      </c>
      <c r="N661" s="12">
        <v>20</v>
      </c>
      <c r="O661" s="12">
        <v>0.25</v>
      </c>
      <c r="P661" s="12">
        <v>2.5</v>
      </c>
      <c r="Q661" s="12">
        <v>13.5</v>
      </c>
      <c r="R661" s="12">
        <v>10.750000000000002</v>
      </c>
      <c r="S661" s="12">
        <v>6.0000000000000009</v>
      </c>
      <c r="T661" s="9">
        <v>8.75</v>
      </c>
      <c r="U661" s="12">
        <v>17</v>
      </c>
      <c r="V661" s="12">
        <v>1.3799999999999997</v>
      </c>
      <c r="W661" s="12">
        <v>20</v>
      </c>
      <c r="X661" s="9">
        <v>9</v>
      </c>
      <c r="Y661" s="9" t="s">
        <v>862</v>
      </c>
      <c r="Z661" s="9" t="s">
        <v>694</v>
      </c>
      <c r="AA661" s="9" t="s">
        <v>695</v>
      </c>
      <c r="AB661" s="9" t="s">
        <v>698</v>
      </c>
      <c r="AC661" s="9">
        <v>0.1166666666666667</v>
      </c>
      <c r="AD661" s="9">
        <v>2.3333333333333339</v>
      </c>
      <c r="AE661" s="9">
        <v>0.93750000000000089</v>
      </c>
      <c r="AF661" s="9">
        <v>18</v>
      </c>
      <c r="AG661" s="25" t="s">
        <v>2264</v>
      </c>
      <c r="BD661" s="1"/>
      <c r="BL661" s="4"/>
      <c r="BM661" s="4"/>
    </row>
    <row r="662" spans="2:65" x14ac:dyDescent="0.25">
      <c r="B662" s="48" t="str">
        <f t="shared" si="98"/>
        <v>WNeck Flange 600-NPS10 SCH-160</v>
      </c>
      <c r="C662" s="9" t="s">
        <v>23</v>
      </c>
      <c r="D662" s="9" t="s">
        <v>724</v>
      </c>
      <c r="E662" s="9">
        <v>65280</v>
      </c>
      <c r="F662" s="9" t="s">
        <v>1586</v>
      </c>
      <c r="G662" s="9" t="s">
        <v>370</v>
      </c>
      <c r="H662" s="9" t="s">
        <v>1587</v>
      </c>
      <c r="I662" s="13" t="s">
        <v>1580</v>
      </c>
      <c r="J662" s="10">
        <v>10</v>
      </c>
      <c r="K662" s="11" t="s">
        <v>882</v>
      </c>
      <c r="L662" s="11" t="s">
        <v>1443</v>
      </c>
      <c r="M662" s="15">
        <v>600</v>
      </c>
      <c r="N662" s="12">
        <v>20</v>
      </c>
      <c r="O662" s="12">
        <v>0.25</v>
      </c>
      <c r="P662" s="12">
        <v>2.5</v>
      </c>
      <c r="Q662" s="12">
        <v>13.5</v>
      </c>
      <c r="R662" s="12">
        <v>10.750000000000002</v>
      </c>
      <c r="S662" s="12">
        <v>6.0000000000000009</v>
      </c>
      <c r="T662" s="9">
        <v>8.5</v>
      </c>
      <c r="U662" s="12">
        <v>17</v>
      </c>
      <c r="V662" s="12">
        <v>1.3799999999999997</v>
      </c>
      <c r="W662" s="12">
        <v>20</v>
      </c>
      <c r="X662" s="9">
        <v>9</v>
      </c>
      <c r="Y662" s="9" t="s">
        <v>700</v>
      </c>
      <c r="Z662" s="9" t="s">
        <v>694</v>
      </c>
      <c r="AA662" s="9" t="s">
        <v>695</v>
      </c>
      <c r="AB662" s="9" t="s">
        <v>698</v>
      </c>
      <c r="AC662" s="9">
        <v>0.1166666666666667</v>
      </c>
      <c r="AD662" s="9">
        <v>2.3333333333333339</v>
      </c>
      <c r="AE662" s="9">
        <v>1.0625000000000009</v>
      </c>
      <c r="AF662" s="9">
        <v>18</v>
      </c>
      <c r="AG662" s="25" t="s">
        <v>2264</v>
      </c>
      <c r="BD662" s="1"/>
      <c r="BL662" s="4"/>
      <c r="BM662" s="4"/>
    </row>
    <row r="663" spans="2:65" x14ac:dyDescent="0.25">
      <c r="B663" s="48" t="str">
        <f t="shared" si="98"/>
        <v>WNeck Flange 600-NPS10 SCH-20</v>
      </c>
      <c r="C663" s="9" t="s">
        <v>23</v>
      </c>
      <c r="D663" s="9" t="s">
        <v>724</v>
      </c>
      <c r="E663" s="9">
        <v>65280</v>
      </c>
      <c r="F663" s="22" t="s">
        <v>689</v>
      </c>
      <c r="G663" s="9" t="s">
        <v>1</v>
      </c>
      <c r="H663" s="9" t="s">
        <v>1588</v>
      </c>
      <c r="I663" s="13" t="s">
        <v>1580</v>
      </c>
      <c r="J663" s="10">
        <v>10</v>
      </c>
      <c r="K663" s="11" t="s">
        <v>882</v>
      </c>
      <c r="L663" s="11" t="s">
        <v>1443</v>
      </c>
      <c r="M663" s="15">
        <v>600</v>
      </c>
      <c r="N663" s="12">
        <v>20</v>
      </c>
      <c r="O663" s="12">
        <v>0.25</v>
      </c>
      <c r="P663" s="12">
        <v>2.5</v>
      </c>
      <c r="Q663" s="12">
        <v>13.5</v>
      </c>
      <c r="R663" s="12">
        <v>10.750000000000002</v>
      </c>
      <c r="S663" s="12">
        <v>6.0000000000000009</v>
      </c>
      <c r="T663" s="9">
        <v>10.25</v>
      </c>
      <c r="U663" s="12">
        <v>17</v>
      </c>
      <c r="V663" s="12">
        <v>1.3799999999999997</v>
      </c>
      <c r="W663" s="12">
        <v>20</v>
      </c>
      <c r="X663" s="9">
        <v>9</v>
      </c>
      <c r="Y663" s="9" t="s">
        <v>866</v>
      </c>
      <c r="Z663" s="9" t="s">
        <v>694</v>
      </c>
      <c r="AA663" s="9" t="s">
        <v>695</v>
      </c>
      <c r="AB663" s="9" t="s">
        <v>698</v>
      </c>
      <c r="AC663" s="9">
        <v>0.1166666666666667</v>
      </c>
      <c r="AD663" s="9">
        <v>2.3333333333333339</v>
      </c>
      <c r="AE663" s="9">
        <v>0.18750000000000089</v>
      </c>
      <c r="AF663" s="9">
        <v>18</v>
      </c>
      <c r="AG663" s="25" t="s">
        <v>2264</v>
      </c>
      <c r="BD663" s="1"/>
      <c r="BL663" s="4"/>
      <c r="BM663" s="4"/>
    </row>
    <row r="664" spans="2:65" x14ac:dyDescent="0.25">
      <c r="B664" s="48" t="str">
        <f t="shared" si="98"/>
        <v>WNeck Flange 600-NPS10 SCH-30</v>
      </c>
      <c r="C664" s="9" t="s">
        <v>23</v>
      </c>
      <c r="D664" s="9" t="s">
        <v>724</v>
      </c>
      <c r="E664" s="9">
        <v>65280</v>
      </c>
      <c r="F664" s="22" t="s">
        <v>689</v>
      </c>
      <c r="G664" s="9" t="s">
        <v>1</v>
      </c>
      <c r="H664" s="9" t="s">
        <v>1589</v>
      </c>
      <c r="I664" s="13" t="s">
        <v>1580</v>
      </c>
      <c r="J664" s="10">
        <v>10</v>
      </c>
      <c r="K664" s="11" t="s">
        <v>882</v>
      </c>
      <c r="L664" s="11" t="s">
        <v>1443</v>
      </c>
      <c r="M664" s="15">
        <v>600</v>
      </c>
      <c r="N664" s="12">
        <v>20</v>
      </c>
      <c r="O664" s="12">
        <v>0.25</v>
      </c>
      <c r="P664" s="12">
        <v>2.5</v>
      </c>
      <c r="Q664" s="12">
        <v>13.5</v>
      </c>
      <c r="R664" s="12">
        <v>10.750000000000002</v>
      </c>
      <c r="S664" s="12">
        <v>6.0000000000000009</v>
      </c>
      <c r="T664" s="9">
        <v>10.135999999999999</v>
      </c>
      <c r="U664" s="12">
        <v>17</v>
      </c>
      <c r="V664" s="12">
        <v>1.3799999999999997</v>
      </c>
      <c r="W664" s="12">
        <v>20</v>
      </c>
      <c r="X664" s="9">
        <v>9</v>
      </c>
      <c r="Y664" s="9" t="s">
        <v>868</v>
      </c>
      <c r="Z664" s="9" t="s">
        <v>694</v>
      </c>
      <c r="AA664" s="9" t="s">
        <v>695</v>
      </c>
      <c r="AB664" s="9" t="s">
        <v>698</v>
      </c>
      <c r="AC664" s="9">
        <v>0.1166666666666667</v>
      </c>
      <c r="AD664" s="9">
        <v>2.3333333333333339</v>
      </c>
      <c r="AE664" s="9">
        <v>0.24450000000000127</v>
      </c>
      <c r="AF664" s="9">
        <v>18</v>
      </c>
      <c r="AG664" s="25" t="s">
        <v>2264</v>
      </c>
      <c r="BD664" s="1"/>
      <c r="BL664" s="4"/>
      <c r="BM664" s="4"/>
    </row>
    <row r="665" spans="2:65" x14ac:dyDescent="0.25">
      <c r="B665" s="48" t="str">
        <f t="shared" si="98"/>
        <v>WNeck Flange 600-NPS10 SCH-40</v>
      </c>
      <c r="C665" s="9" t="s">
        <v>23</v>
      </c>
      <c r="D665" s="9" t="s">
        <v>724</v>
      </c>
      <c r="E665" s="9">
        <v>65280</v>
      </c>
      <c r="F665" s="22" t="s">
        <v>689</v>
      </c>
      <c r="G665" s="9" t="s">
        <v>371</v>
      </c>
      <c r="H665" s="9" t="s">
        <v>1590</v>
      </c>
      <c r="I665" s="13" t="s">
        <v>1580</v>
      </c>
      <c r="J665" s="10">
        <v>10</v>
      </c>
      <c r="K665" s="11" t="s">
        <v>882</v>
      </c>
      <c r="L665" s="11" t="s">
        <v>1443</v>
      </c>
      <c r="M665" s="15">
        <v>600</v>
      </c>
      <c r="N665" s="12">
        <v>20</v>
      </c>
      <c r="O665" s="12">
        <v>0.25</v>
      </c>
      <c r="P665" s="12">
        <v>2.5</v>
      </c>
      <c r="Q665" s="12">
        <v>13.5</v>
      </c>
      <c r="R665" s="12">
        <v>10.750000000000002</v>
      </c>
      <c r="S665" s="12">
        <v>6.0000000000000009</v>
      </c>
      <c r="T665" s="9">
        <v>10.02</v>
      </c>
      <c r="U665" s="12">
        <v>17</v>
      </c>
      <c r="V665" s="12">
        <v>1.3799999999999997</v>
      </c>
      <c r="W665" s="12">
        <v>20</v>
      </c>
      <c r="X665" s="9">
        <v>9</v>
      </c>
      <c r="Y665" s="9" t="s">
        <v>702</v>
      </c>
      <c r="Z665" s="9" t="s">
        <v>694</v>
      </c>
      <c r="AA665" s="9" t="s">
        <v>695</v>
      </c>
      <c r="AB665" s="9" t="s">
        <v>698</v>
      </c>
      <c r="AC665" s="9">
        <v>0.1166666666666667</v>
      </c>
      <c r="AD665" s="9">
        <v>2.3333333333333339</v>
      </c>
      <c r="AE665" s="9">
        <v>0.3025000000000011</v>
      </c>
      <c r="AF665" s="9">
        <v>18</v>
      </c>
      <c r="AG665" s="25" t="s">
        <v>2264</v>
      </c>
      <c r="BD665" s="1"/>
      <c r="BL665" s="4"/>
      <c r="BM665" s="4"/>
    </row>
    <row r="666" spans="2:65" x14ac:dyDescent="0.25">
      <c r="B666" s="48" t="str">
        <f t="shared" si="98"/>
        <v>WNeck Flange 600-NPS10 SCH-60</v>
      </c>
      <c r="C666" s="9" t="s">
        <v>23</v>
      </c>
      <c r="D666" s="9" t="s">
        <v>724</v>
      </c>
      <c r="E666" s="9">
        <v>65280</v>
      </c>
      <c r="F666" s="22" t="s">
        <v>689</v>
      </c>
      <c r="G666" s="9" t="s">
        <v>1</v>
      </c>
      <c r="H666" s="9" t="s">
        <v>1591</v>
      </c>
      <c r="I666" s="13" t="s">
        <v>1580</v>
      </c>
      <c r="J666" s="10">
        <v>10</v>
      </c>
      <c r="K666" s="11" t="s">
        <v>882</v>
      </c>
      <c r="L666" s="11" t="s">
        <v>1443</v>
      </c>
      <c r="M666" s="15">
        <v>600</v>
      </c>
      <c r="N666" s="12">
        <v>20</v>
      </c>
      <c r="O666" s="12">
        <v>0.25</v>
      </c>
      <c r="P666" s="12">
        <v>2.5</v>
      </c>
      <c r="Q666" s="12">
        <v>13.5</v>
      </c>
      <c r="R666" s="12">
        <v>10.750000000000002</v>
      </c>
      <c r="S666" s="12">
        <v>6.0000000000000009</v>
      </c>
      <c r="T666" s="9">
        <v>9.75</v>
      </c>
      <c r="U666" s="12">
        <v>17</v>
      </c>
      <c r="V666" s="12">
        <v>1.3799999999999997</v>
      </c>
      <c r="W666" s="12">
        <v>20</v>
      </c>
      <c r="X666" s="9">
        <v>9</v>
      </c>
      <c r="Y666" s="9" t="s">
        <v>872</v>
      </c>
      <c r="Z666" s="9" t="s">
        <v>694</v>
      </c>
      <c r="AA666" s="9" t="s">
        <v>695</v>
      </c>
      <c r="AB666" s="9" t="s">
        <v>698</v>
      </c>
      <c r="AC666" s="9">
        <v>0.1166666666666667</v>
      </c>
      <c r="AD666" s="9">
        <v>2.3333333333333339</v>
      </c>
      <c r="AE666" s="9">
        <v>0.43750000000000089</v>
      </c>
      <c r="AF666" s="9">
        <v>18</v>
      </c>
      <c r="AG666" s="25" t="s">
        <v>2264</v>
      </c>
      <c r="BD666" s="1"/>
      <c r="BL666" s="4"/>
      <c r="BM666" s="4"/>
    </row>
    <row r="667" spans="2:65" x14ac:dyDescent="0.25">
      <c r="B667" s="48" t="str">
        <f t="shared" si="98"/>
        <v>WNeck Flange 600-NPS10 SCH-80</v>
      </c>
      <c r="C667" s="9" t="s">
        <v>23</v>
      </c>
      <c r="D667" s="9" t="s">
        <v>724</v>
      </c>
      <c r="E667" s="9">
        <v>65280</v>
      </c>
      <c r="F667" s="9" t="s">
        <v>1592</v>
      </c>
      <c r="G667" s="9" t="s">
        <v>372</v>
      </c>
      <c r="H667" s="9" t="s">
        <v>1593</v>
      </c>
      <c r="I667" s="13" t="s">
        <v>1580</v>
      </c>
      <c r="J667" s="10">
        <v>10</v>
      </c>
      <c r="K667" s="11" t="s">
        <v>882</v>
      </c>
      <c r="L667" s="11" t="s">
        <v>1443</v>
      </c>
      <c r="M667" s="15">
        <v>600</v>
      </c>
      <c r="N667" s="12">
        <v>20</v>
      </c>
      <c r="O667" s="12">
        <v>0.25</v>
      </c>
      <c r="P667" s="12">
        <v>2.5</v>
      </c>
      <c r="Q667" s="12">
        <v>13.5</v>
      </c>
      <c r="R667" s="12">
        <v>10.750000000000002</v>
      </c>
      <c r="S667" s="12">
        <v>6.0000000000000009</v>
      </c>
      <c r="T667" s="9">
        <v>9.5619999999999994</v>
      </c>
      <c r="U667" s="12">
        <v>17</v>
      </c>
      <c r="V667" s="12">
        <v>1.3799999999999997</v>
      </c>
      <c r="W667" s="12">
        <v>20</v>
      </c>
      <c r="X667" s="9">
        <v>9</v>
      </c>
      <c r="Y667" s="9" t="s">
        <v>704</v>
      </c>
      <c r="Z667" s="9" t="s">
        <v>694</v>
      </c>
      <c r="AA667" s="9" t="s">
        <v>695</v>
      </c>
      <c r="AB667" s="9" t="s">
        <v>698</v>
      </c>
      <c r="AC667" s="9">
        <v>0.1166666666666667</v>
      </c>
      <c r="AD667" s="9">
        <v>2.3333333333333339</v>
      </c>
      <c r="AE667" s="9">
        <v>0.53150000000000119</v>
      </c>
      <c r="AF667" s="9">
        <v>18</v>
      </c>
      <c r="AG667" s="25" t="s">
        <v>2264</v>
      </c>
      <c r="BD667" s="1"/>
      <c r="BL667" s="4"/>
      <c r="BM667" s="4"/>
    </row>
    <row r="668" spans="2:65" x14ac:dyDescent="0.25">
      <c r="B668" s="48" t="str">
        <f t="shared" si="98"/>
        <v>WNeck Flange 600-NPS10 SCH-STD</v>
      </c>
      <c r="C668" s="9" t="s">
        <v>23</v>
      </c>
      <c r="D668" s="9" t="s">
        <v>724</v>
      </c>
      <c r="E668" s="9">
        <v>65280</v>
      </c>
      <c r="F668" s="22" t="s">
        <v>689</v>
      </c>
      <c r="G668" s="9" t="s">
        <v>1</v>
      </c>
      <c r="H668" s="9" t="s">
        <v>1594</v>
      </c>
      <c r="I668" s="13" t="s">
        <v>1580</v>
      </c>
      <c r="J668" s="10">
        <v>10</v>
      </c>
      <c r="K668" s="11" t="s">
        <v>882</v>
      </c>
      <c r="L668" s="11" t="s">
        <v>1443</v>
      </c>
      <c r="M668" s="15">
        <v>600</v>
      </c>
      <c r="N668" s="12">
        <v>20</v>
      </c>
      <c r="O668" s="12">
        <v>0.25</v>
      </c>
      <c r="P668" s="12">
        <v>2.5</v>
      </c>
      <c r="Q668" s="12">
        <v>13.5</v>
      </c>
      <c r="R668" s="12">
        <v>10.750000000000002</v>
      </c>
      <c r="S668" s="12">
        <v>6.0000000000000009</v>
      </c>
      <c r="T668" s="9">
        <v>10.02</v>
      </c>
      <c r="U668" s="12">
        <v>17</v>
      </c>
      <c r="V668" s="12">
        <v>1.3799999999999997</v>
      </c>
      <c r="W668" s="12">
        <v>20</v>
      </c>
      <c r="X668" s="9">
        <v>9</v>
      </c>
      <c r="Y668" s="9" t="s">
        <v>706</v>
      </c>
      <c r="Z668" s="9" t="s">
        <v>694</v>
      </c>
      <c r="AA668" s="9" t="s">
        <v>695</v>
      </c>
      <c r="AB668" s="9" t="s">
        <v>698</v>
      </c>
      <c r="AC668" s="9">
        <v>0.1166666666666667</v>
      </c>
      <c r="AD668" s="9">
        <v>2.3333333333333339</v>
      </c>
      <c r="AE668" s="9">
        <v>0.3025000000000011</v>
      </c>
      <c r="AF668" s="9">
        <v>18</v>
      </c>
      <c r="AG668" s="25" t="s">
        <v>2264</v>
      </c>
      <c r="BD668" s="1"/>
      <c r="BL668" s="4"/>
      <c r="BM668" s="4"/>
    </row>
    <row r="669" spans="2:65" x14ac:dyDescent="0.25">
      <c r="B669" s="48" t="str">
        <f t="shared" si="98"/>
        <v>WNeck Flange 600-NPS10 SCH-XH</v>
      </c>
      <c r="C669" s="9" t="s">
        <v>23</v>
      </c>
      <c r="D669" s="9" t="s">
        <v>724</v>
      </c>
      <c r="E669" s="9">
        <v>65280</v>
      </c>
      <c r="F669" s="9" t="s">
        <v>1595</v>
      </c>
      <c r="G669" s="9" t="s">
        <v>373</v>
      </c>
      <c r="H669" s="9" t="s">
        <v>1596</v>
      </c>
      <c r="I669" s="13" t="s">
        <v>1580</v>
      </c>
      <c r="J669" s="10">
        <v>10</v>
      </c>
      <c r="K669" s="11" t="s">
        <v>882</v>
      </c>
      <c r="L669" s="11" t="s">
        <v>1443</v>
      </c>
      <c r="M669" s="15">
        <v>600</v>
      </c>
      <c r="N669" s="12">
        <v>20</v>
      </c>
      <c r="O669" s="12">
        <v>0.25</v>
      </c>
      <c r="P669" s="12">
        <v>2.5</v>
      </c>
      <c r="Q669" s="12">
        <v>13.5</v>
      </c>
      <c r="R669" s="12">
        <v>10.750000000000002</v>
      </c>
      <c r="S669" s="12">
        <v>6.0000000000000009</v>
      </c>
      <c r="T669" s="9">
        <v>9.75</v>
      </c>
      <c r="U669" s="12">
        <v>17</v>
      </c>
      <c r="V669" s="12">
        <v>1.3799999999999997</v>
      </c>
      <c r="W669" s="12">
        <v>20</v>
      </c>
      <c r="X669" s="9">
        <v>9</v>
      </c>
      <c r="Y669" s="9" t="s">
        <v>708</v>
      </c>
      <c r="Z669" s="9" t="s">
        <v>694</v>
      </c>
      <c r="AA669" s="9" t="s">
        <v>695</v>
      </c>
      <c r="AB669" s="9" t="s">
        <v>698</v>
      </c>
      <c r="AC669" s="9">
        <v>0.1166666666666667</v>
      </c>
      <c r="AD669" s="9">
        <v>2.3333333333333339</v>
      </c>
      <c r="AE669" s="9">
        <v>0.43750000000000089</v>
      </c>
      <c r="AF669" s="9">
        <v>18</v>
      </c>
      <c r="AG669" s="25" t="s">
        <v>2264</v>
      </c>
      <c r="BD669" s="1"/>
      <c r="BL669" s="4"/>
      <c r="BM669" s="4"/>
    </row>
    <row r="670" spans="2:65" x14ac:dyDescent="0.25">
      <c r="B670" s="48" t="str">
        <f t="shared" si="98"/>
        <v>WNeck Flange 600-NPS10 SCH-XXH</v>
      </c>
      <c r="C670" s="9" t="s">
        <v>23</v>
      </c>
      <c r="D670" s="9" t="s">
        <v>724</v>
      </c>
      <c r="E670" s="9">
        <v>65280</v>
      </c>
      <c r="F670" s="22" t="s">
        <v>689</v>
      </c>
      <c r="G670" s="9" t="s">
        <v>374</v>
      </c>
      <c r="H670" s="9" t="s">
        <v>1597</v>
      </c>
      <c r="I670" s="13" t="s">
        <v>1580</v>
      </c>
      <c r="J670" s="10">
        <v>10</v>
      </c>
      <c r="K670" s="11" t="s">
        <v>882</v>
      </c>
      <c r="L670" s="11" t="s">
        <v>1443</v>
      </c>
      <c r="M670" s="15">
        <v>600</v>
      </c>
      <c r="N670" s="12">
        <v>20</v>
      </c>
      <c r="O670" s="12">
        <v>0.25</v>
      </c>
      <c r="P670" s="12">
        <v>2.5</v>
      </c>
      <c r="Q670" s="12">
        <v>13.5</v>
      </c>
      <c r="R670" s="12">
        <v>10.750000000000002</v>
      </c>
      <c r="S670" s="12">
        <v>6.0000000000000009</v>
      </c>
      <c r="T670" s="9">
        <v>8.75</v>
      </c>
      <c r="U670" s="12">
        <v>17</v>
      </c>
      <c r="V670" s="12">
        <v>1.3799999999999997</v>
      </c>
      <c r="W670" s="12">
        <v>20</v>
      </c>
      <c r="X670" s="9">
        <v>9</v>
      </c>
      <c r="Y670" s="9" t="s">
        <v>710</v>
      </c>
      <c r="Z670" s="9" t="s">
        <v>694</v>
      </c>
      <c r="AA670" s="9" t="s">
        <v>695</v>
      </c>
      <c r="AB670" s="9" t="s">
        <v>698</v>
      </c>
      <c r="AC670" s="9">
        <v>0.1166666666666667</v>
      </c>
      <c r="AD670" s="9">
        <v>2.3333333333333339</v>
      </c>
      <c r="AE670" s="9">
        <v>0.93750000000000089</v>
      </c>
      <c r="AF670" s="9">
        <v>18</v>
      </c>
      <c r="AG670" s="25" t="s">
        <v>2264</v>
      </c>
      <c r="BD670" s="1"/>
      <c r="BL670" s="4"/>
      <c r="BM670" s="4"/>
    </row>
    <row r="671" spans="2:65" x14ac:dyDescent="0.25">
      <c r="B671" s="48" t="str">
        <f t="shared" si="98"/>
        <v>WNeck Flange 600-NPS12 SCH-10</v>
      </c>
      <c r="C671" s="9" t="s">
        <v>23</v>
      </c>
      <c r="D671" s="9" t="s">
        <v>737</v>
      </c>
      <c r="E671" s="9">
        <v>12800</v>
      </c>
      <c r="F671" s="22" t="s">
        <v>689</v>
      </c>
      <c r="G671" s="9" t="s">
        <v>1</v>
      </c>
      <c r="H671" s="9" t="s">
        <v>1598</v>
      </c>
      <c r="I671" s="13" t="s">
        <v>1599</v>
      </c>
      <c r="J671" s="10">
        <v>12.000000000000002</v>
      </c>
      <c r="K671" s="11" t="s">
        <v>902</v>
      </c>
      <c r="L671" s="11" t="s">
        <v>1443</v>
      </c>
      <c r="M671" s="15">
        <v>600</v>
      </c>
      <c r="N671" s="12">
        <v>22</v>
      </c>
      <c r="O671" s="12">
        <v>0.25</v>
      </c>
      <c r="P671" s="12">
        <v>2.62</v>
      </c>
      <c r="Q671" s="12">
        <v>15.749999999999998</v>
      </c>
      <c r="R671" s="12">
        <v>12.75</v>
      </c>
      <c r="S671" s="12">
        <v>6.12</v>
      </c>
      <c r="T671" s="9">
        <v>10.42</v>
      </c>
      <c r="U671" s="12">
        <v>19.25</v>
      </c>
      <c r="V671" s="12">
        <v>1.3799999999999997</v>
      </c>
      <c r="W671" s="12">
        <v>20</v>
      </c>
      <c r="X671" s="9">
        <v>9</v>
      </c>
      <c r="Y671" s="9" t="s">
        <v>693</v>
      </c>
      <c r="Z671" s="9" t="s">
        <v>694</v>
      </c>
      <c r="AA671" s="9" t="s">
        <v>695</v>
      </c>
      <c r="AB671" s="9" t="s">
        <v>698</v>
      </c>
      <c r="AC671" s="9">
        <v>0.11666666666666667</v>
      </c>
      <c r="AD671" s="9">
        <v>2.3333333333333335</v>
      </c>
      <c r="AE671" s="9">
        <v>1.1025</v>
      </c>
      <c r="AF671" s="9">
        <v>18</v>
      </c>
      <c r="AG671" s="25" t="s">
        <v>2264</v>
      </c>
      <c r="BD671" s="1"/>
      <c r="BL671" s="4"/>
      <c r="BM671" s="4"/>
    </row>
    <row r="672" spans="2:65" x14ac:dyDescent="0.25">
      <c r="B672" s="48" t="str">
        <f t="shared" si="98"/>
        <v>WNeck Flange 600-NPS12 SCH-100</v>
      </c>
      <c r="C672" s="9" t="s">
        <v>23</v>
      </c>
      <c r="D672" s="9" t="s">
        <v>737</v>
      </c>
      <c r="E672" s="9">
        <v>12800</v>
      </c>
      <c r="F672" s="9" t="s">
        <v>1600</v>
      </c>
      <c r="G672" s="9" t="s">
        <v>375</v>
      </c>
      <c r="H672" s="9" t="s">
        <v>1601</v>
      </c>
      <c r="I672" s="13" t="s">
        <v>1599</v>
      </c>
      <c r="J672" s="10">
        <v>12.000000000000002</v>
      </c>
      <c r="K672" s="11" t="s">
        <v>902</v>
      </c>
      <c r="L672" s="11" t="s">
        <v>1443</v>
      </c>
      <c r="M672" s="15">
        <v>600</v>
      </c>
      <c r="N672" s="12">
        <v>22</v>
      </c>
      <c r="O672" s="12">
        <v>0.25</v>
      </c>
      <c r="P672" s="12">
        <v>2.62</v>
      </c>
      <c r="Q672" s="12">
        <v>15.749999999999998</v>
      </c>
      <c r="R672" s="12">
        <v>12.75</v>
      </c>
      <c r="S672" s="12">
        <v>6.12</v>
      </c>
      <c r="T672" s="9">
        <v>11.061999999999999</v>
      </c>
      <c r="U672" s="12">
        <v>19.25</v>
      </c>
      <c r="V672" s="12">
        <v>1.3799999999999997</v>
      </c>
      <c r="W672" s="12">
        <v>20</v>
      </c>
      <c r="X672" s="9">
        <v>9</v>
      </c>
      <c r="Y672" s="9" t="s">
        <v>859</v>
      </c>
      <c r="Z672" s="9" t="s">
        <v>694</v>
      </c>
      <c r="AA672" s="9" t="s">
        <v>695</v>
      </c>
      <c r="AB672" s="9" t="s">
        <v>698</v>
      </c>
      <c r="AC672" s="9">
        <v>0.11666666666666667</v>
      </c>
      <c r="AD672" s="9">
        <v>2.3333333333333335</v>
      </c>
      <c r="AE672" s="9">
        <v>0.78150000000000031</v>
      </c>
      <c r="AF672" s="9">
        <v>18</v>
      </c>
      <c r="AG672" s="25" t="s">
        <v>2264</v>
      </c>
      <c r="BD672" s="1"/>
      <c r="BL672" s="4"/>
      <c r="BM672" s="4"/>
    </row>
    <row r="673" spans="2:65" x14ac:dyDescent="0.25">
      <c r="B673" s="48" t="str">
        <f t="shared" si="98"/>
        <v>WNeck Flange 600-NPS12 SCH-120</v>
      </c>
      <c r="C673" s="9" t="s">
        <v>23</v>
      </c>
      <c r="D673" s="9" t="s">
        <v>737</v>
      </c>
      <c r="E673" s="9">
        <v>12800</v>
      </c>
      <c r="F673" s="22" t="s">
        <v>689</v>
      </c>
      <c r="G673" s="9" t="s">
        <v>376</v>
      </c>
      <c r="H673" s="9" t="s">
        <v>1602</v>
      </c>
      <c r="I673" s="13" t="s">
        <v>1599</v>
      </c>
      <c r="J673" s="10">
        <v>12.000000000000002</v>
      </c>
      <c r="K673" s="11" t="s">
        <v>902</v>
      </c>
      <c r="L673" s="11" t="s">
        <v>1443</v>
      </c>
      <c r="M673" s="15">
        <v>600</v>
      </c>
      <c r="N673" s="12">
        <v>22</v>
      </c>
      <c r="O673" s="12">
        <v>0.25</v>
      </c>
      <c r="P673" s="12">
        <v>2.62</v>
      </c>
      <c r="Q673" s="12">
        <v>15.749999999999998</v>
      </c>
      <c r="R673" s="12">
        <v>12.75</v>
      </c>
      <c r="S673" s="12">
        <v>6.12</v>
      </c>
      <c r="T673" s="9">
        <v>10.75</v>
      </c>
      <c r="U673" s="12">
        <v>19.25</v>
      </c>
      <c r="V673" s="12">
        <v>1.3799999999999997</v>
      </c>
      <c r="W673" s="12">
        <v>20</v>
      </c>
      <c r="X673" s="9">
        <v>9</v>
      </c>
      <c r="Y673" s="9" t="s">
        <v>816</v>
      </c>
      <c r="Z673" s="9" t="s">
        <v>694</v>
      </c>
      <c r="AA673" s="9" t="s">
        <v>695</v>
      </c>
      <c r="AB673" s="9" t="s">
        <v>698</v>
      </c>
      <c r="AC673" s="9">
        <v>0.11666666666666667</v>
      </c>
      <c r="AD673" s="9">
        <v>2.3333333333333335</v>
      </c>
      <c r="AE673" s="9">
        <v>0.9375</v>
      </c>
      <c r="AF673" s="9">
        <v>18</v>
      </c>
      <c r="AG673" s="25" t="s">
        <v>2264</v>
      </c>
      <c r="BD673" s="1"/>
      <c r="BL673" s="4"/>
      <c r="BM673" s="4"/>
    </row>
    <row r="674" spans="2:65" x14ac:dyDescent="0.25">
      <c r="B674" s="48" t="str">
        <f t="shared" si="98"/>
        <v>WNeck Flange 600-NPS12 SCH-140</v>
      </c>
      <c r="C674" s="9" t="s">
        <v>23</v>
      </c>
      <c r="D674" s="9" t="s">
        <v>737</v>
      </c>
      <c r="E674" s="9">
        <v>12800</v>
      </c>
      <c r="F674" s="22" t="s">
        <v>689</v>
      </c>
      <c r="G674" s="9" t="s">
        <v>1</v>
      </c>
      <c r="H674" s="9" t="s">
        <v>1603</v>
      </c>
      <c r="I674" s="13" t="s">
        <v>1599</v>
      </c>
      <c r="J674" s="10">
        <v>12.000000000000002</v>
      </c>
      <c r="K674" s="11" t="s">
        <v>902</v>
      </c>
      <c r="L674" s="11" t="s">
        <v>1443</v>
      </c>
      <c r="M674" s="15">
        <v>600</v>
      </c>
      <c r="N674" s="12">
        <v>22</v>
      </c>
      <c r="O674" s="12">
        <v>0.25</v>
      </c>
      <c r="P674" s="12">
        <v>2.62</v>
      </c>
      <c r="Q674" s="12">
        <v>15.749999999999998</v>
      </c>
      <c r="R674" s="12">
        <v>12.75</v>
      </c>
      <c r="S674" s="12">
        <v>6.12</v>
      </c>
      <c r="T674" s="9">
        <v>10.5</v>
      </c>
      <c r="U674" s="12">
        <v>19.25</v>
      </c>
      <c r="V674" s="12">
        <v>1.3799999999999997</v>
      </c>
      <c r="W674" s="12">
        <v>20</v>
      </c>
      <c r="X674" s="9">
        <v>9</v>
      </c>
      <c r="Y674" s="9" t="s">
        <v>862</v>
      </c>
      <c r="Z674" s="9" t="s">
        <v>694</v>
      </c>
      <c r="AA674" s="9" t="s">
        <v>695</v>
      </c>
      <c r="AB674" s="9" t="s">
        <v>698</v>
      </c>
      <c r="AC674" s="9">
        <v>0.11666666666666667</v>
      </c>
      <c r="AD674" s="9">
        <v>2.3333333333333335</v>
      </c>
      <c r="AE674" s="9">
        <v>1.0625</v>
      </c>
      <c r="AF674" s="9">
        <v>18</v>
      </c>
      <c r="AG674" s="25" t="s">
        <v>2264</v>
      </c>
      <c r="BD674" s="1"/>
      <c r="BL674" s="4"/>
      <c r="BM674" s="4"/>
    </row>
    <row r="675" spans="2:65" x14ac:dyDescent="0.25">
      <c r="B675" s="48" t="str">
        <f t="shared" si="98"/>
        <v>WNeck Flange 600-NPS12 SCH-160</v>
      </c>
      <c r="C675" s="9" t="s">
        <v>23</v>
      </c>
      <c r="D675" s="9" t="s">
        <v>737</v>
      </c>
      <c r="E675" s="9">
        <v>12800</v>
      </c>
      <c r="F675" s="9" t="s">
        <v>1604</v>
      </c>
      <c r="G675" s="9" t="s">
        <v>377</v>
      </c>
      <c r="H675" s="9" t="s">
        <v>1605</v>
      </c>
      <c r="I675" s="13" t="s">
        <v>1599</v>
      </c>
      <c r="J675" s="10">
        <v>12.000000000000002</v>
      </c>
      <c r="K675" s="11" t="s">
        <v>902</v>
      </c>
      <c r="L675" s="11" t="s">
        <v>1443</v>
      </c>
      <c r="M675" s="15">
        <v>600</v>
      </c>
      <c r="N675" s="12">
        <v>22</v>
      </c>
      <c r="O675" s="12">
        <v>0.25</v>
      </c>
      <c r="P675" s="12">
        <v>2.62</v>
      </c>
      <c r="Q675" s="12">
        <v>15.749999999999998</v>
      </c>
      <c r="R675" s="12">
        <v>12.75</v>
      </c>
      <c r="S675" s="12">
        <v>6.12</v>
      </c>
      <c r="T675" s="9">
        <v>10.125999999999999</v>
      </c>
      <c r="U675" s="12">
        <v>19.25</v>
      </c>
      <c r="V675" s="12">
        <v>1.3799999999999997</v>
      </c>
      <c r="W675" s="12">
        <v>20</v>
      </c>
      <c r="X675" s="9">
        <v>9</v>
      </c>
      <c r="Y675" s="9" t="s">
        <v>700</v>
      </c>
      <c r="Z675" s="9" t="s">
        <v>694</v>
      </c>
      <c r="AA675" s="9" t="s">
        <v>695</v>
      </c>
      <c r="AB675" s="9" t="s">
        <v>698</v>
      </c>
      <c r="AC675" s="9">
        <v>0.11666666666666667</v>
      </c>
      <c r="AD675" s="9">
        <v>2.3333333333333335</v>
      </c>
      <c r="AE675" s="9">
        <v>1.2495000000000003</v>
      </c>
      <c r="AF675" s="9">
        <v>18</v>
      </c>
      <c r="AG675" s="25" t="s">
        <v>2264</v>
      </c>
      <c r="BD675" s="1"/>
      <c r="BL675" s="4"/>
      <c r="BM675" s="4"/>
    </row>
    <row r="676" spans="2:65" x14ac:dyDescent="0.25">
      <c r="B676" s="48" t="str">
        <f t="shared" si="98"/>
        <v>WNeck Flange 600-NPS12 SCH-20</v>
      </c>
      <c r="C676" s="9" t="s">
        <v>23</v>
      </c>
      <c r="D676" s="9" t="s">
        <v>737</v>
      </c>
      <c r="E676" s="9">
        <v>12800</v>
      </c>
      <c r="F676" s="22" t="s">
        <v>689</v>
      </c>
      <c r="G676" s="9" t="s">
        <v>1</v>
      </c>
      <c r="H676" s="9" t="s">
        <v>1606</v>
      </c>
      <c r="I676" s="13" t="s">
        <v>1599</v>
      </c>
      <c r="J676" s="10">
        <v>12.000000000000002</v>
      </c>
      <c r="K676" s="11" t="s">
        <v>902</v>
      </c>
      <c r="L676" s="11" t="s">
        <v>1443</v>
      </c>
      <c r="M676" s="15">
        <v>600</v>
      </c>
      <c r="N676" s="12">
        <v>22</v>
      </c>
      <c r="O676" s="12">
        <v>0.25</v>
      </c>
      <c r="P676" s="12">
        <v>2.62</v>
      </c>
      <c r="Q676" s="12">
        <v>15.749999999999998</v>
      </c>
      <c r="R676" s="12">
        <v>12.75</v>
      </c>
      <c r="S676" s="12">
        <v>6.12</v>
      </c>
      <c r="T676" s="9">
        <v>10.25</v>
      </c>
      <c r="U676" s="12">
        <v>19.25</v>
      </c>
      <c r="V676" s="12">
        <v>1.3799999999999997</v>
      </c>
      <c r="W676" s="12">
        <v>20</v>
      </c>
      <c r="X676" s="9">
        <v>9</v>
      </c>
      <c r="Y676" s="9" t="s">
        <v>866</v>
      </c>
      <c r="Z676" s="9" t="s">
        <v>694</v>
      </c>
      <c r="AA676" s="9" t="s">
        <v>695</v>
      </c>
      <c r="AB676" s="9" t="s">
        <v>698</v>
      </c>
      <c r="AC676" s="9">
        <v>0.11666666666666667</v>
      </c>
      <c r="AD676" s="9">
        <v>2.3333333333333335</v>
      </c>
      <c r="AE676" s="9">
        <v>1.1875</v>
      </c>
      <c r="AF676" s="9">
        <v>18</v>
      </c>
      <c r="AG676" s="25" t="s">
        <v>2264</v>
      </c>
      <c r="BD676" s="1"/>
      <c r="BL676" s="4"/>
      <c r="BM676" s="4"/>
    </row>
    <row r="677" spans="2:65" x14ac:dyDescent="0.25">
      <c r="B677" s="48" t="str">
        <f t="shared" si="98"/>
        <v>WNeck Flange 600-NPS12 SCH-30</v>
      </c>
      <c r="C677" s="9" t="s">
        <v>23</v>
      </c>
      <c r="D677" s="9" t="s">
        <v>737</v>
      </c>
      <c r="E677" s="9">
        <v>12800</v>
      </c>
      <c r="F677" s="22" t="s">
        <v>689</v>
      </c>
      <c r="G677" s="9" t="s">
        <v>1</v>
      </c>
      <c r="H677" s="9" t="s">
        <v>1607</v>
      </c>
      <c r="I677" s="13" t="s">
        <v>1599</v>
      </c>
      <c r="J677" s="10">
        <v>12.000000000000002</v>
      </c>
      <c r="K677" s="11" t="s">
        <v>902</v>
      </c>
      <c r="L677" s="11" t="s">
        <v>1443</v>
      </c>
      <c r="M677" s="15">
        <v>600</v>
      </c>
      <c r="N677" s="12">
        <v>22</v>
      </c>
      <c r="O677" s="12">
        <v>0.25</v>
      </c>
      <c r="P677" s="12">
        <v>2.62</v>
      </c>
      <c r="Q677" s="12">
        <v>15.749999999999998</v>
      </c>
      <c r="R677" s="12">
        <v>12.75</v>
      </c>
      <c r="S677" s="12">
        <v>6.12</v>
      </c>
      <c r="T677" s="9">
        <v>12.09</v>
      </c>
      <c r="U677" s="12">
        <v>19.25</v>
      </c>
      <c r="V677" s="12">
        <v>1.3799999999999997</v>
      </c>
      <c r="W677" s="12">
        <v>20</v>
      </c>
      <c r="X677" s="9">
        <v>9</v>
      </c>
      <c r="Y677" s="9" t="s">
        <v>868</v>
      </c>
      <c r="Z677" s="9" t="s">
        <v>694</v>
      </c>
      <c r="AA677" s="9" t="s">
        <v>695</v>
      </c>
      <c r="AB677" s="9" t="s">
        <v>698</v>
      </c>
      <c r="AC677" s="9">
        <v>0.11666666666666667</v>
      </c>
      <c r="AD677" s="9">
        <v>2.3333333333333335</v>
      </c>
      <c r="AE677" s="9">
        <v>0.26750000000000007</v>
      </c>
      <c r="AF677" s="9">
        <v>18</v>
      </c>
      <c r="AG677" s="25" t="s">
        <v>2264</v>
      </c>
      <c r="BD677" s="1"/>
      <c r="BL677" s="4"/>
      <c r="BM677" s="4"/>
    </row>
    <row r="678" spans="2:65" x14ac:dyDescent="0.25">
      <c r="B678" s="48" t="str">
        <f t="shared" si="98"/>
        <v>WNeck Flange 600-NPS12 SCH-40</v>
      </c>
      <c r="C678" s="9" t="s">
        <v>23</v>
      </c>
      <c r="D678" s="9" t="s">
        <v>737</v>
      </c>
      <c r="E678" s="9">
        <v>12800</v>
      </c>
      <c r="F678" s="22" t="s">
        <v>689</v>
      </c>
      <c r="G678" s="9" t="s">
        <v>378</v>
      </c>
      <c r="H678" s="9" t="s">
        <v>1608</v>
      </c>
      <c r="I678" s="13" t="s">
        <v>1599</v>
      </c>
      <c r="J678" s="10">
        <v>12.000000000000002</v>
      </c>
      <c r="K678" s="11" t="s">
        <v>902</v>
      </c>
      <c r="L678" s="11" t="s">
        <v>1443</v>
      </c>
      <c r="M678" s="15">
        <v>600</v>
      </c>
      <c r="N678" s="12">
        <v>22</v>
      </c>
      <c r="O678" s="12">
        <v>0.25</v>
      </c>
      <c r="P678" s="12">
        <v>2.62</v>
      </c>
      <c r="Q678" s="12">
        <v>15.749999999999998</v>
      </c>
      <c r="R678" s="12">
        <v>12.75</v>
      </c>
      <c r="S678" s="12">
        <v>6.12</v>
      </c>
      <c r="T678" s="9">
        <v>11.938000000000001</v>
      </c>
      <c r="U678" s="12">
        <v>19.25</v>
      </c>
      <c r="V678" s="12">
        <v>1.3799999999999997</v>
      </c>
      <c r="W678" s="12">
        <v>20</v>
      </c>
      <c r="X678" s="9">
        <v>9</v>
      </c>
      <c r="Y678" s="9" t="s">
        <v>702</v>
      </c>
      <c r="Z678" s="9" t="s">
        <v>694</v>
      </c>
      <c r="AA678" s="9" t="s">
        <v>695</v>
      </c>
      <c r="AB678" s="9" t="s">
        <v>698</v>
      </c>
      <c r="AC678" s="9">
        <v>0.11666666666666667</v>
      </c>
      <c r="AD678" s="9">
        <v>2.3333333333333335</v>
      </c>
      <c r="AE678" s="9">
        <v>0.34349999999999969</v>
      </c>
      <c r="AF678" s="9">
        <v>18</v>
      </c>
      <c r="AG678" s="25" t="s">
        <v>2264</v>
      </c>
      <c r="BD678" s="1"/>
      <c r="BL678" s="4"/>
      <c r="BM678" s="4"/>
    </row>
    <row r="679" spans="2:65" x14ac:dyDescent="0.25">
      <c r="B679" s="48" t="str">
        <f t="shared" si="98"/>
        <v>WNeck Flange 600-NPS12 SCH-60</v>
      </c>
      <c r="C679" s="9" t="s">
        <v>23</v>
      </c>
      <c r="D679" s="9" t="s">
        <v>737</v>
      </c>
      <c r="E679" s="9">
        <v>12800</v>
      </c>
      <c r="F679" s="22" t="s">
        <v>689</v>
      </c>
      <c r="G679" s="9" t="s">
        <v>1</v>
      </c>
      <c r="H679" s="9" t="s">
        <v>1609</v>
      </c>
      <c r="I679" s="13" t="s">
        <v>1599</v>
      </c>
      <c r="J679" s="10">
        <v>12.000000000000002</v>
      </c>
      <c r="K679" s="11" t="s">
        <v>902</v>
      </c>
      <c r="L679" s="11" t="s">
        <v>1443</v>
      </c>
      <c r="M679" s="15">
        <v>600</v>
      </c>
      <c r="N679" s="12">
        <v>22</v>
      </c>
      <c r="O679" s="12">
        <v>0.25</v>
      </c>
      <c r="P679" s="12">
        <v>2.62</v>
      </c>
      <c r="Q679" s="12">
        <v>15.749999999999998</v>
      </c>
      <c r="R679" s="12">
        <v>12.75</v>
      </c>
      <c r="S679" s="12">
        <v>6.12</v>
      </c>
      <c r="T679" s="9">
        <v>11.625999999999999</v>
      </c>
      <c r="U679" s="12">
        <v>19.25</v>
      </c>
      <c r="V679" s="12">
        <v>1.3799999999999997</v>
      </c>
      <c r="W679" s="12">
        <v>20</v>
      </c>
      <c r="X679" s="9">
        <v>9</v>
      </c>
      <c r="Y679" s="9" t="s">
        <v>872</v>
      </c>
      <c r="Z679" s="9" t="s">
        <v>694</v>
      </c>
      <c r="AA679" s="9" t="s">
        <v>695</v>
      </c>
      <c r="AB679" s="9" t="s">
        <v>698</v>
      </c>
      <c r="AC679" s="9">
        <v>0.11666666666666667</v>
      </c>
      <c r="AD679" s="9">
        <v>2.3333333333333335</v>
      </c>
      <c r="AE679" s="9">
        <v>0.49950000000000028</v>
      </c>
      <c r="AF679" s="9">
        <v>18</v>
      </c>
      <c r="AG679" s="25" t="s">
        <v>2264</v>
      </c>
      <c r="BD679" s="1"/>
      <c r="BL679" s="4"/>
      <c r="BM679" s="4"/>
    </row>
    <row r="680" spans="2:65" x14ac:dyDescent="0.25">
      <c r="B680" s="48" t="str">
        <f t="shared" si="98"/>
        <v>WNeck Flange 600-NPS12 SCH-80</v>
      </c>
      <c r="C680" s="9" t="s">
        <v>23</v>
      </c>
      <c r="D680" s="9" t="s">
        <v>737</v>
      </c>
      <c r="E680" s="9">
        <v>12800</v>
      </c>
      <c r="F680" s="9" t="s">
        <v>1610</v>
      </c>
      <c r="G680" s="9" t="s">
        <v>379</v>
      </c>
      <c r="H680" s="9" t="s">
        <v>1611</v>
      </c>
      <c r="I680" s="13" t="s">
        <v>1599</v>
      </c>
      <c r="J680" s="10">
        <v>12.000000000000002</v>
      </c>
      <c r="K680" s="11" t="s">
        <v>902</v>
      </c>
      <c r="L680" s="11" t="s">
        <v>1443</v>
      </c>
      <c r="M680" s="15">
        <v>600</v>
      </c>
      <c r="N680" s="12">
        <v>22</v>
      </c>
      <c r="O680" s="12">
        <v>0.25</v>
      </c>
      <c r="P680" s="12">
        <v>2.62</v>
      </c>
      <c r="Q680" s="12">
        <v>15.749999999999998</v>
      </c>
      <c r="R680" s="12">
        <v>12.75</v>
      </c>
      <c r="S680" s="12">
        <v>6.12</v>
      </c>
      <c r="T680" s="9">
        <v>11.374000000000001</v>
      </c>
      <c r="U680" s="12">
        <v>19.25</v>
      </c>
      <c r="V680" s="12">
        <v>1.3799999999999997</v>
      </c>
      <c r="W680" s="12">
        <v>20</v>
      </c>
      <c r="X680" s="9">
        <v>9</v>
      </c>
      <c r="Y680" s="9" t="s">
        <v>704</v>
      </c>
      <c r="Z680" s="9" t="s">
        <v>694</v>
      </c>
      <c r="AA680" s="9" t="s">
        <v>695</v>
      </c>
      <c r="AB680" s="9" t="s">
        <v>698</v>
      </c>
      <c r="AC680" s="9">
        <v>0.11666666666666667</v>
      </c>
      <c r="AD680" s="9">
        <v>2.3333333333333335</v>
      </c>
      <c r="AE680" s="9">
        <v>0.62549999999999972</v>
      </c>
      <c r="AF680" s="9">
        <v>18</v>
      </c>
      <c r="AG680" s="25" t="s">
        <v>2264</v>
      </c>
      <c r="BD680" s="1"/>
      <c r="BL680" s="4"/>
      <c r="BM680" s="4"/>
    </row>
    <row r="681" spans="2:65" x14ac:dyDescent="0.25">
      <c r="B681" s="48" t="str">
        <f t="shared" si="98"/>
        <v>WNeck Flange 600-NPS12 SCH-STD</v>
      </c>
      <c r="C681" s="9" t="s">
        <v>23</v>
      </c>
      <c r="D681" s="9" t="s">
        <v>737</v>
      </c>
      <c r="E681" s="9">
        <v>12800</v>
      </c>
      <c r="F681" s="22" t="s">
        <v>689</v>
      </c>
      <c r="G681" s="9" t="s">
        <v>380</v>
      </c>
      <c r="H681" s="9" t="s">
        <v>1612</v>
      </c>
      <c r="I681" s="13" t="s">
        <v>1599</v>
      </c>
      <c r="J681" s="10">
        <v>12.000000000000002</v>
      </c>
      <c r="K681" s="11" t="s">
        <v>902</v>
      </c>
      <c r="L681" s="11" t="s">
        <v>1443</v>
      </c>
      <c r="M681" s="15">
        <v>600</v>
      </c>
      <c r="N681" s="12">
        <v>22</v>
      </c>
      <c r="O681" s="12">
        <v>0.25</v>
      </c>
      <c r="P681" s="12">
        <v>2.62</v>
      </c>
      <c r="Q681" s="12">
        <v>15.749999999999998</v>
      </c>
      <c r="R681" s="12">
        <v>12.75</v>
      </c>
      <c r="S681" s="12">
        <v>6.12</v>
      </c>
      <c r="T681" s="9">
        <v>12</v>
      </c>
      <c r="U681" s="12">
        <v>19.25</v>
      </c>
      <c r="V681" s="12">
        <v>1.3799999999999997</v>
      </c>
      <c r="W681" s="12">
        <v>20</v>
      </c>
      <c r="X681" s="9">
        <v>9</v>
      </c>
      <c r="Y681" s="9" t="s">
        <v>706</v>
      </c>
      <c r="Z681" s="9" t="s">
        <v>694</v>
      </c>
      <c r="AA681" s="9" t="s">
        <v>695</v>
      </c>
      <c r="AB681" s="9" t="s">
        <v>698</v>
      </c>
      <c r="AC681" s="9">
        <v>0.11666666666666667</v>
      </c>
      <c r="AD681" s="9">
        <v>2.3333333333333335</v>
      </c>
      <c r="AE681" s="9">
        <v>0.3125</v>
      </c>
      <c r="AF681" s="9">
        <v>18</v>
      </c>
      <c r="AG681" s="25" t="s">
        <v>2264</v>
      </c>
      <c r="BD681" s="1"/>
      <c r="BL681" s="4"/>
      <c r="BM681" s="4"/>
    </row>
    <row r="682" spans="2:65" x14ac:dyDescent="0.25">
      <c r="B682" s="48" t="str">
        <f t="shared" si="98"/>
        <v>WNeck Flange 600-NPS12 SCH-XH</v>
      </c>
      <c r="C682" s="9" t="s">
        <v>23</v>
      </c>
      <c r="D682" s="9" t="s">
        <v>737</v>
      </c>
      <c r="E682" s="9">
        <v>12800</v>
      </c>
      <c r="F682" s="9" t="s">
        <v>1613</v>
      </c>
      <c r="G682" s="9" t="s">
        <v>381</v>
      </c>
      <c r="H682" s="9" t="s">
        <v>1614</v>
      </c>
      <c r="I682" s="13" t="s">
        <v>1599</v>
      </c>
      <c r="J682" s="10">
        <v>12.000000000000002</v>
      </c>
      <c r="K682" s="11" t="s">
        <v>902</v>
      </c>
      <c r="L682" s="11" t="s">
        <v>1443</v>
      </c>
      <c r="M682" s="15">
        <v>600</v>
      </c>
      <c r="N682" s="12">
        <v>22</v>
      </c>
      <c r="O682" s="12">
        <v>0.25</v>
      </c>
      <c r="P682" s="12">
        <v>2.62</v>
      </c>
      <c r="Q682" s="12">
        <v>15.749999999999998</v>
      </c>
      <c r="R682" s="12">
        <v>12.75</v>
      </c>
      <c r="S682" s="12">
        <v>6.12</v>
      </c>
      <c r="T682" s="9">
        <v>11.75</v>
      </c>
      <c r="U682" s="12">
        <v>19.25</v>
      </c>
      <c r="V682" s="12">
        <v>1.3799999999999997</v>
      </c>
      <c r="W682" s="12">
        <v>20</v>
      </c>
      <c r="X682" s="9">
        <v>9</v>
      </c>
      <c r="Y682" s="9" t="s">
        <v>708</v>
      </c>
      <c r="Z682" s="9" t="s">
        <v>694</v>
      </c>
      <c r="AA682" s="9" t="s">
        <v>695</v>
      </c>
      <c r="AB682" s="9" t="s">
        <v>698</v>
      </c>
      <c r="AC682" s="9">
        <v>0.11666666666666667</v>
      </c>
      <c r="AD682" s="9">
        <v>2.3333333333333335</v>
      </c>
      <c r="AE682" s="9">
        <v>0.4375</v>
      </c>
      <c r="AF682" s="9">
        <v>18</v>
      </c>
      <c r="AG682" s="25" t="s">
        <v>2264</v>
      </c>
      <c r="BD682" s="1"/>
      <c r="BL682" s="4"/>
      <c r="BM682" s="4"/>
    </row>
    <row r="683" spans="2:65" x14ac:dyDescent="0.25">
      <c r="B683" s="48" t="str">
        <f t="shared" si="98"/>
        <v>WNeck Flange 600-NPS12 SCH-XXH</v>
      </c>
      <c r="C683" s="9" t="s">
        <v>23</v>
      </c>
      <c r="D683" s="9" t="s">
        <v>737</v>
      </c>
      <c r="E683" s="9">
        <v>12800</v>
      </c>
      <c r="F683" s="22" t="s">
        <v>689</v>
      </c>
      <c r="G683" s="9" t="s">
        <v>382</v>
      </c>
      <c r="H683" s="9" t="s">
        <v>1615</v>
      </c>
      <c r="I683" s="13" t="s">
        <v>1599</v>
      </c>
      <c r="J683" s="10">
        <v>12.000000000000002</v>
      </c>
      <c r="K683" s="11" t="s">
        <v>902</v>
      </c>
      <c r="L683" s="11" t="s">
        <v>1443</v>
      </c>
      <c r="M683" s="15">
        <v>600</v>
      </c>
      <c r="N683" s="12">
        <v>22</v>
      </c>
      <c r="O683" s="12">
        <v>0.25</v>
      </c>
      <c r="P683" s="12">
        <v>2.62</v>
      </c>
      <c r="Q683" s="12">
        <v>15.749999999999998</v>
      </c>
      <c r="R683" s="12">
        <v>12.75</v>
      </c>
      <c r="S683" s="12">
        <v>6.12</v>
      </c>
      <c r="T683" s="9">
        <v>10.75</v>
      </c>
      <c r="U683" s="12">
        <v>19.25</v>
      </c>
      <c r="V683" s="12">
        <v>1.3799999999999997</v>
      </c>
      <c r="W683" s="12">
        <v>20</v>
      </c>
      <c r="X683" s="9">
        <v>9</v>
      </c>
      <c r="Y683" s="9" t="s">
        <v>710</v>
      </c>
      <c r="Z683" s="9" t="s">
        <v>694</v>
      </c>
      <c r="AA683" s="9" t="s">
        <v>695</v>
      </c>
      <c r="AB683" s="9" t="s">
        <v>698</v>
      </c>
      <c r="AC683" s="9">
        <v>0.11666666666666667</v>
      </c>
      <c r="AD683" s="9">
        <v>2.3333333333333335</v>
      </c>
      <c r="AE683" s="9">
        <v>0.9375</v>
      </c>
      <c r="AF683" s="9">
        <v>18</v>
      </c>
      <c r="AG683" s="25" t="s">
        <v>2264</v>
      </c>
      <c r="BD683" s="1"/>
      <c r="BL683" s="4"/>
      <c r="BM683" s="4"/>
    </row>
    <row r="684" spans="2:65" x14ac:dyDescent="0.25">
      <c r="B684" s="48" t="str">
        <f t="shared" si="98"/>
        <v>WNeck Flange 600-NPS14 SCH-10</v>
      </c>
      <c r="C684" s="9" t="s">
        <v>23</v>
      </c>
      <c r="D684" s="9" t="s">
        <v>918</v>
      </c>
      <c r="E684" s="9">
        <v>16711680</v>
      </c>
      <c r="F684" s="22" t="s">
        <v>689</v>
      </c>
      <c r="G684" s="9" t="s">
        <v>1</v>
      </c>
      <c r="H684" s="9" t="s">
        <v>1616</v>
      </c>
      <c r="I684" s="13" t="s">
        <v>1617</v>
      </c>
      <c r="J684" s="10">
        <v>14</v>
      </c>
      <c r="K684" s="11" t="s">
        <v>921</v>
      </c>
      <c r="L684" s="11" t="s">
        <v>1443</v>
      </c>
      <c r="M684" s="15">
        <v>600</v>
      </c>
      <c r="N684" s="12">
        <v>23.75</v>
      </c>
      <c r="O684" s="12">
        <v>0.25</v>
      </c>
      <c r="P684" s="12">
        <v>2.75</v>
      </c>
      <c r="Q684" s="12">
        <v>17</v>
      </c>
      <c r="R684" s="12">
        <v>14</v>
      </c>
      <c r="S684" s="12">
        <v>6.5</v>
      </c>
      <c r="T684" s="9">
        <v>13.5</v>
      </c>
      <c r="U684" s="12">
        <v>20.75</v>
      </c>
      <c r="V684" s="12">
        <v>1.5000000000000002</v>
      </c>
      <c r="W684" s="12">
        <v>20</v>
      </c>
      <c r="X684" s="9">
        <v>9</v>
      </c>
      <c r="Y684" s="9" t="s">
        <v>693</v>
      </c>
      <c r="Z684" s="9" t="s">
        <v>694</v>
      </c>
      <c r="AA684" s="9" t="s">
        <v>695</v>
      </c>
      <c r="AB684" s="9" t="s">
        <v>698</v>
      </c>
      <c r="AC684" s="9">
        <v>0.125</v>
      </c>
      <c r="AD684" s="9">
        <v>2.5</v>
      </c>
      <c r="AE684" s="9">
        <v>0.1875</v>
      </c>
      <c r="AF684" s="9">
        <v>18</v>
      </c>
      <c r="AG684" s="25" t="s">
        <v>2264</v>
      </c>
      <c r="BD684" s="1"/>
      <c r="BL684" s="4"/>
      <c r="BM684" s="4"/>
    </row>
    <row r="685" spans="2:65" x14ac:dyDescent="0.25">
      <c r="B685" s="48" t="str">
        <f t="shared" si="98"/>
        <v>WNeck Flange 600-NPS14 SCH-100</v>
      </c>
      <c r="C685" s="9" t="s">
        <v>23</v>
      </c>
      <c r="D685" s="9" t="s">
        <v>918</v>
      </c>
      <c r="E685" s="9">
        <v>16711680</v>
      </c>
      <c r="F685" s="22" t="s">
        <v>689</v>
      </c>
      <c r="G685" s="9" t="s">
        <v>383</v>
      </c>
      <c r="H685" s="9" t="s">
        <v>1618</v>
      </c>
      <c r="I685" s="13" t="s">
        <v>1617</v>
      </c>
      <c r="J685" s="10">
        <v>14</v>
      </c>
      <c r="K685" s="11" t="s">
        <v>921</v>
      </c>
      <c r="L685" s="11" t="s">
        <v>1443</v>
      </c>
      <c r="M685" s="15">
        <v>600</v>
      </c>
      <c r="N685" s="12">
        <v>23.75</v>
      </c>
      <c r="O685" s="12">
        <v>0.25</v>
      </c>
      <c r="P685" s="12">
        <v>2.75</v>
      </c>
      <c r="Q685" s="12">
        <v>17</v>
      </c>
      <c r="R685" s="12">
        <v>14</v>
      </c>
      <c r="S685" s="12">
        <v>6.5</v>
      </c>
      <c r="T685" s="9">
        <v>12.124000000000001</v>
      </c>
      <c r="U685" s="12">
        <v>20.75</v>
      </c>
      <c r="V685" s="12">
        <v>1.5000000000000002</v>
      </c>
      <c r="W685" s="12">
        <v>20</v>
      </c>
      <c r="X685" s="9">
        <v>9</v>
      </c>
      <c r="Y685" s="9" t="s">
        <v>859</v>
      </c>
      <c r="Z685" s="9" t="s">
        <v>694</v>
      </c>
      <c r="AA685" s="9" t="s">
        <v>695</v>
      </c>
      <c r="AB685" s="9" t="s">
        <v>698</v>
      </c>
      <c r="AC685" s="9">
        <v>0.125</v>
      </c>
      <c r="AD685" s="9">
        <v>2.5</v>
      </c>
      <c r="AE685" s="9">
        <v>0.87549999999999972</v>
      </c>
      <c r="AF685" s="9">
        <v>18</v>
      </c>
      <c r="AG685" s="25" t="s">
        <v>2264</v>
      </c>
      <c r="BD685" s="1"/>
      <c r="BL685" s="4"/>
      <c r="BM685" s="4"/>
    </row>
    <row r="686" spans="2:65" x14ac:dyDescent="0.25">
      <c r="B686" s="48" t="str">
        <f t="shared" si="98"/>
        <v>WNeck Flange 600-NPS14 SCH-120</v>
      </c>
      <c r="C686" s="9" t="s">
        <v>23</v>
      </c>
      <c r="D686" s="9" t="s">
        <v>918</v>
      </c>
      <c r="E686" s="9">
        <v>16711680</v>
      </c>
      <c r="F686" s="22" t="s">
        <v>689</v>
      </c>
      <c r="G686" s="9" t="s">
        <v>384</v>
      </c>
      <c r="H686" s="9" t="s">
        <v>1619</v>
      </c>
      <c r="I686" s="13" t="s">
        <v>1617</v>
      </c>
      <c r="J686" s="10">
        <v>14</v>
      </c>
      <c r="K686" s="11" t="s">
        <v>921</v>
      </c>
      <c r="L686" s="11" t="s">
        <v>1443</v>
      </c>
      <c r="M686" s="15">
        <v>600</v>
      </c>
      <c r="N686" s="12">
        <v>23.75</v>
      </c>
      <c r="O686" s="12">
        <v>0.25</v>
      </c>
      <c r="P686" s="12">
        <v>2.75</v>
      </c>
      <c r="Q686" s="12">
        <v>17</v>
      </c>
      <c r="R686" s="12">
        <v>14</v>
      </c>
      <c r="S686" s="12">
        <v>6.5</v>
      </c>
      <c r="T686" s="9">
        <v>11.814</v>
      </c>
      <c r="U686" s="12">
        <v>20.75</v>
      </c>
      <c r="V686" s="12">
        <v>1.5000000000000002</v>
      </c>
      <c r="W686" s="12">
        <v>20</v>
      </c>
      <c r="X686" s="9">
        <v>9</v>
      </c>
      <c r="Y686" s="9" t="s">
        <v>816</v>
      </c>
      <c r="Z686" s="9" t="s">
        <v>694</v>
      </c>
      <c r="AA686" s="9" t="s">
        <v>695</v>
      </c>
      <c r="AB686" s="9" t="s">
        <v>698</v>
      </c>
      <c r="AC686" s="9">
        <v>0.125</v>
      </c>
      <c r="AD686" s="9">
        <v>2.5</v>
      </c>
      <c r="AE686" s="9">
        <v>1.0305</v>
      </c>
      <c r="AF686" s="9">
        <v>18</v>
      </c>
      <c r="AG686" s="25" t="s">
        <v>2264</v>
      </c>
      <c r="BD686" s="1"/>
      <c r="BL686" s="4"/>
      <c r="BM686" s="4"/>
    </row>
    <row r="687" spans="2:65" x14ac:dyDescent="0.25">
      <c r="B687" s="48" t="str">
        <f t="shared" si="98"/>
        <v>WNeck Flange 600-NPS14 SCH-140</v>
      </c>
      <c r="C687" s="9" t="s">
        <v>23</v>
      </c>
      <c r="D687" s="9" t="s">
        <v>918</v>
      </c>
      <c r="E687" s="9">
        <v>16711680</v>
      </c>
      <c r="F687" s="22" t="s">
        <v>689</v>
      </c>
      <c r="G687" s="9" t="s">
        <v>1</v>
      </c>
      <c r="H687" s="9" t="s">
        <v>1620</v>
      </c>
      <c r="I687" s="13" t="s">
        <v>1617</v>
      </c>
      <c r="J687" s="10">
        <v>14</v>
      </c>
      <c r="K687" s="11" t="s">
        <v>921</v>
      </c>
      <c r="L687" s="11" t="s">
        <v>1443</v>
      </c>
      <c r="M687" s="15">
        <v>600</v>
      </c>
      <c r="N687" s="12">
        <v>23.75</v>
      </c>
      <c r="O687" s="12">
        <v>0.25</v>
      </c>
      <c r="P687" s="12">
        <v>2.75</v>
      </c>
      <c r="Q687" s="12">
        <v>17</v>
      </c>
      <c r="R687" s="12">
        <v>14</v>
      </c>
      <c r="S687" s="12">
        <v>6.5</v>
      </c>
      <c r="T687" s="9">
        <v>11.5</v>
      </c>
      <c r="U687" s="12">
        <v>20.75</v>
      </c>
      <c r="V687" s="12">
        <v>1.5000000000000002</v>
      </c>
      <c r="W687" s="12">
        <v>20</v>
      </c>
      <c r="X687" s="9">
        <v>9</v>
      </c>
      <c r="Y687" s="9" t="s">
        <v>862</v>
      </c>
      <c r="Z687" s="9" t="s">
        <v>694</v>
      </c>
      <c r="AA687" s="9" t="s">
        <v>695</v>
      </c>
      <c r="AB687" s="9" t="s">
        <v>698</v>
      </c>
      <c r="AC687" s="9">
        <v>0.125</v>
      </c>
      <c r="AD687" s="9">
        <v>2.5</v>
      </c>
      <c r="AE687" s="9">
        <v>1.1875</v>
      </c>
      <c r="AF687" s="9">
        <v>18</v>
      </c>
      <c r="AG687" s="25" t="s">
        <v>2264</v>
      </c>
      <c r="BD687" s="1"/>
      <c r="BL687" s="4"/>
      <c r="BM687" s="4"/>
    </row>
    <row r="688" spans="2:65" x14ac:dyDescent="0.25">
      <c r="B688" s="48" t="str">
        <f t="shared" si="98"/>
        <v>WNeck Flange 600-NPS14 SCH-160</v>
      </c>
      <c r="C688" s="9" t="s">
        <v>23</v>
      </c>
      <c r="D688" s="9" t="s">
        <v>918</v>
      </c>
      <c r="E688" s="9">
        <v>16711680</v>
      </c>
      <c r="F688" s="9" t="s">
        <v>1621</v>
      </c>
      <c r="G688" s="9" t="s">
        <v>385</v>
      </c>
      <c r="H688" s="9" t="s">
        <v>1622</v>
      </c>
      <c r="I688" s="13" t="s">
        <v>1617</v>
      </c>
      <c r="J688" s="10">
        <v>14</v>
      </c>
      <c r="K688" s="11" t="s">
        <v>921</v>
      </c>
      <c r="L688" s="11" t="s">
        <v>1443</v>
      </c>
      <c r="M688" s="15">
        <v>600</v>
      </c>
      <c r="N688" s="12">
        <v>23.75</v>
      </c>
      <c r="O688" s="12">
        <v>0.25</v>
      </c>
      <c r="P688" s="12">
        <v>2.75</v>
      </c>
      <c r="Q688" s="12">
        <v>17</v>
      </c>
      <c r="R688" s="12">
        <v>14</v>
      </c>
      <c r="S688" s="12">
        <v>6.5</v>
      </c>
      <c r="T688" s="9">
        <v>11.188000000000001</v>
      </c>
      <c r="U688" s="12">
        <v>20.75</v>
      </c>
      <c r="V688" s="12">
        <v>1.5000000000000002</v>
      </c>
      <c r="W688" s="12">
        <v>20</v>
      </c>
      <c r="X688" s="9">
        <v>9</v>
      </c>
      <c r="Y688" s="9" t="s">
        <v>700</v>
      </c>
      <c r="Z688" s="9" t="s">
        <v>694</v>
      </c>
      <c r="AA688" s="9" t="s">
        <v>695</v>
      </c>
      <c r="AB688" s="9" t="s">
        <v>698</v>
      </c>
      <c r="AC688" s="9">
        <v>0.125</v>
      </c>
      <c r="AD688" s="9">
        <v>2.5</v>
      </c>
      <c r="AE688" s="9">
        <v>1.3434999999999997</v>
      </c>
      <c r="AF688" s="9">
        <v>18</v>
      </c>
      <c r="AG688" s="25" t="s">
        <v>2264</v>
      </c>
      <c r="BD688" s="1"/>
      <c r="BL688" s="4"/>
      <c r="BM688" s="4"/>
    </row>
    <row r="689" spans="2:65" x14ac:dyDescent="0.25">
      <c r="B689" s="48" t="str">
        <f t="shared" si="98"/>
        <v>WNeck Flange 600-NPS14 SCH-20</v>
      </c>
      <c r="C689" s="9" t="s">
        <v>23</v>
      </c>
      <c r="D689" s="9" t="s">
        <v>918</v>
      </c>
      <c r="E689" s="9">
        <v>16711680</v>
      </c>
      <c r="F689" s="22" t="s">
        <v>689</v>
      </c>
      <c r="G689" s="9" t="s">
        <v>1</v>
      </c>
      <c r="H689" s="9" t="s">
        <v>1623</v>
      </c>
      <c r="I689" s="13" t="s">
        <v>1617</v>
      </c>
      <c r="J689" s="10">
        <v>14</v>
      </c>
      <c r="K689" s="11" t="s">
        <v>921</v>
      </c>
      <c r="L689" s="11" t="s">
        <v>1443</v>
      </c>
      <c r="M689" s="15">
        <v>600</v>
      </c>
      <c r="N689" s="12">
        <v>23.75</v>
      </c>
      <c r="O689" s="12">
        <v>0.25</v>
      </c>
      <c r="P689" s="12">
        <v>2.75</v>
      </c>
      <c r="Q689" s="12">
        <v>17</v>
      </c>
      <c r="R689" s="12">
        <v>14</v>
      </c>
      <c r="S689" s="12">
        <v>6.5</v>
      </c>
      <c r="T689" s="9">
        <v>13.375999999999999</v>
      </c>
      <c r="U689" s="12">
        <v>20.75</v>
      </c>
      <c r="V689" s="12">
        <v>1.5000000000000002</v>
      </c>
      <c r="W689" s="12">
        <v>20</v>
      </c>
      <c r="X689" s="9">
        <v>9</v>
      </c>
      <c r="Y689" s="9" t="s">
        <v>866</v>
      </c>
      <c r="Z689" s="9" t="s">
        <v>694</v>
      </c>
      <c r="AA689" s="9" t="s">
        <v>695</v>
      </c>
      <c r="AB689" s="9" t="s">
        <v>698</v>
      </c>
      <c r="AC689" s="9">
        <v>0.125</v>
      </c>
      <c r="AD689" s="9">
        <v>2.5</v>
      </c>
      <c r="AE689" s="9">
        <v>0.24950000000000028</v>
      </c>
      <c r="AF689" s="9">
        <v>18</v>
      </c>
      <c r="AG689" s="25" t="s">
        <v>2264</v>
      </c>
      <c r="BD689" s="1"/>
      <c r="BL689" s="4"/>
      <c r="BM689" s="4"/>
    </row>
    <row r="690" spans="2:65" x14ac:dyDescent="0.25">
      <c r="B690" s="48" t="str">
        <f t="shared" si="98"/>
        <v>WNeck Flange 600-NPS14 SCH-30</v>
      </c>
      <c r="C690" s="9" t="s">
        <v>23</v>
      </c>
      <c r="D690" s="9" t="s">
        <v>918</v>
      </c>
      <c r="E690" s="9">
        <v>16711680</v>
      </c>
      <c r="F690" s="22" t="s">
        <v>689</v>
      </c>
      <c r="G690" s="9" t="s">
        <v>1</v>
      </c>
      <c r="H690" s="9" t="s">
        <v>1624</v>
      </c>
      <c r="I690" s="13" t="s">
        <v>1617</v>
      </c>
      <c r="J690" s="10">
        <v>14</v>
      </c>
      <c r="K690" s="11" t="s">
        <v>921</v>
      </c>
      <c r="L690" s="11" t="s">
        <v>1443</v>
      </c>
      <c r="M690" s="15">
        <v>600</v>
      </c>
      <c r="N690" s="12">
        <v>23.75</v>
      </c>
      <c r="O690" s="12">
        <v>0.25</v>
      </c>
      <c r="P690" s="12">
        <v>2.75</v>
      </c>
      <c r="Q690" s="12">
        <v>17</v>
      </c>
      <c r="R690" s="12">
        <v>14</v>
      </c>
      <c r="S690" s="12">
        <v>6.5</v>
      </c>
      <c r="T690" s="9">
        <v>13.25</v>
      </c>
      <c r="U690" s="12">
        <v>20.75</v>
      </c>
      <c r="V690" s="12">
        <v>1.5000000000000002</v>
      </c>
      <c r="W690" s="12">
        <v>20</v>
      </c>
      <c r="X690" s="9">
        <v>9</v>
      </c>
      <c r="Y690" s="9" t="s">
        <v>868</v>
      </c>
      <c r="Z690" s="9" t="s">
        <v>694</v>
      </c>
      <c r="AA690" s="9" t="s">
        <v>695</v>
      </c>
      <c r="AB690" s="9" t="s">
        <v>698</v>
      </c>
      <c r="AC690" s="9">
        <v>0.125</v>
      </c>
      <c r="AD690" s="9">
        <v>2.5</v>
      </c>
      <c r="AE690" s="9">
        <v>0.3125</v>
      </c>
      <c r="AF690" s="9">
        <v>18</v>
      </c>
      <c r="AG690" s="25" t="s">
        <v>2264</v>
      </c>
      <c r="BD690" s="1"/>
      <c r="BL690" s="4"/>
      <c r="BM690" s="4"/>
    </row>
    <row r="691" spans="2:65" x14ac:dyDescent="0.25">
      <c r="B691" s="48" t="str">
        <f t="shared" si="98"/>
        <v>WNeck Flange 600-NPS14 SCH-40</v>
      </c>
      <c r="C691" s="9" t="s">
        <v>23</v>
      </c>
      <c r="D691" s="9" t="s">
        <v>918</v>
      </c>
      <c r="E691" s="9">
        <v>16711680</v>
      </c>
      <c r="F691" s="22" t="s">
        <v>689</v>
      </c>
      <c r="G691" s="9" t="s">
        <v>386</v>
      </c>
      <c r="H691" s="9" t="s">
        <v>1625</v>
      </c>
      <c r="I691" s="13" t="s">
        <v>1617</v>
      </c>
      <c r="J691" s="10">
        <v>14</v>
      </c>
      <c r="K691" s="11" t="s">
        <v>921</v>
      </c>
      <c r="L691" s="11" t="s">
        <v>1443</v>
      </c>
      <c r="M691" s="15">
        <v>600</v>
      </c>
      <c r="N691" s="12">
        <v>23.75</v>
      </c>
      <c r="O691" s="12">
        <v>0.25</v>
      </c>
      <c r="P691" s="12">
        <v>2.75</v>
      </c>
      <c r="Q691" s="12">
        <v>17</v>
      </c>
      <c r="R691" s="12">
        <v>14</v>
      </c>
      <c r="S691" s="12">
        <v>6.5</v>
      </c>
      <c r="T691" s="9">
        <v>13.124000000000001</v>
      </c>
      <c r="U691" s="12">
        <v>20.75</v>
      </c>
      <c r="V691" s="12">
        <v>1.5000000000000002</v>
      </c>
      <c r="W691" s="12">
        <v>20</v>
      </c>
      <c r="X691" s="9">
        <v>9</v>
      </c>
      <c r="Y691" s="9" t="s">
        <v>702</v>
      </c>
      <c r="Z691" s="9" t="s">
        <v>694</v>
      </c>
      <c r="AA691" s="9" t="s">
        <v>695</v>
      </c>
      <c r="AB691" s="9" t="s">
        <v>698</v>
      </c>
      <c r="AC691" s="9">
        <v>0.125</v>
      </c>
      <c r="AD691" s="9">
        <v>2.5</v>
      </c>
      <c r="AE691" s="9">
        <v>0.37549999999999972</v>
      </c>
      <c r="AF691" s="9">
        <v>18</v>
      </c>
      <c r="AG691" s="25" t="s">
        <v>2264</v>
      </c>
      <c r="BD691" s="1"/>
      <c r="BL691" s="4"/>
      <c r="BM691" s="4"/>
    </row>
    <row r="692" spans="2:65" x14ac:dyDescent="0.25">
      <c r="B692" s="48" t="str">
        <f t="shared" si="98"/>
        <v>WNeck Flange 600-NPS14 SCH-60</v>
      </c>
      <c r="C692" s="9" t="s">
        <v>23</v>
      </c>
      <c r="D692" s="9" t="s">
        <v>918</v>
      </c>
      <c r="E692" s="9">
        <v>16711680</v>
      </c>
      <c r="F692" s="22" t="s">
        <v>689</v>
      </c>
      <c r="G692" s="9" t="s">
        <v>1</v>
      </c>
      <c r="H692" s="9" t="s">
        <v>1626</v>
      </c>
      <c r="I692" s="13" t="s">
        <v>1617</v>
      </c>
      <c r="J692" s="10">
        <v>14</v>
      </c>
      <c r="K692" s="11" t="s">
        <v>921</v>
      </c>
      <c r="L692" s="11" t="s">
        <v>1443</v>
      </c>
      <c r="M692" s="15">
        <v>600</v>
      </c>
      <c r="N692" s="12">
        <v>23.75</v>
      </c>
      <c r="O692" s="12">
        <v>0.25</v>
      </c>
      <c r="P692" s="12">
        <v>2.75</v>
      </c>
      <c r="Q692" s="12">
        <v>17</v>
      </c>
      <c r="R692" s="12">
        <v>14</v>
      </c>
      <c r="S692" s="12">
        <v>6.5</v>
      </c>
      <c r="T692" s="9">
        <v>12.811999999999999</v>
      </c>
      <c r="U692" s="12">
        <v>20.75</v>
      </c>
      <c r="V692" s="12">
        <v>1.5000000000000002</v>
      </c>
      <c r="W692" s="12">
        <v>20</v>
      </c>
      <c r="X692" s="9">
        <v>9</v>
      </c>
      <c r="Y692" s="9" t="s">
        <v>872</v>
      </c>
      <c r="Z692" s="9" t="s">
        <v>694</v>
      </c>
      <c r="AA692" s="9" t="s">
        <v>695</v>
      </c>
      <c r="AB692" s="9" t="s">
        <v>698</v>
      </c>
      <c r="AC692" s="9">
        <v>0.125</v>
      </c>
      <c r="AD692" s="9">
        <v>2.5</v>
      </c>
      <c r="AE692" s="9">
        <v>0.53150000000000031</v>
      </c>
      <c r="AF692" s="9">
        <v>18</v>
      </c>
      <c r="AG692" s="25" t="s">
        <v>2264</v>
      </c>
      <c r="BD692" s="1"/>
      <c r="BL692" s="4"/>
      <c r="BM692" s="4"/>
    </row>
    <row r="693" spans="2:65" x14ac:dyDescent="0.25">
      <c r="B693" s="48" t="str">
        <f t="shared" si="98"/>
        <v>WNeck Flange 600-NPS14 SCH-80</v>
      </c>
      <c r="C693" s="9" t="s">
        <v>23</v>
      </c>
      <c r="D693" s="9" t="s">
        <v>918</v>
      </c>
      <c r="E693" s="9">
        <v>16711680</v>
      </c>
      <c r="F693" s="9" t="s">
        <v>1627</v>
      </c>
      <c r="G693" s="9" t="s">
        <v>387</v>
      </c>
      <c r="H693" s="9" t="s">
        <v>1628</v>
      </c>
      <c r="I693" s="13" t="s">
        <v>1617</v>
      </c>
      <c r="J693" s="10">
        <v>14</v>
      </c>
      <c r="K693" s="11" t="s">
        <v>921</v>
      </c>
      <c r="L693" s="11" t="s">
        <v>1443</v>
      </c>
      <c r="M693" s="15">
        <v>600</v>
      </c>
      <c r="N693" s="12">
        <v>23.75</v>
      </c>
      <c r="O693" s="12">
        <v>0.25</v>
      </c>
      <c r="P693" s="12">
        <v>2.75</v>
      </c>
      <c r="Q693" s="12">
        <v>17</v>
      </c>
      <c r="R693" s="12">
        <v>14</v>
      </c>
      <c r="S693" s="12">
        <v>6.5</v>
      </c>
      <c r="T693" s="9">
        <v>12.5</v>
      </c>
      <c r="U693" s="12">
        <v>20.75</v>
      </c>
      <c r="V693" s="12">
        <v>1.5000000000000002</v>
      </c>
      <c r="W693" s="12">
        <v>20</v>
      </c>
      <c r="X693" s="9">
        <v>9</v>
      </c>
      <c r="Y693" s="9" t="s">
        <v>704</v>
      </c>
      <c r="Z693" s="9" t="s">
        <v>694</v>
      </c>
      <c r="AA693" s="9" t="s">
        <v>695</v>
      </c>
      <c r="AB693" s="9" t="s">
        <v>698</v>
      </c>
      <c r="AC693" s="9">
        <v>0.125</v>
      </c>
      <c r="AD693" s="9">
        <v>2.5</v>
      </c>
      <c r="AE693" s="9">
        <v>0.6875</v>
      </c>
      <c r="AF693" s="9">
        <v>18</v>
      </c>
      <c r="AG693" s="25" t="s">
        <v>2264</v>
      </c>
      <c r="BD693" s="1"/>
      <c r="BL693" s="4"/>
      <c r="BM693" s="4"/>
    </row>
    <row r="694" spans="2:65" x14ac:dyDescent="0.25">
      <c r="B694" s="48" t="str">
        <f t="shared" si="98"/>
        <v>WNeck Flange 600-NPS14 SCH-STD</v>
      </c>
      <c r="C694" s="9" t="s">
        <v>23</v>
      </c>
      <c r="D694" s="9" t="s">
        <v>918</v>
      </c>
      <c r="E694" s="9">
        <v>16711680</v>
      </c>
      <c r="F694" s="22" t="s">
        <v>689</v>
      </c>
      <c r="G694" s="9" t="s">
        <v>388</v>
      </c>
      <c r="H694" s="9" t="s">
        <v>1629</v>
      </c>
      <c r="I694" s="13" t="s">
        <v>1617</v>
      </c>
      <c r="J694" s="10">
        <v>14</v>
      </c>
      <c r="K694" s="11" t="s">
        <v>921</v>
      </c>
      <c r="L694" s="11" t="s">
        <v>1443</v>
      </c>
      <c r="M694" s="15">
        <v>600</v>
      </c>
      <c r="N694" s="12">
        <v>23.75</v>
      </c>
      <c r="O694" s="12">
        <v>0.25</v>
      </c>
      <c r="P694" s="12">
        <v>2.75</v>
      </c>
      <c r="Q694" s="12">
        <v>17</v>
      </c>
      <c r="R694" s="12">
        <v>14</v>
      </c>
      <c r="S694" s="12">
        <v>6.5</v>
      </c>
      <c r="T694" s="9">
        <v>13.25</v>
      </c>
      <c r="U694" s="12">
        <v>20.75</v>
      </c>
      <c r="V694" s="12">
        <v>1.5000000000000002</v>
      </c>
      <c r="W694" s="12">
        <v>20</v>
      </c>
      <c r="X694" s="9">
        <v>9</v>
      </c>
      <c r="Y694" s="9" t="s">
        <v>706</v>
      </c>
      <c r="Z694" s="9" t="s">
        <v>694</v>
      </c>
      <c r="AA694" s="9" t="s">
        <v>695</v>
      </c>
      <c r="AB694" s="9" t="s">
        <v>698</v>
      </c>
      <c r="AC694" s="9">
        <v>0.125</v>
      </c>
      <c r="AD694" s="9">
        <v>2.5</v>
      </c>
      <c r="AE694" s="9">
        <v>0.3125</v>
      </c>
      <c r="AF694" s="9">
        <v>18</v>
      </c>
      <c r="AG694" s="25" t="s">
        <v>2264</v>
      </c>
      <c r="BD694" s="1"/>
      <c r="BL694" s="4"/>
      <c r="BM694" s="4"/>
    </row>
    <row r="695" spans="2:65" x14ac:dyDescent="0.25">
      <c r="B695" s="48" t="str">
        <f t="shared" si="98"/>
        <v>WNeck Flange 600-NPS14 SCH-XH</v>
      </c>
      <c r="C695" s="9" t="s">
        <v>23</v>
      </c>
      <c r="D695" s="9" t="s">
        <v>918</v>
      </c>
      <c r="E695" s="9">
        <v>16711680</v>
      </c>
      <c r="F695" s="22" t="s">
        <v>689</v>
      </c>
      <c r="G695" s="9" t="s">
        <v>389</v>
      </c>
      <c r="H695" s="9" t="s">
        <v>1630</v>
      </c>
      <c r="I695" s="13" t="s">
        <v>1617</v>
      </c>
      <c r="J695" s="10">
        <v>14</v>
      </c>
      <c r="K695" s="11" t="s">
        <v>921</v>
      </c>
      <c r="L695" s="11" t="s">
        <v>1443</v>
      </c>
      <c r="M695" s="15">
        <v>600</v>
      </c>
      <c r="N695" s="12">
        <v>23.75</v>
      </c>
      <c r="O695" s="12">
        <v>0.25</v>
      </c>
      <c r="P695" s="12">
        <v>2.75</v>
      </c>
      <c r="Q695" s="12">
        <v>17</v>
      </c>
      <c r="R695" s="12">
        <v>14</v>
      </c>
      <c r="S695" s="12">
        <v>6.5</v>
      </c>
      <c r="T695" s="9">
        <v>13</v>
      </c>
      <c r="U695" s="12">
        <v>20.75</v>
      </c>
      <c r="V695" s="12">
        <v>1.5000000000000002</v>
      </c>
      <c r="W695" s="12">
        <v>20</v>
      </c>
      <c r="X695" s="9">
        <v>9</v>
      </c>
      <c r="Y695" s="9" t="s">
        <v>708</v>
      </c>
      <c r="Z695" s="9" t="s">
        <v>694</v>
      </c>
      <c r="AA695" s="9" t="s">
        <v>695</v>
      </c>
      <c r="AB695" s="9" t="s">
        <v>698</v>
      </c>
      <c r="AC695" s="9">
        <v>0.125</v>
      </c>
      <c r="AD695" s="9">
        <v>2.5</v>
      </c>
      <c r="AE695" s="9">
        <v>0.4375</v>
      </c>
      <c r="AF695" s="9">
        <v>18</v>
      </c>
      <c r="AG695" s="25" t="s">
        <v>2264</v>
      </c>
      <c r="BD695" s="1"/>
      <c r="BL695" s="4"/>
      <c r="BM695" s="4"/>
    </row>
    <row r="696" spans="2:65" x14ac:dyDescent="0.25">
      <c r="B696" s="48" t="str">
        <f t="shared" si="98"/>
        <v>WNeck Flange 600-NPS16 SCH-10</v>
      </c>
      <c r="C696" s="9" t="s">
        <v>23</v>
      </c>
      <c r="D696" s="9" t="s">
        <v>934</v>
      </c>
      <c r="E696" s="9">
        <v>16776960</v>
      </c>
      <c r="F696" s="22" t="s">
        <v>689</v>
      </c>
      <c r="G696" s="9" t="s">
        <v>1</v>
      </c>
      <c r="H696" s="9" t="s">
        <v>1631</v>
      </c>
      <c r="I696" s="13" t="s">
        <v>1632</v>
      </c>
      <c r="J696" s="10">
        <v>16</v>
      </c>
      <c r="K696" s="11" t="s">
        <v>937</v>
      </c>
      <c r="L696" s="11" t="s">
        <v>1443</v>
      </c>
      <c r="M696" s="15">
        <v>600</v>
      </c>
      <c r="N696" s="12">
        <v>27</v>
      </c>
      <c r="O696" s="12">
        <v>0.25</v>
      </c>
      <c r="P696" s="12">
        <v>3.0000000000000004</v>
      </c>
      <c r="Q696" s="12">
        <v>19.5</v>
      </c>
      <c r="R696" s="12">
        <v>16</v>
      </c>
      <c r="S696" s="12">
        <v>7</v>
      </c>
      <c r="T696" s="9">
        <v>15.5</v>
      </c>
      <c r="U696" s="12">
        <v>23.75</v>
      </c>
      <c r="V696" s="12">
        <v>1.62</v>
      </c>
      <c r="W696" s="12">
        <v>20</v>
      </c>
      <c r="X696" s="9">
        <v>9</v>
      </c>
      <c r="Y696" s="9" t="s">
        <v>693</v>
      </c>
      <c r="Z696" s="9" t="s">
        <v>694</v>
      </c>
      <c r="AA696" s="9" t="s">
        <v>695</v>
      </c>
      <c r="AB696" s="9" t="s">
        <v>698</v>
      </c>
      <c r="AC696" s="9">
        <v>0.13333333333333333</v>
      </c>
      <c r="AD696" s="9">
        <v>2.6666666666666665</v>
      </c>
      <c r="AE696" s="9">
        <v>0.1875</v>
      </c>
      <c r="AF696" s="9">
        <v>18</v>
      </c>
      <c r="AG696" s="25" t="s">
        <v>2264</v>
      </c>
      <c r="BD696" s="1"/>
      <c r="BL696" s="4"/>
      <c r="BM696" s="4"/>
    </row>
    <row r="697" spans="2:65" x14ac:dyDescent="0.25">
      <c r="B697" s="48" t="str">
        <f t="shared" si="98"/>
        <v>WNeck Flange 600-NPS16 SCH-100</v>
      </c>
      <c r="C697" s="9" t="s">
        <v>23</v>
      </c>
      <c r="D697" s="9" t="s">
        <v>934</v>
      </c>
      <c r="E697" s="9">
        <v>16776960</v>
      </c>
      <c r="F697" s="22" t="s">
        <v>689</v>
      </c>
      <c r="G697" s="9" t="s">
        <v>390</v>
      </c>
      <c r="H697" s="9" t="s">
        <v>1633</v>
      </c>
      <c r="I697" s="13" t="s">
        <v>1632</v>
      </c>
      <c r="J697" s="10">
        <v>16</v>
      </c>
      <c r="K697" s="11" t="s">
        <v>937</v>
      </c>
      <c r="L697" s="11" t="s">
        <v>1443</v>
      </c>
      <c r="M697" s="15">
        <v>600</v>
      </c>
      <c r="N697" s="12">
        <v>27</v>
      </c>
      <c r="O697" s="12">
        <v>0.25</v>
      </c>
      <c r="P697" s="12">
        <v>3.0000000000000004</v>
      </c>
      <c r="Q697" s="12">
        <v>19.5</v>
      </c>
      <c r="R697" s="12">
        <v>16</v>
      </c>
      <c r="S697" s="12">
        <v>7</v>
      </c>
      <c r="T697" s="9">
        <v>13.938000000000001</v>
      </c>
      <c r="U697" s="12">
        <v>23.75</v>
      </c>
      <c r="V697" s="12">
        <v>1.62</v>
      </c>
      <c r="W697" s="12">
        <v>20</v>
      </c>
      <c r="X697" s="9">
        <v>9</v>
      </c>
      <c r="Y697" s="9" t="s">
        <v>859</v>
      </c>
      <c r="Z697" s="9" t="s">
        <v>694</v>
      </c>
      <c r="AA697" s="9" t="s">
        <v>695</v>
      </c>
      <c r="AB697" s="9" t="s">
        <v>698</v>
      </c>
      <c r="AC697" s="9">
        <v>0.13333333333333333</v>
      </c>
      <c r="AD697" s="9">
        <v>2.6666666666666665</v>
      </c>
      <c r="AE697" s="9">
        <v>0.96849999999999969</v>
      </c>
      <c r="AF697" s="9">
        <v>18</v>
      </c>
      <c r="AG697" s="25" t="s">
        <v>2264</v>
      </c>
      <c r="BD697" s="1"/>
      <c r="BL697" s="4"/>
      <c r="BM697" s="4"/>
    </row>
    <row r="698" spans="2:65" x14ac:dyDescent="0.25">
      <c r="B698" s="48" t="str">
        <f t="shared" si="98"/>
        <v>WNeck Flange 600-NPS16 SCH-120</v>
      </c>
      <c r="C698" s="9" t="s">
        <v>23</v>
      </c>
      <c r="D698" s="9" t="s">
        <v>934</v>
      </c>
      <c r="E698" s="9">
        <v>16776960</v>
      </c>
      <c r="F698" s="22" t="s">
        <v>689</v>
      </c>
      <c r="G698" s="9" t="s">
        <v>391</v>
      </c>
      <c r="H698" s="9" t="s">
        <v>1634</v>
      </c>
      <c r="I698" s="13" t="s">
        <v>1632</v>
      </c>
      <c r="J698" s="10">
        <v>16</v>
      </c>
      <c r="K698" s="11" t="s">
        <v>937</v>
      </c>
      <c r="L698" s="11" t="s">
        <v>1443</v>
      </c>
      <c r="M698" s="15">
        <v>600</v>
      </c>
      <c r="N698" s="12">
        <v>27</v>
      </c>
      <c r="O698" s="12">
        <v>0.25</v>
      </c>
      <c r="P698" s="12">
        <v>3.0000000000000004</v>
      </c>
      <c r="Q698" s="12">
        <v>19.5</v>
      </c>
      <c r="R698" s="12">
        <v>16</v>
      </c>
      <c r="S698" s="12">
        <v>7</v>
      </c>
      <c r="T698" s="9">
        <v>13.564</v>
      </c>
      <c r="U698" s="12">
        <v>23.75</v>
      </c>
      <c r="V698" s="12">
        <v>1.62</v>
      </c>
      <c r="W698" s="12">
        <v>20</v>
      </c>
      <c r="X698" s="9">
        <v>9</v>
      </c>
      <c r="Y698" s="9" t="s">
        <v>816</v>
      </c>
      <c r="Z698" s="9" t="s">
        <v>694</v>
      </c>
      <c r="AA698" s="9" t="s">
        <v>695</v>
      </c>
      <c r="AB698" s="9" t="s">
        <v>698</v>
      </c>
      <c r="AC698" s="9">
        <v>0.13333333333333333</v>
      </c>
      <c r="AD698" s="9">
        <v>2.6666666666666665</v>
      </c>
      <c r="AE698" s="9">
        <v>1.1555</v>
      </c>
      <c r="AF698" s="9">
        <v>18</v>
      </c>
      <c r="AG698" s="25" t="s">
        <v>2264</v>
      </c>
      <c r="BD698" s="1"/>
      <c r="BL698" s="4"/>
      <c r="BM698" s="4"/>
    </row>
    <row r="699" spans="2:65" x14ac:dyDescent="0.25">
      <c r="B699" s="48" t="str">
        <f t="shared" si="98"/>
        <v>WNeck Flange 600-NPS16 SCH-140</v>
      </c>
      <c r="C699" s="9" t="s">
        <v>23</v>
      </c>
      <c r="D699" s="9" t="s">
        <v>934</v>
      </c>
      <c r="E699" s="9">
        <v>16776960</v>
      </c>
      <c r="F699" s="22" t="s">
        <v>689</v>
      </c>
      <c r="G699" s="9" t="s">
        <v>1</v>
      </c>
      <c r="H699" s="9" t="s">
        <v>1635</v>
      </c>
      <c r="I699" s="13" t="s">
        <v>1632</v>
      </c>
      <c r="J699" s="10">
        <v>16</v>
      </c>
      <c r="K699" s="11" t="s">
        <v>937</v>
      </c>
      <c r="L699" s="11" t="s">
        <v>1443</v>
      </c>
      <c r="M699" s="15">
        <v>600</v>
      </c>
      <c r="N699" s="12">
        <v>27</v>
      </c>
      <c r="O699" s="12">
        <v>0.25</v>
      </c>
      <c r="P699" s="12">
        <v>3.0000000000000004</v>
      </c>
      <c r="Q699" s="12">
        <v>19.5</v>
      </c>
      <c r="R699" s="12">
        <v>16</v>
      </c>
      <c r="S699" s="12">
        <v>7</v>
      </c>
      <c r="T699" s="9">
        <v>13.124000000000001</v>
      </c>
      <c r="U699" s="12">
        <v>23.75</v>
      </c>
      <c r="V699" s="12">
        <v>1.62</v>
      </c>
      <c r="W699" s="12">
        <v>20</v>
      </c>
      <c r="X699" s="9">
        <v>9</v>
      </c>
      <c r="Y699" s="9" t="s">
        <v>862</v>
      </c>
      <c r="Z699" s="9" t="s">
        <v>694</v>
      </c>
      <c r="AA699" s="9" t="s">
        <v>695</v>
      </c>
      <c r="AB699" s="9" t="s">
        <v>698</v>
      </c>
      <c r="AC699" s="9">
        <v>0.13333333333333333</v>
      </c>
      <c r="AD699" s="9">
        <v>2.6666666666666665</v>
      </c>
      <c r="AE699" s="9">
        <v>1.3754999999999997</v>
      </c>
      <c r="AF699" s="9">
        <v>18</v>
      </c>
      <c r="AG699" s="25" t="s">
        <v>2264</v>
      </c>
      <c r="BD699" s="1"/>
      <c r="BL699" s="4"/>
      <c r="BM699" s="4"/>
    </row>
    <row r="700" spans="2:65" x14ac:dyDescent="0.25">
      <c r="B700" s="48" t="str">
        <f t="shared" si="98"/>
        <v>WNeck Flange 600-NPS16 SCH-160</v>
      </c>
      <c r="C700" s="9" t="s">
        <v>23</v>
      </c>
      <c r="D700" s="9" t="s">
        <v>934</v>
      </c>
      <c r="E700" s="9">
        <v>16776960</v>
      </c>
      <c r="F700" s="22" t="s">
        <v>689</v>
      </c>
      <c r="G700" s="9" t="s">
        <v>392</v>
      </c>
      <c r="H700" s="9" t="s">
        <v>1636</v>
      </c>
      <c r="I700" s="13" t="s">
        <v>1632</v>
      </c>
      <c r="J700" s="10">
        <v>16</v>
      </c>
      <c r="K700" s="11" t="s">
        <v>937</v>
      </c>
      <c r="L700" s="11" t="s">
        <v>1443</v>
      </c>
      <c r="M700" s="15">
        <v>600</v>
      </c>
      <c r="N700" s="12">
        <v>27</v>
      </c>
      <c r="O700" s="12">
        <v>0.25</v>
      </c>
      <c r="P700" s="12">
        <v>3.0000000000000004</v>
      </c>
      <c r="Q700" s="12">
        <v>19.5</v>
      </c>
      <c r="R700" s="12">
        <v>16</v>
      </c>
      <c r="S700" s="12">
        <v>7</v>
      </c>
      <c r="T700" s="9">
        <v>12.811999999999999</v>
      </c>
      <c r="U700" s="12">
        <v>23.75</v>
      </c>
      <c r="V700" s="12">
        <v>1.62</v>
      </c>
      <c r="W700" s="12">
        <v>20</v>
      </c>
      <c r="X700" s="9">
        <v>9</v>
      </c>
      <c r="Y700" s="9" t="s">
        <v>700</v>
      </c>
      <c r="Z700" s="9" t="s">
        <v>694</v>
      </c>
      <c r="AA700" s="9" t="s">
        <v>695</v>
      </c>
      <c r="AB700" s="9" t="s">
        <v>698</v>
      </c>
      <c r="AC700" s="9">
        <v>0.13333333333333333</v>
      </c>
      <c r="AD700" s="9">
        <v>2.6666666666666665</v>
      </c>
      <c r="AE700" s="9">
        <v>1.5315000000000003</v>
      </c>
      <c r="AF700" s="9">
        <v>18</v>
      </c>
      <c r="AG700" s="25" t="s">
        <v>2264</v>
      </c>
      <c r="BD700" s="1"/>
      <c r="BL700" s="4"/>
      <c r="BM700" s="4"/>
    </row>
    <row r="701" spans="2:65" x14ac:dyDescent="0.25">
      <c r="B701" s="48" t="str">
        <f t="shared" si="98"/>
        <v>WNeck Flange 600-NPS16 SCH-20</v>
      </c>
      <c r="C701" s="9" t="s">
        <v>23</v>
      </c>
      <c r="D701" s="9" t="s">
        <v>934</v>
      </c>
      <c r="E701" s="9">
        <v>16776960</v>
      </c>
      <c r="F701" s="22" t="s">
        <v>689</v>
      </c>
      <c r="G701" s="9" t="s">
        <v>1</v>
      </c>
      <c r="H701" s="9" t="s">
        <v>1637</v>
      </c>
      <c r="I701" s="13" t="s">
        <v>1632</v>
      </c>
      <c r="J701" s="10">
        <v>16</v>
      </c>
      <c r="K701" s="11" t="s">
        <v>937</v>
      </c>
      <c r="L701" s="11" t="s">
        <v>1443</v>
      </c>
      <c r="M701" s="15">
        <v>600</v>
      </c>
      <c r="N701" s="12">
        <v>27</v>
      </c>
      <c r="O701" s="12">
        <v>0.25</v>
      </c>
      <c r="P701" s="12">
        <v>3.0000000000000004</v>
      </c>
      <c r="Q701" s="12">
        <v>19.5</v>
      </c>
      <c r="R701" s="12">
        <v>16</v>
      </c>
      <c r="S701" s="12">
        <v>7</v>
      </c>
      <c r="T701" s="9">
        <v>15.375999999999999</v>
      </c>
      <c r="U701" s="12">
        <v>23.75</v>
      </c>
      <c r="V701" s="12">
        <v>1.62</v>
      </c>
      <c r="W701" s="12">
        <v>20</v>
      </c>
      <c r="X701" s="9">
        <v>9</v>
      </c>
      <c r="Y701" s="9" t="s">
        <v>866</v>
      </c>
      <c r="Z701" s="9" t="s">
        <v>694</v>
      </c>
      <c r="AA701" s="9" t="s">
        <v>695</v>
      </c>
      <c r="AB701" s="9" t="s">
        <v>698</v>
      </c>
      <c r="AC701" s="9">
        <v>0.13333333333333333</v>
      </c>
      <c r="AD701" s="9">
        <v>2.6666666666666665</v>
      </c>
      <c r="AE701" s="9">
        <v>0.24950000000000028</v>
      </c>
      <c r="AF701" s="9">
        <v>18</v>
      </c>
      <c r="AG701" s="25" t="s">
        <v>2264</v>
      </c>
      <c r="BD701" s="1"/>
      <c r="BL701" s="4"/>
      <c r="BM701" s="4"/>
    </row>
    <row r="702" spans="2:65" x14ac:dyDescent="0.25">
      <c r="B702" s="48" t="str">
        <f t="shared" si="98"/>
        <v>WNeck Flange 600-NPS16 SCH-30</v>
      </c>
      <c r="C702" s="9" t="s">
        <v>23</v>
      </c>
      <c r="D702" s="9" t="s">
        <v>934</v>
      </c>
      <c r="E702" s="9">
        <v>16776960</v>
      </c>
      <c r="F702" s="22" t="s">
        <v>689</v>
      </c>
      <c r="G702" s="9" t="s">
        <v>1</v>
      </c>
      <c r="H702" s="9" t="s">
        <v>1638</v>
      </c>
      <c r="I702" s="13" t="s">
        <v>1632</v>
      </c>
      <c r="J702" s="10">
        <v>16</v>
      </c>
      <c r="K702" s="11" t="s">
        <v>937</v>
      </c>
      <c r="L702" s="11" t="s">
        <v>1443</v>
      </c>
      <c r="M702" s="15">
        <v>600</v>
      </c>
      <c r="N702" s="12">
        <v>27</v>
      </c>
      <c r="O702" s="12">
        <v>0.25</v>
      </c>
      <c r="P702" s="12">
        <v>3.0000000000000004</v>
      </c>
      <c r="Q702" s="12">
        <v>19.5</v>
      </c>
      <c r="R702" s="12">
        <v>16</v>
      </c>
      <c r="S702" s="12">
        <v>7</v>
      </c>
      <c r="T702" s="9">
        <v>15.25</v>
      </c>
      <c r="U702" s="12">
        <v>23.75</v>
      </c>
      <c r="V702" s="12">
        <v>1.62</v>
      </c>
      <c r="W702" s="12">
        <v>20</v>
      </c>
      <c r="X702" s="9">
        <v>9</v>
      </c>
      <c r="Y702" s="9" t="s">
        <v>868</v>
      </c>
      <c r="Z702" s="9" t="s">
        <v>694</v>
      </c>
      <c r="AA702" s="9" t="s">
        <v>695</v>
      </c>
      <c r="AB702" s="9" t="s">
        <v>698</v>
      </c>
      <c r="AC702" s="9">
        <v>0.13333333333333333</v>
      </c>
      <c r="AD702" s="9">
        <v>2.6666666666666665</v>
      </c>
      <c r="AE702" s="9">
        <v>0.3125</v>
      </c>
      <c r="AF702" s="9">
        <v>18</v>
      </c>
      <c r="AG702" s="25" t="s">
        <v>2264</v>
      </c>
      <c r="BD702" s="1"/>
      <c r="BL702" s="4"/>
      <c r="BM702" s="4"/>
    </row>
    <row r="703" spans="2:65" x14ac:dyDescent="0.25">
      <c r="B703" s="48" t="str">
        <f t="shared" si="98"/>
        <v>WNeck Flange 600-NPS16 SCH-40</v>
      </c>
      <c r="C703" s="9" t="s">
        <v>23</v>
      </c>
      <c r="D703" s="9" t="s">
        <v>934</v>
      </c>
      <c r="E703" s="9">
        <v>16776960</v>
      </c>
      <c r="F703" s="22" t="s">
        <v>689</v>
      </c>
      <c r="G703" s="9" t="s">
        <v>393</v>
      </c>
      <c r="H703" s="9" t="s">
        <v>1639</v>
      </c>
      <c r="I703" s="13" t="s">
        <v>1632</v>
      </c>
      <c r="J703" s="10">
        <v>16</v>
      </c>
      <c r="K703" s="11" t="s">
        <v>937</v>
      </c>
      <c r="L703" s="11" t="s">
        <v>1443</v>
      </c>
      <c r="M703" s="15">
        <v>600</v>
      </c>
      <c r="N703" s="12">
        <v>27</v>
      </c>
      <c r="O703" s="12">
        <v>0.25</v>
      </c>
      <c r="P703" s="12">
        <v>3.0000000000000004</v>
      </c>
      <c r="Q703" s="12">
        <v>19.5</v>
      </c>
      <c r="R703" s="12">
        <v>16</v>
      </c>
      <c r="S703" s="12">
        <v>7</v>
      </c>
      <c r="T703" s="9">
        <v>15</v>
      </c>
      <c r="U703" s="12">
        <v>23.75</v>
      </c>
      <c r="V703" s="12">
        <v>1.62</v>
      </c>
      <c r="W703" s="12">
        <v>20</v>
      </c>
      <c r="X703" s="9">
        <v>9</v>
      </c>
      <c r="Y703" s="9" t="s">
        <v>702</v>
      </c>
      <c r="Z703" s="9" t="s">
        <v>694</v>
      </c>
      <c r="AA703" s="9" t="s">
        <v>695</v>
      </c>
      <c r="AB703" s="9" t="s">
        <v>698</v>
      </c>
      <c r="AC703" s="9">
        <v>0.13333333333333333</v>
      </c>
      <c r="AD703" s="9">
        <v>2.6666666666666665</v>
      </c>
      <c r="AE703" s="9">
        <v>0.4375</v>
      </c>
      <c r="AF703" s="9">
        <v>18</v>
      </c>
      <c r="AG703" s="25" t="s">
        <v>2264</v>
      </c>
      <c r="BD703" s="1"/>
      <c r="BL703" s="4"/>
      <c r="BM703" s="4"/>
    </row>
    <row r="704" spans="2:65" x14ac:dyDescent="0.25">
      <c r="B704" s="48" t="str">
        <f t="shared" si="98"/>
        <v>WNeck Flange 600-NPS16 SCH-60</v>
      </c>
      <c r="C704" s="9" t="s">
        <v>23</v>
      </c>
      <c r="D704" s="9" t="s">
        <v>934</v>
      </c>
      <c r="E704" s="9">
        <v>16776960</v>
      </c>
      <c r="F704" s="22" t="s">
        <v>689</v>
      </c>
      <c r="G704" s="9" t="s">
        <v>1</v>
      </c>
      <c r="H704" s="9" t="s">
        <v>1640</v>
      </c>
      <c r="I704" s="13" t="s">
        <v>1632</v>
      </c>
      <c r="J704" s="10">
        <v>16</v>
      </c>
      <c r="K704" s="11" t="s">
        <v>937</v>
      </c>
      <c r="L704" s="11" t="s">
        <v>1443</v>
      </c>
      <c r="M704" s="15">
        <v>600</v>
      </c>
      <c r="N704" s="12">
        <v>27</v>
      </c>
      <c r="O704" s="12">
        <v>0.25</v>
      </c>
      <c r="P704" s="12">
        <v>3.0000000000000004</v>
      </c>
      <c r="Q704" s="12">
        <v>19.5</v>
      </c>
      <c r="R704" s="12">
        <v>16</v>
      </c>
      <c r="S704" s="12">
        <v>7</v>
      </c>
      <c r="T704" s="9">
        <v>14.688000000000001</v>
      </c>
      <c r="U704" s="12">
        <v>23.75</v>
      </c>
      <c r="V704" s="12">
        <v>1.62</v>
      </c>
      <c r="W704" s="12">
        <v>20</v>
      </c>
      <c r="X704" s="9">
        <v>9</v>
      </c>
      <c r="Y704" s="9" t="s">
        <v>872</v>
      </c>
      <c r="Z704" s="9" t="s">
        <v>694</v>
      </c>
      <c r="AA704" s="9" t="s">
        <v>695</v>
      </c>
      <c r="AB704" s="9" t="s">
        <v>698</v>
      </c>
      <c r="AC704" s="9">
        <v>0.13333333333333333</v>
      </c>
      <c r="AD704" s="9">
        <v>2.6666666666666665</v>
      </c>
      <c r="AE704" s="9">
        <v>0.59349999999999969</v>
      </c>
      <c r="AF704" s="9">
        <v>18</v>
      </c>
      <c r="AG704" s="25" t="s">
        <v>2264</v>
      </c>
      <c r="BD704" s="1"/>
      <c r="BL704" s="4"/>
      <c r="BM704" s="4"/>
    </row>
    <row r="705" spans="2:65" x14ac:dyDescent="0.25">
      <c r="B705" s="48" t="str">
        <f t="shared" si="98"/>
        <v>WNeck Flange 600-NPS16 SCH-80</v>
      </c>
      <c r="C705" s="9" t="s">
        <v>23</v>
      </c>
      <c r="D705" s="9" t="s">
        <v>934</v>
      </c>
      <c r="E705" s="9">
        <v>16776960</v>
      </c>
      <c r="F705" s="22" t="s">
        <v>689</v>
      </c>
      <c r="G705" s="9" t="s">
        <v>394</v>
      </c>
      <c r="H705" s="9" t="s">
        <v>1641</v>
      </c>
      <c r="I705" s="13" t="s">
        <v>1632</v>
      </c>
      <c r="J705" s="10">
        <v>16</v>
      </c>
      <c r="K705" s="11" t="s">
        <v>937</v>
      </c>
      <c r="L705" s="11" t="s">
        <v>1443</v>
      </c>
      <c r="M705" s="15">
        <v>600</v>
      </c>
      <c r="N705" s="12">
        <v>27</v>
      </c>
      <c r="O705" s="12">
        <v>0.25</v>
      </c>
      <c r="P705" s="12">
        <v>3.0000000000000004</v>
      </c>
      <c r="Q705" s="12">
        <v>19.5</v>
      </c>
      <c r="R705" s="12">
        <v>16</v>
      </c>
      <c r="S705" s="12">
        <v>7</v>
      </c>
      <c r="T705" s="9">
        <v>14.311999999999999</v>
      </c>
      <c r="U705" s="12">
        <v>23.75</v>
      </c>
      <c r="V705" s="12">
        <v>1.62</v>
      </c>
      <c r="W705" s="12">
        <v>20</v>
      </c>
      <c r="X705" s="9">
        <v>9</v>
      </c>
      <c r="Y705" s="9" t="s">
        <v>704</v>
      </c>
      <c r="Z705" s="9" t="s">
        <v>694</v>
      </c>
      <c r="AA705" s="9" t="s">
        <v>695</v>
      </c>
      <c r="AB705" s="9" t="s">
        <v>698</v>
      </c>
      <c r="AC705" s="9">
        <v>0.13333333333333333</v>
      </c>
      <c r="AD705" s="9">
        <v>2.6666666666666665</v>
      </c>
      <c r="AE705" s="9">
        <v>0.78150000000000031</v>
      </c>
      <c r="AF705" s="9">
        <v>18</v>
      </c>
      <c r="AG705" s="25" t="s">
        <v>2264</v>
      </c>
      <c r="BD705" s="1"/>
      <c r="BL705" s="4"/>
      <c r="BM705" s="4"/>
    </row>
    <row r="706" spans="2:65" x14ac:dyDescent="0.25">
      <c r="B706" s="48" t="str">
        <f t="shared" si="98"/>
        <v>WNeck Flange 600-NPS16 SCH-STD</v>
      </c>
      <c r="C706" s="9" t="s">
        <v>23</v>
      </c>
      <c r="D706" s="9" t="s">
        <v>934</v>
      </c>
      <c r="E706" s="9">
        <v>16776960</v>
      </c>
      <c r="F706" s="22" t="s">
        <v>689</v>
      </c>
      <c r="G706" s="9" t="s">
        <v>395</v>
      </c>
      <c r="H706" s="9" t="s">
        <v>1642</v>
      </c>
      <c r="I706" s="13" t="s">
        <v>1632</v>
      </c>
      <c r="J706" s="10">
        <v>16</v>
      </c>
      <c r="K706" s="11" t="s">
        <v>937</v>
      </c>
      <c r="L706" s="11" t="s">
        <v>1443</v>
      </c>
      <c r="M706" s="15">
        <v>600</v>
      </c>
      <c r="N706" s="12">
        <v>27</v>
      </c>
      <c r="O706" s="12">
        <v>0.25</v>
      </c>
      <c r="P706" s="12">
        <v>3.0000000000000004</v>
      </c>
      <c r="Q706" s="12">
        <v>19.5</v>
      </c>
      <c r="R706" s="12">
        <v>16</v>
      </c>
      <c r="S706" s="12">
        <v>7</v>
      </c>
      <c r="T706" s="9">
        <v>15.25</v>
      </c>
      <c r="U706" s="12">
        <v>23.75</v>
      </c>
      <c r="V706" s="12">
        <v>1.62</v>
      </c>
      <c r="W706" s="12">
        <v>20</v>
      </c>
      <c r="X706" s="9">
        <v>9</v>
      </c>
      <c r="Y706" s="9" t="s">
        <v>706</v>
      </c>
      <c r="Z706" s="9" t="s">
        <v>694</v>
      </c>
      <c r="AA706" s="9" t="s">
        <v>695</v>
      </c>
      <c r="AB706" s="9" t="s">
        <v>698</v>
      </c>
      <c r="AC706" s="9">
        <v>0.13333333333333333</v>
      </c>
      <c r="AD706" s="9">
        <v>2.6666666666666665</v>
      </c>
      <c r="AE706" s="9">
        <v>0.3125</v>
      </c>
      <c r="AF706" s="9">
        <v>18</v>
      </c>
      <c r="AG706" s="25" t="s">
        <v>2264</v>
      </c>
      <c r="BD706" s="1"/>
      <c r="BL706" s="4"/>
      <c r="BM706" s="4"/>
    </row>
    <row r="707" spans="2:65" x14ac:dyDescent="0.25">
      <c r="B707" s="48" t="str">
        <f t="shared" si="98"/>
        <v>WNeck Flange 600-NPS16 SCH-XH</v>
      </c>
      <c r="C707" s="9" t="s">
        <v>23</v>
      </c>
      <c r="D707" s="9" t="s">
        <v>934</v>
      </c>
      <c r="E707" s="9">
        <v>16776960</v>
      </c>
      <c r="F707" s="22" t="s">
        <v>689</v>
      </c>
      <c r="G707" s="9" t="s">
        <v>396</v>
      </c>
      <c r="H707" s="9" t="s">
        <v>1643</v>
      </c>
      <c r="I707" s="13" t="s">
        <v>1632</v>
      </c>
      <c r="J707" s="10">
        <v>16</v>
      </c>
      <c r="K707" s="11" t="s">
        <v>937</v>
      </c>
      <c r="L707" s="11" t="s">
        <v>1443</v>
      </c>
      <c r="M707" s="15">
        <v>600</v>
      </c>
      <c r="N707" s="12">
        <v>27</v>
      </c>
      <c r="O707" s="12">
        <v>0.25</v>
      </c>
      <c r="P707" s="12">
        <v>3.0000000000000004</v>
      </c>
      <c r="Q707" s="12">
        <v>19.5</v>
      </c>
      <c r="R707" s="12">
        <v>16</v>
      </c>
      <c r="S707" s="12">
        <v>7</v>
      </c>
      <c r="T707" s="9">
        <v>15</v>
      </c>
      <c r="U707" s="12">
        <v>23.75</v>
      </c>
      <c r="V707" s="12">
        <v>1.62</v>
      </c>
      <c r="W707" s="12">
        <v>20</v>
      </c>
      <c r="X707" s="9">
        <v>9</v>
      </c>
      <c r="Y707" s="9" t="s">
        <v>708</v>
      </c>
      <c r="Z707" s="9" t="s">
        <v>694</v>
      </c>
      <c r="AA707" s="9" t="s">
        <v>695</v>
      </c>
      <c r="AB707" s="9" t="s">
        <v>698</v>
      </c>
      <c r="AC707" s="9">
        <v>0.13333333333333333</v>
      </c>
      <c r="AD707" s="9">
        <v>2.6666666666666665</v>
      </c>
      <c r="AE707" s="9">
        <v>0.4375</v>
      </c>
      <c r="AF707" s="9">
        <v>18</v>
      </c>
      <c r="AG707" s="25" t="s">
        <v>2264</v>
      </c>
      <c r="BD707" s="1"/>
      <c r="BL707" s="4"/>
      <c r="BM707" s="4"/>
    </row>
    <row r="708" spans="2:65" x14ac:dyDescent="0.25">
      <c r="B708" s="48" t="str">
        <f t="shared" si="98"/>
        <v>WNeck Flange 600-NPS18 SCH-10</v>
      </c>
      <c r="C708" s="9" t="s">
        <v>23</v>
      </c>
      <c r="D708" s="9" t="s">
        <v>949</v>
      </c>
      <c r="E708" s="9">
        <v>16711935</v>
      </c>
      <c r="F708" s="22" t="s">
        <v>689</v>
      </c>
      <c r="G708" s="9" t="s">
        <v>1</v>
      </c>
      <c r="H708" s="9" t="s">
        <v>1644</v>
      </c>
      <c r="I708" s="13" t="s">
        <v>1645</v>
      </c>
      <c r="J708" s="10">
        <v>18</v>
      </c>
      <c r="K708" s="11" t="s">
        <v>952</v>
      </c>
      <c r="L708" s="11" t="s">
        <v>1443</v>
      </c>
      <c r="M708" s="15">
        <v>600</v>
      </c>
      <c r="N708" s="12">
        <v>29.25</v>
      </c>
      <c r="O708" s="12">
        <v>0.25</v>
      </c>
      <c r="P708" s="12">
        <v>3.25</v>
      </c>
      <c r="Q708" s="12">
        <v>21.500000000000004</v>
      </c>
      <c r="R708" s="12">
        <v>18</v>
      </c>
      <c r="S708" s="12">
        <v>7.2500000000000009</v>
      </c>
      <c r="T708" s="9">
        <v>17.5</v>
      </c>
      <c r="U708" s="12">
        <v>25.75</v>
      </c>
      <c r="V708" s="12">
        <v>1.75</v>
      </c>
      <c r="W708" s="12">
        <v>20</v>
      </c>
      <c r="X708" s="9">
        <v>9</v>
      </c>
      <c r="Y708" s="9" t="s">
        <v>693</v>
      </c>
      <c r="Z708" s="9" t="s">
        <v>694</v>
      </c>
      <c r="AA708" s="9" t="s">
        <v>695</v>
      </c>
      <c r="AB708" s="9" t="s">
        <v>698</v>
      </c>
      <c r="AC708" s="9">
        <v>0.13333333333333336</v>
      </c>
      <c r="AD708" s="9">
        <v>2.6666666666666674</v>
      </c>
      <c r="AE708" s="9">
        <v>0.1875</v>
      </c>
      <c r="AF708" s="9">
        <v>18</v>
      </c>
      <c r="AG708" s="25" t="s">
        <v>2264</v>
      </c>
      <c r="BD708" s="1"/>
      <c r="BL708" s="4"/>
      <c r="BM708" s="4"/>
    </row>
    <row r="709" spans="2:65" x14ac:dyDescent="0.25">
      <c r="B709" s="48" t="str">
        <f t="shared" ref="B709:B772" si="99">CONCATENATE("WNeck Flange ",M709,"-NPS",J709," ",Y709)</f>
        <v>WNeck Flange 600-NPS18 SCH-100</v>
      </c>
      <c r="C709" s="9" t="s">
        <v>23</v>
      </c>
      <c r="D709" s="9" t="s">
        <v>949</v>
      </c>
      <c r="E709" s="9">
        <v>16711935</v>
      </c>
      <c r="F709" s="22" t="s">
        <v>689</v>
      </c>
      <c r="G709" s="9" t="s">
        <v>397</v>
      </c>
      <c r="H709" s="9" t="s">
        <v>1646</v>
      </c>
      <c r="I709" s="13" t="s">
        <v>1645</v>
      </c>
      <c r="J709" s="10">
        <v>18</v>
      </c>
      <c r="K709" s="11" t="s">
        <v>952</v>
      </c>
      <c r="L709" s="11" t="s">
        <v>1443</v>
      </c>
      <c r="M709" s="15">
        <v>600</v>
      </c>
      <c r="N709" s="12">
        <v>29.25</v>
      </c>
      <c r="O709" s="12">
        <v>0.25</v>
      </c>
      <c r="P709" s="12">
        <v>3.25</v>
      </c>
      <c r="Q709" s="12">
        <v>21.500000000000004</v>
      </c>
      <c r="R709" s="12">
        <v>18</v>
      </c>
      <c r="S709" s="12">
        <v>7.2500000000000009</v>
      </c>
      <c r="T709" s="9">
        <v>15.688000000000001</v>
      </c>
      <c r="U709" s="12">
        <v>25.75</v>
      </c>
      <c r="V709" s="12">
        <v>1.75</v>
      </c>
      <c r="W709" s="12">
        <v>20</v>
      </c>
      <c r="X709" s="9">
        <v>9</v>
      </c>
      <c r="Y709" s="9" t="s">
        <v>859</v>
      </c>
      <c r="Z709" s="9" t="s">
        <v>694</v>
      </c>
      <c r="AA709" s="9" t="s">
        <v>695</v>
      </c>
      <c r="AB709" s="9" t="s">
        <v>698</v>
      </c>
      <c r="AC709" s="9">
        <v>0.13333333333333336</v>
      </c>
      <c r="AD709" s="9">
        <v>2.6666666666666674</v>
      </c>
      <c r="AE709" s="9">
        <v>1.0934999999999997</v>
      </c>
      <c r="AF709" s="9">
        <v>18</v>
      </c>
      <c r="AG709" s="25" t="s">
        <v>2264</v>
      </c>
      <c r="BD709" s="1"/>
      <c r="BL709" s="4"/>
      <c r="BM709" s="4"/>
    </row>
    <row r="710" spans="2:65" x14ac:dyDescent="0.25">
      <c r="B710" s="48" t="str">
        <f t="shared" si="99"/>
        <v>WNeck Flange 600-NPS18 SCH-120</v>
      </c>
      <c r="C710" s="9" t="s">
        <v>23</v>
      </c>
      <c r="D710" s="9" t="s">
        <v>949</v>
      </c>
      <c r="E710" s="9">
        <v>16711935</v>
      </c>
      <c r="F710" s="22" t="s">
        <v>689</v>
      </c>
      <c r="G710" s="9" t="s">
        <v>398</v>
      </c>
      <c r="H710" s="9" t="s">
        <v>1647</v>
      </c>
      <c r="I710" s="13" t="s">
        <v>1645</v>
      </c>
      <c r="J710" s="10">
        <v>18</v>
      </c>
      <c r="K710" s="11" t="s">
        <v>952</v>
      </c>
      <c r="L710" s="11" t="s">
        <v>1443</v>
      </c>
      <c r="M710" s="15">
        <v>600</v>
      </c>
      <c r="N710" s="12">
        <v>29.25</v>
      </c>
      <c r="O710" s="12">
        <v>0.25</v>
      </c>
      <c r="P710" s="12">
        <v>3.25</v>
      </c>
      <c r="Q710" s="12">
        <v>21.500000000000004</v>
      </c>
      <c r="R710" s="12">
        <v>18</v>
      </c>
      <c r="S710" s="12">
        <v>7.2500000000000009</v>
      </c>
      <c r="T710" s="9">
        <v>15.25</v>
      </c>
      <c r="U710" s="12">
        <v>25.75</v>
      </c>
      <c r="V710" s="12">
        <v>1.75</v>
      </c>
      <c r="W710" s="12">
        <v>20</v>
      </c>
      <c r="X710" s="9">
        <v>9</v>
      </c>
      <c r="Y710" s="9" t="s">
        <v>816</v>
      </c>
      <c r="Z710" s="9" t="s">
        <v>694</v>
      </c>
      <c r="AA710" s="9" t="s">
        <v>695</v>
      </c>
      <c r="AB710" s="9" t="s">
        <v>698</v>
      </c>
      <c r="AC710" s="9">
        <v>0.13333333333333336</v>
      </c>
      <c r="AD710" s="9">
        <v>2.6666666666666674</v>
      </c>
      <c r="AE710" s="9">
        <v>1.3125</v>
      </c>
      <c r="AF710" s="9">
        <v>18</v>
      </c>
      <c r="AG710" s="25" t="s">
        <v>2264</v>
      </c>
      <c r="BD710" s="1"/>
      <c r="BL710" s="4"/>
      <c r="BM710" s="4"/>
    </row>
    <row r="711" spans="2:65" x14ac:dyDescent="0.25">
      <c r="B711" s="48" t="str">
        <f t="shared" si="99"/>
        <v>WNeck Flange 600-NPS18 SCH-140</v>
      </c>
      <c r="C711" s="9" t="s">
        <v>23</v>
      </c>
      <c r="D711" s="9" t="s">
        <v>949</v>
      </c>
      <c r="E711" s="9">
        <v>16711935</v>
      </c>
      <c r="F711" s="22" t="s">
        <v>689</v>
      </c>
      <c r="G711" s="9" t="s">
        <v>1</v>
      </c>
      <c r="H711" s="9" t="s">
        <v>1648</v>
      </c>
      <c r="I711" s="13" t="s">
        <v>1645</v>
      </c>
      <c r="J711" s="10">
        <v>18</v>
      </c>
      <c r="K711" s="11" t="s">
        <v>952</v>
      </c>
      <c r="L711" s="11" t="s">
        <v>1443</v>
      </c>
      <c r="M711" s="15">
        <v>600</v>
      </c>
      <c r="N711" s="12">
        <v>29.25</v>
      </c>
      <c r="O711" s="12">
        <v>0.25</v>
      </c>
      <c r="P711" s="12">
        <v>3.25</v>
      </c>
      <c r="Q711" s="12">
        <v>21.500000000000004</v>
      </c>
      <c r="R711" s="12">
        <v>18</v>
      </c>
      <c r="S711" s="12">
        <v>7.2500000000000009</v>
      </c>
      <c r="T711" s="9">
        <v>14.875999999999999</v>
      </c>
      <c r="U711" s="12">
        <v>25.75</v>
      </c>
      <c r="V711" s="12">
        <v>1.75</v>
      </c>
      <c r="W711" s="12">
        <v>20</v>
      </c>
      <c r="X711" s="9">
        <v>9</v>
      </c>
      <c r="Y711" s="9" t="s">
        <v>862</v>
      </c>
      <c r="Z711" s="9" t="s">
        <v>694</v>
      </c>
      <c r="AA711" s="9" t="s">
        <v>695</v>
      </c>
      <c r="AB711" s="9" t="s">
        <v>698</v>
      </c>
      <c r="AC711" s="9">
        <v>0.13333333333333336</v>
      </c>
      <c r="AD711" s="9">
        <v>2.6666666666666674</v>
      </c>
      <c r="AE711" s="9">
        <v>1.4995000000000003</v>
      </c>
      <c r="AF711" s="9">
        <v>18</v>
      </c>
      <c r="AG711" s="25" t="s">
        <v>2264</v>
      </c>
      <c r="BD711" s="1"/>
      <c r="BL711" s="4"/>
      <c r="BM711" s="4"/>
    </row>
    <row r="712" spans="2:65" x14ac:dyDescent="0.25">
      <c r="B712" s="48" t="str">
        <f t="shared" si="99"/>
        <v>WNeck Flange 600-NPS18 SCH-160</v>
      </c>
      <c r="C712" s="9" t="s">
        <v>23</v>
      </c>
      <c r="D712" s="9" t="s">
        <v>949</v>
      </c>
      <c r="E712" s="9">
        <v>16711935</v>
      </c>
      <c r="F712" s="22" t="s">
        <v>689</v>
      </c>
      <c r="G712" s="9" t="s">
        <v>399</v>
      </c>
      <c r="H712" s="9" t="s">
        <v>1649</v>
      </c>
      <c r="I712" s="13" t="s">
        <v>1645</v>
      </c>
      <c r="J712" s="10">
        <v>18</v>
      </c>
      <c r="K712" s="11" t="s">
        <v>952</v>
      </c>
      <c r="L712" s="11" t="s">
        <v>1443</v>
      </c>
      <c r="M712" s="15">
        <v>600</v>
      </c>
      <c r="N712" s="12">
        <v>29.25</v>
      </c>
      <c r="O712" s="12">
        <v>0.25</v>
      </c>
      <c r="P712" s="12">
        <v>3.25</v>
      </c>
      <c r="Q712" s="12">
        <v>21.500000000000004</v>
      </c>
      <c r="R712" s="12">
        <v>18</v>
      </c>
      <c r="S712" s="12">
        <v>7.2500000000000009</v>
      </c>
      <c r="T712" s="9">
        <v>14.438000000000001</v>
      </c>
      <c r="U712" s="12">
        <v>25.75</v>
      </c>
      <c r="V712" s="12">
        <v>1.75</v>
      </c>
      <c r="W712" s="12">
        <v>20</v>
      </c>
      <c r="X712" s="9">
        <v>9</v>
      </c>
      <c r="Y712" s="9" t="s">
        <v>700</v>
      </c>
      <c r="Z712" s="9" t="s">
        <v>694</v>
      </c>
      <c r="AA712" s="9" t="s">
        <v>695</v>
      </c>
      <c r="AB712" s="9" t="s">
        <v>698</v>
      </c>
      <c r="AC712" s="9">
        <v>0.13333333333333336</v>
      </c>
      <c r="AD712" s="9">
        <v>2.6666666666666674</v>
      </c>
      <c r="AE712" s="9">
        <v>1.7184999999999997</v>
      </c>
      <c r="AF712" s="9">
        <v>18</v>
      </c>
      <c r="AG712" s="25" t="s">
        <v>2264</v>
      </c>
      <c r="BD712" s="1"/>
      <c r="BL712" s="4"/>
      <c r="BM712" s="4"/>
    </row>
    <row r="713" spans="2:65" x14ac:dyDescent="0.25">
      <c r="B713" s="48" t="str">
        <f t="shared" si="99"/>
        <v>WNeck Flange 600-NPS18 SCH-20</v>
      </c>
      <c r="C713" s="9" t="s">
        <v>23</v>
      </c>
      <c r="D713" s="9" t="s">
        <v>949</v>
      </c>
      <c r="E713" s="9">
        <v>16711935</v>
      </c>
      <c r="F713" s="22" t="s">
        <v>689</v>
      </c>
      <c r="G713" s="9" t="s">
        <v>1</v>
      </c>
      <c r="H713" s="9" t="s">
        <v>1650</v>
      </c>
      <c r="I713" s="13" t="s">
        <v>1645</v>
      </c>
      <c r="J713" s="10">
        <v>18</v>
      </c>
      <c r="K713" s="11" t="s">
        <v>952</v>
      </c>
      <c r="L713" s="11" t="s">
        <v>1443</v>
      </c>
      <c r="M713" s="15">
        <v>600</v>
      </c>
      <c r="N713" s="12">
        <v>29.25</v>
      </c>
      <c r="O713" s="12">
        <v>0.25</v>
      </c>
      <c r="P713" s="12">
        <v>3.25</v>
      </c>
      <c r="Q713" s="12">
        <v>21.500000000000004</v>
      </c>
      <c r="R713" s="12">
        <v>18</v>
      </c>
      <c r="S713" s="12">
        <v>7.2500000000000009</v>
      </c>
      <c r="T713" s="9">
        <v>17.376000000000001</v>
      </c>
      <c r="U713" s="12">
        <v>25.75</v>
      </c>
      <c r="V713" s="12">
        <v>1.75</v>
      </c>
      <c r="W713" s="12">
        <v>20</v>
      </c>
      <c r="X713" s="9">
        <v>9</v>
      </c>
      <c r="Y713" s="9" t="s">
        <v>866</v>
      </c>
      <c r="Z713" s="9" t="s">
        <v>694</v>
      </c>
      <c r="AA713" s="9" t="s">
        <v>695</v>
      </c>
      <c r="AB713" s="9" t="s">
        <v>698</v>
      </c>
      <c r="AC713" s="9">
        <v>0.13333333333333336</v>
      </c>
      <c r="AD713" s="9">
        <v>2.6666666666666674</v>
      </c>
      <c r="AE713" s="9">
        <v>0.24949999999999939</v>
      </c>
      <c r="AF713" s="9">
        <v>18</v>
      </c>
      <c r="AG713" s="25" t="s">
        <v>2264</v>
      </c>
      <c r="BD713" s="1"/>
      <c r="BL713" s="4"/>
      <c r="BM713" s="4"/>
    </row>
    <row r="714" spans="2:65" x14ac:dyDescent="0.25">
      <c r="B714" s="48" t="str">
        <f t="shared" si="99"/>
        <v>WNeck Flange 600-NPS18 SCH-30</v>
      </c>
      <c r="C714" s="9" t="s">
        <v>23</v>
      </c>
      <c r="D714" s="9" t="s">
        <v>949</v>
      </c>
      <c r="E714" s="9">
        <v>16711935</v>
      </c>
      <c r="F714" s="22" t="s">
        <v>689</v>
      </c>
      <c r="G714" s="9" t="s">
        <v>1</v>
      </c>
      <c r="H714" s="9" t="s">
        <v>1651</v>
      </c>
      <c r="I714" s="13" t="s">
        <v>1645</v>
      </c>
      <c r="J714" s="10">
        <v>18</v>
      </c>
      <c r="K714" s="11" t="s">
        <v>952</v>
      </c>
      <c r="L714" s="11" t="s">
        <v>1443</v>
      </c>
      <c r="M714" s="15">
        <v>600</v>
      </c>
      <c r="N714" s="12">
        <v>29.25</v>
      </c>
      <c r="O714" s="12">
        <v>0.25</v>
      </c>
      <c r="P714" s="12">
        <v>3.25</v>
      </c>
      <c r="Q714" s="12">
        <v>21.500000000000004</v>
      </c>
      <c r="R714" s="12">
        <v>18</v>
      </c>
      <c r="S714" s="12">
        <v>7.2500000000000009</v>
      </c>
      <c r="T714" s="9">
        <v>17.123999999999999</v>
      </c>
      <c r="U714" s="12">
        <v>25.75</v>
      </c>
      <c r="V714" s="12">
        <v>1.75</v>
      </c>
      <c r="W714" s="12">
        <v>20</v>
      </c>
      <c r="X714" s="9">
        <v>9</v>
      </c>
      <c r="Y714" s="9" t="s">
        <v>868</v>
      </c>
      <c r="Z714" s="9" t="s">
        <v>694</v>
      </c>
      <c r="AA714" s="9" t="s">
        <v>695</v>
      </c>
      <c r="AB714" s="9" t="s">
        <v>698</v>
      </c>
      <c r="AC714" s="9">
        <v>0.13333333333333336</v>
      </c>
      <c r="AD714" s="9">
        <v>2.6666666666666674</v>
      </c>
      <c r="AE714" s="9">
        <v>0.37550000000000061</v>
      </c>
      <c r="AF714" s="9">
        <v>18</v>
      </c>
      <c r="AG714" s="25" t="s">
        <v>2264</v>
      </c>
      <c r="BD714" s="1"/>
      <c r="BL714" s="4"/>
      <c r="BM714" s="4"/>
    </row>
    <row r="715" spans="2:65" x14ac:dyDescent="0.25">
      <c r="B715" s="48" t="str">
        <f t="shared" si="99"/>
        <v>WNeck Flange 600-NPS18 SCH-40</v>
      </c>
      <c r="C715" s="9" t="s">
        <v>23</v>
      </c>
      <c r="D715" s="9" t="s">
        <v>949</v>
      </c>
      <c r="E715" s="9">
        <v>16711935</v>
      </c>
      <c r="F715" s="22" t="s">
        <v>689</v>
      </c>
      <c r="G715" s="9" t="s">
        <v>400</v>
      </c>
      <c r="H715" s="9" t="s">
        <v>1652</v>
      </c>
      <c r="I715" s="13" t="s">
        <v>1645</v>
      </c>
      <c r="J715" s="10">
        <v>18</v>
      </c>
      <c r="K715" s="11" t="s">
        <v>952</v>
      </c>
      <c r="L715" s="11" t="s">
        <v>1443</v>
      </c>
      <c r="M715" s="15">
        <v>600</v>
      </c>
      <c r="N715" s="12">
        <v>29.25</v>
      </c>
      <c r="O715" s="12">
        <v>0.25</v>
      </c>
      <c r="P715" s="12">
        <v>3.25</v>
      </c>
      <c r="Q715" s="12">
        <v>21.500000000000004</v>
      </c>
      <c r="R715" s="12">
        <v>18</v>
      </c>
      <c r="S715" s="12">
        <v>7.2500000000000009</v>
      </c>
      <c r="T715" s="9">
        <v>16.876000000000001</v>
      </c>
      <c r="U715" s="12">
        <v>25.75</v>
      </c>
      <c r="V715" s="12">
        <v>1.75</v>
      </c>
      <c r="W715" s="12">
        <v>20</v>
      </c>
      <c r="X715" s="9">
        <v>9</v>
      </c>
      <c r="Y715" s="9" t="s">
        <v>702</v>
      </c>
      <c r="Z715" s="9" t="s">
        <v>694</v>
      </c>
      <c r="AA715" s="9" t="s">
        <v>695</v>
      </c>
      <c r="AB715" s="9" t="s">
        <v>698</v>
      </c>
      <c r="AC715" s="9">
        <v>0.13333333333333336</v>
      </c>
      <c r="AD715" s="9">
        <v>2.6666666666666674</v>
      </c>
      <c r="AE715" s="9">
        <v>0.49949999999999939</v>
      </c>
      <c r="AF715" s="9">
        <v>18</v>
      </c>
      <c r="AG715" s="25" t="s">
        <v>2264</v>
      </c>
      <c r="BD715" s="1"/>
      <c r="BL715" s="4"/>
      <c r="BM715" s="4"/>
    </row>
    <row r="716" spans="2:65" x14ac:dyDescent="0.25">
      <c r="B716" s="48" t="str">
        <f t="shared" si="99"/>
        <v>WNeck Flange 600-NPS18 SCH-60</v>
      </c>
      <c r="C716" s="9" t="s">
        <v>23</v>
      </c>
      <c r="D716" s="9" t="s">
        <v>949</v>
      </c>
      <c r="E716" s="9">
        <v>16711935</v>
      </c>
      <c r="F716" s="22" t="s">
        <v>689</v>
      </c>
      <c r="G716" s="9" t="s">
        <v>1</v>
      </c>
      <c r="H716" s="9" t="s">
        <v>1653</v>
      </c>
      <c r="I716" s="13" t="s">
        <v>1645</v>
      </c>
      <c r="J716" s="10">
        <v>18</v>
      </c>
      <c r="K716" s="11" t="s">
        <v>952</v>
      </c>
      <c r="L716" s="11" t="s">
        <v>1443</v>
      </c>
      <c r="M716" s="15">
        <v>600</v>
      </c>
      <c r="N716" s="12">
        <v>29.25</v>
      </c>
      <c r="O716" s="12">
        <v>0.25</v>
      </c>
      <c r="P716" s="12">
        <v>3.25</v>
      </c>
      <c r="Q716" s="12">
        <v>21.500000000000004</v>
      </c>
      <c r="R716" s="12">
        <v>18</v>
      </c>
      <c r="S716" s="12">
        <v>7.2500000000000009</v>
      </c>
      <c r="T716" s="9">
        <v>16.5</v>
      </c>
      <c r="U716" s="12">
        <v>25.75</v>
      </c>
      <c r="V716" s="12">
        <v>1.75</v>
      </c>
      <c r="W716" s="12">
        <v>20</v>
      </c>
      <c r="X716" s="9">
        <v>9</v>
      </c>
      <c r="Y716" s="9" t="s">
        <v>872</v>
      </c>
      <c r="Z716" s="9" t="s">
        <v>694</v>
      </c>
      <c r="AA716" s="9" t="s">
        <v>695</v>
      </c>
      <c r="AB716" s="9" t="s">
        <v>698</v>
      </c>
      <c r="AC716" s="9">
        <v>0.13333333333333336</v>
      </c>
      <c r="AD716" s="9">
        <v>2.6666666666666674</v>
      </c>
      <c r="AE716" s="9">
        <v>0.6875</v>
      </c>
      <c r="AF716" s="9">
        <v>18</v>
      </c>
      <c r="AG716" s="25" t="s">
        <v>2264</v>
      </c>
      <c r="BD716" s="1"/>
      <c r="BL716" s="4"/>
      <c r="BM716" s="4"/>
    </row>
    <row r="717" spans="2:65" x14ac:dyDescent="0.25">
      <c r="B717" s="48" t="str">
        <f t="shared" si="99"/>
        <v>WNeck Flange 600-NPS18 SCH-80</v>
      </c>
      <c r="C717" s="9" t="s">
        <v>23</v>
      </c>
      <c r="D717" s="9" t="s">
        <v>949</v>
      </c>
      <c r="E717" s="9">
        <v>16711935</v>
      </c>
      <c r="F717" s="22" t="s">
        <v>689</v>
      </c>
      <c r="G717" s="9" t="s">
        <v>401</v>
      </c>
      <c r="H717" s="9" t="s">
        <v>1654</v>
      </c>
      <c r="I717" s="13" t="s">
        <v>1645</v>
      </c>
      <c r="J717" s="10">
        <v>18</v>
      </c>
      <c r="K717" s="11" t="s">
        <v>952</v>
      </c>
      <c r="L717" s="11" t="s">
        <v>1443</v>
      </c>
      <c r="M717" s="15">
        <v>600</v>
      </c>
      <c r="N717" s="12">
        <v>29.25</v>
      </c>
      <c r="O717" s="12">
        <v>0.25</v>
      </c>
      <c r="P717" s="12">
        <v>3.25</v>
      </c>
      <c r="Q717" s="12">
        <v>21.500000000000004</v>
      </c>
      <c r="R717" s="12">
        <v>18</v>
      </c>
      <c r="S717" s="12">
        <v>7.2500000000000009</v>
      </c>
      <c r="T717" s="9">
        <v>16.123999999999999</v>
      </c>
      <c r="U717" s="12">
        <v>25.75</v>
      </c>
      <c r="V717" s="12">
        <v>1.75</v>
      </c>
      <c r="W717" s="12">
        <v>20</v>
      </c>
      <c r="X717" s="9">
        <v>9</v>
      </c>
      <c r="Y717" s="9" t="s">
        <v>704</v>
      </c>
      <c r="Z717" s="9" t="s">
        <v>694</v>
      </c>
      <c r="AA717" s="9" t="s">
        <v>695</v>
      </c>
      <c r="AB717" s="9" t="s">
        <v>698</v>
      </c>
      <c r="AC717" s="9">
        <v>0.13333333333333336</v>
      </c>
      <c r="AD717" s="9">
        <v>2.6666666666666674</v>
      </c>
      <c r="AE717" s="9">
        <v>0.87550000000000061</v>
      </c>
      <c r="AF717" s="9">
        <v>18</v>
      </c>
      <c r="AG717" s="25" t="s">
        <v>2264</v>
      </c>
      <c r="BD717" s="1"/>
      <c r="BL717" s="4"/>
      <c r="BM717" s="4"/>
    </row>
    <row r="718" spans="2:65" x14ac:dyDescent="0.25">
      <c r="B718" s="48" t="str">
        <f t="shared" si="99"/>
        <v>WNeck Flange 600-NPS18 SCH-STD</v>
      </c>
      <c r="C718" s="9" t="s">
        <v>23</v>
      </c>
      <c r="D718" s="9" t="s">
        <v>949</v>
      </c>
      <c r="E718" s="9">
        <v>16711935</v>
      </c>
      <c r="F718" s="22" t="s">
        <v>689</v>
      </c>
      <c r="G718" s="9" t="s">
        <v>402</v>
      </c>
      <c r="H718" s="9" t="s">
        <v>1655</v>
      </c>
      <c r="I718" s="13" t="s">
        <v>1645</v>
      </c>
      <c r="J718" s="10">
        <v>18</v>
      </c>
      <c r="K718" s="11" t="s">
        <v>952</v>
      </c>
      <c r="L718" s="11" t="s">
        <v>1443</v>
      </c>
      <c r="M718" s="15">
        <v>600</v>
      </c>
      <c r="N718" s="12">
        <v>29.25</v>
      </c>
      <c r="O718" s="12">
        <v>0.25</v>
      </c>
      <c r="P718" s="12">
        <v>3.25</v>
      </c>
      <c r="Q718" s="12">
        <v>21.500000000000004</v>
      </c>
      <c r="R718" s="12">
        <v>18</v>
      </c>
      <c r="S718" s="12">
        <v>7.2500000000000009</v>
      </c>
      <c r="T718" s="9">
        <v>17.25</v>
      </c>
      <c r="U718" s="12">
        <v>25.75</v>
      </c>
      <c r="V718" s="12">
        <v>1.75</v>
      </c>
      <c r="W718" s="12">
        <v>20</v>
      </c>
      <c r="X718" s="9">
        <v>9</v>
      </c>
      <c r="Y718" s="9" t="s">
        <v>706</v>
      </c>
      <c r="Z718" s="9" t="s">
        <v>694</v>
      </c>
      <c r="AA718" s="9" t="s">
        <v>695</v>
      </c>
      <c r="AB718" s="9" t="s">
        <v>698</v>
      </c>
      <c r="AC718" s="9">
        <v>0.13333333333333336</v>
      </c>
      <c r="AD718" s="9">
        <v>2.6666666666666674</v>
      </c>
      <c r="AE718" s="9">
        <v>0.3125</v>
      </c>
      <c r="AF718" s="9">
        <v>18</v>
      </c>
      <c r="AG718" s="25" t="s">
        <v>2264</v>
      </c>
      <c r="BD718" s="1"/>
      <c r="BL718" s="4"/>
      <c r="BM718" s="4"/>
    </row>
    <row r="719" spans="2:65" x14ac:dyDescent="0.25">
      <c r="B719" s="48" t="str">
        <f t="shared" si="99"/>
        <v>WNeck Flange 600-NPS18 SCH-XH</v>
      </c>
      <c r="C719" s="9" t="s">
        <v>23</v>
      </c>
      <c r="D719" s="9" t="s">
        <v>949</v>
      </c>
      <c r="E719" s="9">
        <v>16711935</v>
      </c>
      <c r="F719" s="22" t="s">
        <v>689</v>
      </c>
      <c r="G719" s="9" t="s">
        <v>403</v>
      </c>
      <c r="H719" s="9" t="s">
        <v>1656</v>
      </c>
      <c r="I719" s="13" t="s">
        <v>1645</v>
      </c>
      <c r="J719" s="10">
        <v>18</v>
      </c>
      <c r="K719" s="11" t="s">
        <v>952</v>
      </c>
      <c r="L719" s="11" t="s">
        <v>1443</v>
      </c>
      <c r="M719" s="15">
        <v>600</v>
      </c>
      <c r="N719" s="12">
        <v>29.25</v>
      </c>
      <c r="O719" s="12">
        <v>0.25</v>
      </c>
      <c r="P719" s="12">
        <v>3.25</v>
      </c>
      <c r="Q719" s="12">
        <v>21.500000000000004</v>
      </c>
      <c r="R719" s="12">
        <v>18</v>
      </c>
      <c r="S719" s="12">
        <v>7.2500000000000009</v>
      </c>
      <c r="T719" s="9">
        <v>17</v>
      </c>
      <c r="U719" s="12">
        <v>25.75</v>
      </c>
      <c r="V719" s="12">
        <v>1.75</v>
      </c>
      <c r="W719" s="12">
        <v>20</v>
      </c>
      <c r="X719" s="9">
        <v>9</v>
      </c>
      <c r="Y719" s="9" t="s">
        <v>708</v>
      </c>
      <c r="Z719" s="9" t="s">
        <v>694</v>
      </c>
      <c r="AA719" s="9" t="s">
        <v>695</v>
      </c>
      <c r="AB719" s="9" t="s">
        <v>698</v>
      </c>
      <c r="AC719" s="9">
        <v>0.13333333333333336</v>
      </c>
      <c r="AD719" s="9">
        <v>2.6666666666666674</v>
      </c>
      <c r="AE719" s="9">
        <v>0.4375</v>
      </c>
      <c r="AF719" s="9">
        <v>18</v>
      </c>
      <c r="AG719" s="25" t="s">
        <v>2264</v>
      </c>
      <c r="BD719" s="1"/>
      <c r="BL719" s="4"/>
      <c r="BM719" s="4"/>
    </row>
    <row r="720" spans="2:65" x14ac:dyDescent="0.25">
      <c r="B720" s="48" t="str">
        <f t="shared" si="99"/>
        <v>WNeck Flange 600-NPS20 SCH-10</v>
      </c>
      <c r="C720" s="9" t="s">
        <v>23</v>
      </c>
      <c r="D720" s="9" t="s">
        <v>964</v>
      </c>
      <c r="E720" s="9">
        <v>16744703</v>
      </c>
      <c r="F720" s="22" t="s">
        <v>689</v>
      </c>
      <c r="G720" s="9" t="s">
        <v>1</v>
      </c>
      <c r="H720" s="9" t="s">
        <v>1657</v>
      </c>
      <c r="I720" s="13" t="s">
        <v>1658</v>
      </c>
      <c r="J720" s="10">
        <v>20</v>
      </c>
      <c r="K720" s="11" t="s">
        <v>967</v>
      </c>
      <c r="L720" s="11" t="s">
        <v>1443</v>
      </c>
      <c r="M720" s="15">
        <v>600</v>
      </c>
      <c r="N720" s="12">
        <v>32</v>
      </c>
      <c r="O720" s="12">
        <v>0.25</v>
      </c>
      <c r="P720" s="12">
        <v>3.5</v>
      </c>
      <c r="Q720" s="12">
        <v>24.000000000000004</v>
      </c>
      <c r="R720" s="12">
        <v>20</v>
      </c>
      <c r="S720" s="12">
        <v>7.5</v>
      </c>
      <c r="T720" s="9">
        <v>19.5</v>
      </c>
      <c r="U720" s="12">
        <v>28.5</v>
      </c>
      <c r="V720" s="12">
        <v>1.75</v>
      </c>
      <c r="W720" s="12">
        <v>24</v>
      </c>
      <c r="X720" s="9">
        <v>7.5</v>
      </c>
      <c r="Y720" s="9" t="s">
        <v>693</v>
      </c>
      <c r="Z720" s="9" t="s">
        <v>694</v>
      </c>
      <c r="AA720" s="9" t="s">
        <v>695</v>
      </c>
      <c r="AB720" s="9" t="s">
        <v>698</v>
      </c>
      <c r="AC720" s="9">
        <v>0.13333333333333333</v>
      </c>
      <c r="AD720" s="9">
        <v>2.6666666666666665</v>
      </c>
      <c r="AE720" s="9">
        <v>0.1875</v>
      </c>
      <c r="AF720" s="9">
        <v>15</v>
      </c>
      <c r="AG720" s="25" t="s">
        <v>2264</v>
      </c>
      <c r="BD720" s="1"/>
      <c r="BL720" s="4"/>
      <c r="BM720" s="4"/>
    </row>
    <row r="721" spans="2:65" x14ac:dyDescent="0.25">
      <c r="B721" s="48" t="str">
        <f t="shared" si="99"/>
        <v>WNeck Flange 600-NPS20 SCH-100</v>
      </c>
      <c r="C721" s="9" t="s">
        <v>23</v>
      </c>
      <c r="D721" s="9" t="s">
        <v>964</v>
      </c>
      <c r="E721" s="9">
        <v>16744703</v>
      </c>
      <c r="F721" s="22" t="s">
        <v>689</v>
      </c>
      <c r="G721" s="9" t="s">
        <v>1</v>
      </c>
      <c r="H721" s="9" t="s">
        <v>1659</v>
      </c>
      <c r="I721" s="13" t="s">
        <v>1658</v>
      </c>
      <c r="J721" s="10">
        <v>20</v>
      </c>
      <c r="K721" s="11" t="s">
        <v>967</v>
      </c>
      <c r="L721" s="11" t="s">
        <v>1443</v>
      </c>
      <c r="M721" s="15">
        <v>600</v>
      </c>
      <c r="N721" s="12">
        <v>32</v>
      </c>
      <c r="O721" s="12">
        <v>0.25</v>
      </c>
      <c r="P721" s="12">
        <v>3.5</v>
      </c>
      <c r="Q721" s="12">
        <v>24.000000000000004</v>
      </c>
      <c r="R721" s="12">
        <v>20</v>
      </c>
      <c r="S721" s="12">
        <v>7.5</v>
      </c>
      <c r="T721" s="9">
        <v>17.437999999999999</v>
      </c>
      <c r="U721" s="12">
        <v>28.5</v>
      </c>
      <c r="V721" s="12">
        <v>1.75</v>
      </c>
      <c r="W721" s="12">
        <v>24</v>
      </c>
      <c r="X721" s="9">
        <v>7.5</v>
      </c>
      <c r="Y721" s="9" t="s">
        <v>859</v>
      </c>
      <c r="Z721" s="9" t="s">
        <v>694</v>
      </c>
      <c r="AA721" s="9" t="s">
        <v>695</v>
      </c>
      <c r="AB721" s="9" t="s">
        <v>698</v>
      </c>
      <c r="AC721" s="9">
        <v>0.13333333333333333</v>
      </c>
      <c r="AD721" s="9">
        <v>2.6666666666666665</v>
      </c>
      <c r="AE721" s="9">
        <v>1.2185000000000006</v>
      </c>
      <c r="AF721" s="9">
        <v>15</v>
      </c>
      <c r="AG721" s="25" t="s">
        <v>2264</v>
      </c>
      <c r="BD721" s="1"/>
      <c r="BL721" s="4"/>
      <c r="BM721" s="4"/>
    </row>
    <row r="722" spans="2:65" x14ac:dyDescent="0.25">
      <c r="B722" s="48" t="str">
        <f t="shared" si="99"/>
        <v>WNeck Flange 600-NPS20 SCH-120</v>
      </c>
      <c r="C722" s="9" t="s">
        <v>23</v>
      </c>
      <c r="D722" s="9" t="s">
        <v>964</v>
      </c>
      <c r="E722" s="9">
        <v>16744703</v>
      </c>
      <c r="F722" s="22" t="s">
        <v>689</v>
      </c>
      <c r="G722" s="9" t="s">
        <v>1</v>
      </c>
      <c r="H722" s="9" t="s">
        <v>1660</v>
      </c>
      <c r="I722" s="13" t="s">
        <v>1658</v>
      </c>
      <c r="J722" s="10">
        <v>20</v>
      </c>
      <c r="K722" s="11" t="s">
        <v>967</v>
      </c>
      <c r="L722" s="11" t="s">
        <v>1443</v>
      </c>
      <c r="M722" s="15">
        <v>600</v>
      </c>
      <c r="N722" s="12">
        <v>32</v>
      </c>
      <c r="O722" s="12">
        <v>0.25</v>
      </c>
      <c r="P722" s="12">
        <v>3.5</v>
      </c>
      <c r="Q722" s="12">
        <v>24.000000000000004</v>
      </c>
      <c r="R722" s="12">
        <v>20</v>
      </c>
      <c r="S722" s="12">
        <v>7.5</v>
      </c>
      <c r="T722" s="9">
        <v>17</v>
      </c>
      <c r="U722" s="12">
        <v>28.5</v>
      </c>
      <c r="V722" s="12">
        <v>1.75</v>
      </c>
      <c r="W722" s="12">
        <v>24</v>
      </c>
      <c r="X722" s="9">
        <v>7.5</v>
      </c>
      <c r="Y722" s="9" t="s">
        <v>816</v>
      </c>
      <c r="Z722" s="9" t="s">
        <v>694</v>
      </c>
      <c r="AA722" s="9" t="s">
        <v>695</v>
      </c>
      <c r="AB722" s="9" t="s">
        <v>698</v>
      </c>
      <c r="AC722" s="9">
        <v>0.13333333333333333</v>
      </c>
      <c r="AD722" s="9">
        <v>2.6666666666666665</v>
      </c>
      <c r="AE722" s="9">
        <v>1.4375</v>
      </c>
      <c r="AF722" s="9">
        <v>15</v>
      </c>
      <c r="AG722" s="25" t="s">
        <v>2264</v>
      </c>
      <c r="BD722" s="1"/>
      <c r="BL722" s="4"/>
      <c r="BM722" s="4"/>
    </row>
    <row r="723" spans="2:65" x14ac:dyDescent="0.25">
      <c r="B723" s="48" t="str">
        <f t="shared" si="99"/>
        <v>WNeck Flange 600-NPS20 SCH-140</v>
      </c>
      <c r="C723" s="9" t="s">
        <v>23</v>
      </c>
      <c r="D723" s="9" t="s">
        <v>964</v>
      </c>
      <c r="E723" s="9">
        <v>16744703</v>
      </c>
      <c r="F723" s="22" t="s">
        <v>689</v>
      </c>
      <c r="G723" s="9" t="s">
        <v>1</v>
      </c>
      <c r="H723" s="9" t="s">
        <v>1661</v>
      </c>
      <c r="I723" s="13" t="s">
        <v>1658</v>
      </c>
      <c r="J723" s="10">
        <v>20</v>
      </c>
      <c r="K723" s="11" t="s">
        <v>967</v>
      </c>
      <c r="L723" s="11" t="s">
        <v>1443</v>
      </c>
      <c r="M723" s="15">
        <v>600</v>
      </c>
      <c r="N723" s="12">
        <v>32</v>
      </c>
      <c r="O723" s="12">
        <v>0.25</v>
      </c>
      <c r="P723" s="12">
        <v>3.5</v>
      </c>
      <c r="Q723" s="12">
        <v>24.000000000000004</v>
      </c>
      <c r="R723" s="12">
        <v>20</v>
      </c>
      <c r="S723" s="12">
        <v>7.5</v>
      </c>
      <c r="T723" s="9">
        <v>16.5</v>
      </c>
      <c r="U723" s="12">
        <v>28.5</v>
      </c>
      <c r="V723" s="12">
        <v>1.75</v>
      </c>
      <c r="W723" s="12">
        <v>24</v>
      </c>
      <c r="X723" s="9">
        <v>7.5</v>
      </c>
      <c r="Y723" s="9" t="s">
        <v>862</v>
      </c>
      <c r="Z723" s="9" t="s">
        <v>694</v>
      </c>
      <c r="AA723" s="9" t="s">
        <v>695</v>
      </c>
      <c r="AB723" s="9" t="s">
        <v>698</v>
      </c>
      <c r="AC723" s="9">
        <v>0.13333333333333333</v>
      </c>
      <c r="AD723" s="9">
        <v>2.6666666666666665</v>
      </c>
      <c r="AE723" s="9">
        <v>1.6875</v>
      </c>
      <c r="AF723" s="9">
        <v>15</v>
      </c>
      <c r="AG723" s="25" t="s">
        <v>2264</v>
      </c>
      <c r="BD723" s="1"/>
      <c r="BL723" s="4"/>
      <c r="BM723" s="4"/>
    </row>
    <row r="724" spans="2:65" x14ac:dyDescent="0.25">
      <c r="B724" s="48" t="str">
        <f t="shared" si="99"/>
        <v>WNeck Flange 600-NPS20 SCH-160</v>
      </c>
      <c r="C724" s="9" t="s">
        <v>23</v>
      </c>
      <c r="D724" s="9" t="s">
        <v>964</v>
      </c>
      <c r="E724" s="9">
        <v>16744703</v>
      </c>
      <c r="F724" s="22" t="s">
        <v>689</v>
      </c>
      <c r="G724" s="9" t="s">
        <v>1</v>
      </c>
      <c r="H724" s="9" t="s">
        <v>1662</v>
      </c>
      <c r="I724" s="13" t="s">
        <v>1658</v>
      </c>
      <c r="J724" s="10">
        <v>20</v>
      </c>
      <c r="K724" s="11" t="s">
        <v>967</v>
      </c>
      <c r="L724" s="11" t="s">
        <v>1443</v>
      </c>
      <c r="M724" s="15">
        <v>600</v>
      </c>
      <c r="N724" s="12">
        <v>32</v>
      </c>
      <c r="O724" s="12">
        <v>0.25</v>
      </c>
      <c r="P724" s="12">
        <v>3.5</v>
      </c>
      <c r="Q724" s="12">
        <v>24.000000000000004</v>
      </c>
      <c r="R724" s="12">
        <v>20</v>
      </c>
      <c r="S724" s="12">
        <v>7.5</v>
      </c>
      <c r="T724" s="9">
        <v>16.062000000000001</v>
      </c>
      <c r="U724" s="12">
        <v>28.5</v>
      </c>
      <c r="V724" s="12">
        <v>1.75</v>
      </c>
      <c r="W724" s="12">
        <v>24</v>
      </c>
      <c r="X724" s="9">
        <v>7.5</v>
      </c>
      <c r="Y724" s="9" t="s">
        <v>700</v>
      </c>
      <c r="Z724" s="9" t="s">
        <v>694</v>
      </c>
      <c r="AA724" s="9" t="s">
        <v>695</v>
      </c>
      <c r="AB724" s="9" t="s">
        <v>698</v>
      </c>
      <c r="AC724" s="9">
        <v>0.13333333333333333</v>
      </c>
      <c r="AD724" s="9">
        <v>2.6666666666666665</v>
      </c>
      <c r="AE724" s="9">
        <v>1.9064999999999994</v>
      </c>
      <c r="AF724" s="9">
        <v>15</v>
      </c>
      <c r="AG724" s="25" t="s">
        <v>2264</v>
      </c>
      <c r="BD724" s="1"/>
      <c r="BL724" s="4"/>
      <c r="BM724" s="4"/>
    </row>
    <row r="725" spans="2:65" x14ac:dyDescent="0.25">
      <c r="B725" s="48" t="str">
        <f t="shared" si="99"/>
        <v>WNeck Flange 600-NPS20 SCH-20</v>
      </c>
      <c r="C725" s="9" t="s">
        <v>23</v>
      </c>
      <c r="D725" s="9" t="s">
        <v>964</v>
      </c>
      <c r="E725" s="9">
        <v>16744703</v>
      </c>
      <c r="F725" s="22" t="s">
        <v>689</v>
      </c>
      <c r="G725" s="9" t="s">
        <v>1</v>
      </c>
      <c r="H725" s="9" t="s">
        <v>1663</v>
      </c>
      <c r="I725" s="13" t="s">
        <v>1658</v>
      </c>
      <c r="J725" s="10">
        <v>20</v>
      </c>
      <c r="K725" s="11" t="s">
        <v>967</v>
      </c>
      <c r="L725" s="11" t="s">
        <v>1443</v>
      </c>
      <c r="M725" s="15">
        <v>600</v>
      </c>
      <c r="N725" s="12">
        <v>32</v>
      </c>
      <c r="O725" s="12">
        <v>0.25</v>
      </c>
      <c r="P725" s="12">
        <v>3.5</v>
      </c>
      <c r="Q725" s="12">
        <v>24.000000000000004</v>
      </c>
      <c r="R725" s="12">
        <v>20</v>
      </c>
      <c r="S725" s="12">
        <v>7.5</v>
      </c>
      <c r="T725" s="9">
        <v>19.25</v>
      </c>
      <c r="U725" s="12">
        <v>28.5</v>
      </c>
      <c r="V725" s="12">
        <v>1.75</v>
      </c>
      <c r="W725" s="12">
        <v>24</v>
      </c>
      <c r="X725" s="9">
        <v>7.5</v>
      </c>
      <c r="Y725" s="9" t="s">
        <v>866</v>
      </c>
      <c r="Z725" s="9" t="s">
        <v>694</v>
      </c>
      <c r="AA725" s="9" t="s">
        <v>695</v>
      </c>
      <c r="AB725" s="9" t="s">
        <v>698</v>
      </c>
      <c r="AC725" s="9">
        <v>0.13333333333333333</v>
      </c>
      <c r="AD725" s="9">
        <v>2.6666666666666665</v>
      </c>
      <c r="AE725" s="9">
        <v>0.3125</v>
      </c>
      <c r="AF725" s="9">
        <v>15</v>
      </c>
      <c r="AG725" s="25" t="s">
        <v>2264</v>
      </c>
      <c r="BD725" s="1"/>
      <c r="BL725" s="4"/>
      <c r="BM725" s="4"/>
    </row>
    <row r="726" spans="2:65" x14ac:dyDescent="0.25">
      <c r="B726" s="48" t="str">
        <f t="shared" si="99"/>
        <v>WNeck Flange 600-NPS20 SCH-30</v>
      </c>
      <c r="C726" s="9" t="s">
        <v>23</v>
      </c>
      <c r="D726" s="9" t="s">
        <v>964</v>
      </c>
      <c r="E726" s="9">
        <v>16744703</v>
      </c>
      <c r="F726" s="22" t="s">
        <v>689</v>
      </c>
      <c r="G726" s="9" t="s">
        <v>1</v>
      </c>
      <c r="H726" s="9" t="s">
        <v>1664</v>
      </c>
      <c r="I726" s="13" t="s">
        <v>1658</v>
      </c>
      <c r="J726" s="10">
        <v>20</v>
      </c>
      <c r="K726" s="11" t="s">
        <v>967</v>
      </c>
      <c r="L726" s="11" t="s">
        <v>1443</v>
      </c>
      <c r="M726" s="15">
        <v>600</v>
      </c>
      <c r="N726" s="12">
        <v>32</v>
      </c>
      <c r="O726" s="12">
        <v>0.25</v>
      </c>
      <c r="P726" s="12">
        <v>3.5</v>
      </c>
      <c r="Q726" s="12">
        <v>24.000000000000004</v>
      </c>
      <c r="R726" s="12">
        <v>20</v>
      </c>
      <c r="S726" s="12">
        <v>7.5</v>
      </c>
      <c r="T726" s="9">
        <v>19</v>
      </c>
      <c r="U726" s="12">
        <v>28.5</v>
      </c>
      <c r="V726" s="12">
        <v>1.75</v>
      </c>
      <c r="W726" s="12">
        <v>24</v>
      </c>
      <c r="X726" s="9">
        <v>7.5</v>
      </c>
      <c r="Y726" s="9" t="s">
        <v>868</v>
      </c>
      <c r="Z726" s="9" t="s">
        <v>694</v>
      </c>
      <c r="AA726" s="9" t="s">
        <v>695</v>
      </c>
      <c r="AB726" s="9" t="s">
        <v>698</v>
      </c>
      <c r="AC726" s="9">
        <v>0.13333333333333333</v>
      </c>
      <c r="AD726" s="9">
        <v>2.6666666666666665</v>
      </c>
      <c r="AE726" s="9">
        <v>0.4375</v>
      </c>
      <c r="AF726" s="9">
        <v>15</v>
      </c>
      <c r="AG726" s="25" t="s">
        <v>2264</v>
      </c>
      <c r="BD726" s="1"/>
      <c r="BL726" s="4"/>
      <c r="BM726" s="4"/>
    </row>
    <row r="727" spans="2:65" x14ac:dyDescent="0.25">
      <c r="B727" s="48" t="str">
        <f t="shared" si="99"/>
        <v>WNeck Flange 600-NPS20 SCH-40</v>
      </c>
      <c r="C727" s="9" t="s">
        <v>23</v>
      </c>
      <c r="D727" s="9" t="s">
        <v>964</v>
      </c>
      <c r="E727" s="9">
        <v>16744703</v>
      </c>
      <c r="F727" s="22" t="s">
        <v>689</v>
      </c>
      <c r="G727" s="9" t="s">
        <v>1</v>
      </c>
      <c r="H727" s="9" t="s">
        <v>1665</v>
      </c>
      <c r="I727" s="13" t="s">
        <v>1658</v>
      </c>
      <c r="J727" s="10">
        <v>20</v>
      </c>
      <c r="K727" s="11" t="s">
        <v>967</v>
      </c>
      <c r="L727" s="11" t="s">
        <v>1443</v>
      </c>
      <c r="M727" s="15">
        <v>600</v>
      </c>
      <c r="N727" s="12">
        <v>32</v>
      </c>
      <c r="O727" s="12">
        <v>0.25</v>
      </c>
      <c r="P727" s="12">
        <v>3.5</v>
      </c>
      <c r="Q727" s="12">
        <v>24.000000000000004</v>
      </c>
      <c r="R727" s="12">
        <v>20</v>
      </c>
      <c r="S727" s="12">
        <v>7.5</v>
      </c>
      <c r="T727" s="9">
        <v>18.812000000000001</v>
      </c>
      <c r="U727" s="12">
        <v>28.5</v>
      </c>
      <c r="V727" s="12">
        <v>1.75</v>
      </c>
      <c r="W727" s="12">
        <v>24</v>
      </c>
      <c r="X727" s="9">
        <v>7.5</v>
      </c>
      <c r="Y727" s="9" t="s">
        <v>702</v>
      </c>
      <c r="Z727" s="9" t="s">
        <v>694</v>
      </c>
      <c r="AA727" s="9" t="s">
        <v>695</v>
      </c>
      <c r="AB727" s="9" t="s">
        <v>698</v>
      </c>
      <c r="AC727" s="9">
        <v>0.13333333333333333</v>
      </c>
      <c r="AD727" s="9">
        <v>2.6666666666666665</v>
      </c>
      <c r="AE727" s="9">
        <v>0.53149999999999942</v>
      </c>
      <c r="AF727" s="9">
        <v>15</v>
      </c>
      <c r="AG727" s="25" t="s">
        <v>2264</v>
      </c>
      <c r="BD727" s="1"/>
      <c r="BL727" s="4"/>
      <c r="BM727" s="4"/>
    </row>
    <row r="728" spans="2:65" x14ac:dyDescent="0.25">
      <c r="B728" s="48" t="str">
        <f t="shared" si="99"/>
        <v>WNeck Flange 600-NPS20 SCH-60</v>
      </c>
      <c r="C728" s="9" t="s">
        <v>23</v>
      </c>
      <c r="D728" s="9" t="s">
        <v>964</v>
      </c>
      <c r="E728" s="9">
        <v>16744703</v>
      </c>
      <c r="F728" s="22" t="s">
        <v>689</v>
      </c>
      <c r="G728" s="9" t="s">
        <v>1</v>
      </c>
      <c r="H728" s="9" t="s">
        <v>1666</v>
      </c>
      <c r="I728" s="13" t="s">
        <v>1658</v>
      </c>
      <c r="J728" s="10">
        <v>20</v>
      </c>
      <c r="K728" s="11" t="s">
        <v>967</v>
      </c>
      <c r="L728" s="11" t="s">
        <v>1443</v>
      </c>
      <c r="M728" s="15">
        <v>600</v>
      </c>
      <c r="N728" s="12">
        <v>32</v>
      </c>
      <c r="O728" s="12">
        <v>0.25</v>
      </c>
      <c r="P728" s="12">
        <v>3.5</v>
      </c>
      <c r="Q728" s="12">
        <v>24.000000000000004</v>
      </c>
      <c r="R728" s="12">
        <v>20</v>
      </c>
      <c r="S728" s="12">
        <v>7.5</v>
      </c>
      <c r="T728" s="9">
        <v>18.376000000000001</v>
      </c>
      <c r="U728" s="12">
        <v>28.5</v>
      </c>
      <c r="V728" s="12">
        <v>1.75</v>
      </c>
      <c r="W728" s="12">
        <v>24</v>
      </c>
      <c r="X728" s="9">
        <v>7.5</v>
      </c>
      <c r="Y728" s="9" t="s">
        <v>872</v>
      </c>
      <c r="Z728" s="9" t="s">
        <v>694</v>
      </c>
      <c r="AA728" s="9" t="s">
        <v>695</v>
      </c>
      <c r="AB728" s="9" t="s">
        <v>698</v>
      </c>
      <c r="AC728" s="9">
        <v>0.13333333333333333</v>
      </c>
      <c r="AD728" s="9">
        <v>2.6666666666666665</v>
      </c>
      <c r="AE728" s="9">
        <v>0.74949999999999939</v>
      </c>
      <c r="AF728" s="9">
        <v>15</v>
      </c>
      <c r="AG728" s="25" t="s">
        <v>2264</v>
      </c>
      <c r="BD728" s="1"/>
      <c r="BL728" s="4"/>
      <c r="BM728" s="4"/>
    </row>
    <row r="729" spans="2:65" x14ac:dyDescent="0.25">
      <c r="B729" s="48" t="str">
        <f t="shared" si="99"/>
        <v>WNeck Flange 600-NPS20 SCH-80</v>
      </c>
      <c r="C729" s="9" t="s">
        <v>23</v>
      </c>
      <c r="D729" s="9" t="s">
        <v>964</v>
      </c>
      <c r="E729" s="9">
        <v>16744703</v>
      </c>
      <c r="F729" s="22" t="s">
        <v>689</v>
      </c>
      <c r="G729" s="9" t="s">
        <v>1</v>
      </c>
      <c r="H729" s="9" t="s">
        <v>1667</v>
      </c>
      <c r="I729" s="13" t="s">
        <v>1658</v>
      </c>
      <c r="J729" s="10">
        <v>20</v>
      </c>
      <c r="K729" s="11" t="s">
        <v>967</v>
      </c>
      <c r="L729" s="11" t="s">
        <v>1443</v>
      </c>
      <c r="M729" s="15">
        <v>600</v>
      </c>
      <c r="N729" s="12">
        <v>32</v>
      </c>
      <c r="O729" s="12">
        <v>0.25</v>
      </c>
      <c r="P729" s="12">
        <v>3.5</v>
      </c>
      <c r="Q729" s="12">
        <v>24.000000000000004</v>
      </c>
      <c r="R729" s="12">
        <v>20</v>
      </c>
      <c r="S729" s="12">
        <v>7.5</v>
      </c>
      <c r="T729" s="9">
        <v>17.937999999999999</v>
      </c>
      <c r="U729" s="12">
        <v>28.5</v>
      </c>
      <c r="V729" s="12">
        <v>1.75</v>
      </c>
      <c r="W729" s="12">
        <v>24</v>
      </c>
      <c r="X729" s="9">
        <v>7.5</v>
      </c>
      <c r="Y729" s="9" t="s">
        <v>704</v>
      </c>
      <c r="Z729" s="9" t="s">
        <v>694</v>
      </c>
      <c r="AA729" s="9" t="s">
        <v>695</v>
      </c>
      <c r="AB729" s="9" t="s">
        <v>698</v>
      </c>
      <c r="AC729" s="9">
        <v>0.13333333333333333</v>
      </c>
      <c r="AD729" s="9">
        <v>2.6666666666666665</v>
      </c>
      <c r="AE729" s="9">
        <v>0.96850000000000058</v>
      </c>
      <c r="AF729" s="9">
        <v>15</v>
      </c>
      <c r="AG729" s="25" t="s">
        <v>2264</v>
      </c>
      <c r="BD729" s="1"/>
      <c r="BL729" s="4"/>
      <c r="BM729" s="4"/>
    </row>
    <row r="730" spans="2:65" x14ac:dyDescent="0.25">
      <c r="B730" s="48" t="str">
        <f t="shared" si="99"/>
        <v>WNeck Flange 600-NPS20 SCH-STD</v>
      </c>
      <c r="C730" s="9" t="s">
        <v>23</v>
      </c>
      <c r="D730" s="9" t="s">
        <v>964</v>
      </c>
      <c r="E730" s="9">
        <v>16744703</v>
      </c>
      <c r="F730" s="22" t="s">
        <v>689</v>
      </c>
      <c r="G730" s="9" t="s">
        <v>1</v>
      </c>
      <c r="H730" s="9" t="s">
        <v>1668</v>
      </c>
      <c r="I730" s="13" t="s">
        <v>1658</v>
      </c>
      <c r="J730" s="10">
        <v>20</v>
      </c>
      <c r="K730" s="11" t="s">
        <v>967</v>
      </c>
      <c r="L730" s="11" t="s">
        <v>1443</v>
      </c>
      <c r="M730" s="15">
        <v>600</v>
      </c>
      <c r="N730" s="12">
        <v>32</v>
      </c>
      <c r="O730" s="12">
        <v>0.25</v>
      </c>
      <c r="P730" s="12">
        <v>3.5</v>
      </c>
      <c r="Q730" s="12">
        <v>24.000000000000004</v>
      </c>
      <c r="R730" s="12">
        <v>20</v>
      </c>
      <c r="S730" s="12">
        <v>7.5</v>
      </c>
      <c r="T730" s="9">
        <v>19.25</v>
      </c>
      <c r="U730" s="12">
        <v>28.5</v>
      </c>
      <c r="V730" s="12">
        <v>1.75</v>
      </c>
      <c r="W730" s="12">
        <v>24</v>
      </c>
      <c r="X730" s="9">
        <v>7.5</v>
      </c>
      <c r="Y730" s="9" t="s">
        <v>706</v>
      </c>
      <c r="Z730" s="9" t="s">
        <v>694</v>
      </c>
      <c r="AA730" s="9" t="s">
        <v>695</v>
      </c>
      <c r="AB730" s="9" t="s">
        <v>698</v>
      </c>
      <c r="AC730" s="9">
        <v>0.13333333333333333</v>
      </c>
      <c r="AD730" s="9">
        <v>2.6666666666666665</v>
      </c>
      <c r="AE730" s="9">
        <v>0.3125</v>
      </c>
      <c r="AF730" s="9">
        <v>15</v>
      </c>
      <c r="AG730" s="25" t="s">
        <v>2264</v>
      </c>
      <c r="BD730" s="1"/>
      <c r="BL730" s="4"/>
      <c r="BM730" s="4"/>
    </row>
    <row r="731" spans="2:65" x14ac:dyDescent="0.25">
      <c r="B731" s="48" t="str">
        <f t="shared" si="99"/>
        <v>WNeck Flange 600-NPS20 SCH-XH</v>
      </c>
      <c r="C731" s="9" t="s">
        <v>23</v>
      </c>
      <c r="D731" s="9" t="s">
        <v>964</v>
      </c>
      <c r="E731" s="9">
        <v>16744703</v>
      </c>
      <c r="F731" s="22" t="s">
        <v>689</v>
      </c>
      <c r="G731" s="9" t="s">
        <v>1</v>
      </c>
      <c r="H731" s="9" t="s">
        <v>1669</v>
      </c>
      <c r="I731" s="13" t="s">
        <v>1658</v>
      </c>
      <c r="J731" s="10">
        <v>20</v>
      </c>
      <c r="K731" s="11" t="s">
        <v>967</v>
      </c>
      <c r="L731" s="11" t="s">
        <v>1443</v>
      </c>
      <c r="M731" s="15">
        <v>600</v>
      </c>
      <c r="N731" s="12">
        <v>32</v>
      </c>
      <c r="O731" s="12">
        <v>0.25</v>
      </c>
      <c r="P731" s="12">
        <v>3.5</v>
      </c>
      <c r="Q731" s="12">
        <v>24.000000000000004</v>
      </c>
      <c r="R731" s="12">
        <v>20</v>
      </c>
      <c r="S731" s="12">
        <v>7.5</v>
      </c>
      <c r="T731" s="9">
        <v>19</v>
      </c>
      <c r="U731" s="12">
        <v>28.5</v>
      </c>
      <c r="V731" s="12">
        <v>1.75</v>
      </c>
      <c r="W731" s="12">
        <v>24</v>
      </c>
      <c r="X731" s="9">
        <v>7.5</v>
      </c>
      <c r="Y731" s="9" t="s">
        <v>708</v>
      </c>
      <c r="Z731" s="9" t="s">
        <v>694</v>
      </c>
      <c r="AA731" s="9" t="s">
        <v>695</v>
      </c>
      <c r="AB731" s="9" t="s">
        <v>698</v>
      </c>
      <c r="AC731" s="9">
        <v>0.13333333333333333</v>
      </c>
      <c r="AD731" s="9">
        <v>2.6666666666666665</v>
      </c>
      <c r="AE731" s="9">
        <v>0.4375</v>
      </c>
      <c r="AF731" s="9">
        <v>15</v>
      </c>
      <c r="AG731" s="25" t="s">
        <v>2264</v>
      </c>
      <c r="BD731" s="1"/>
      <c r="BL731" s="4"/>
      <c r="BM731" s="4"/>
    </row>
    <row r="732" spans="2:65" x14ac:dyDescent="0.25">
      <c r="B732" s="48" t="str">
        <f t="shared" si="99"/>
        <v>WNeck Flange 600-NPS24 SCH-10</v>
      </c>
      <c r="C732" s="9" t="s">
        <v>23</v>
      </c>
      <c r="D732" s="9" t="s">
        <v>788</v>
      </c>
      <c r="E732" s="9">
        <v>16777215</v>
      </c>
      <c r="F732" s="22" t="s">
        <v>689</v>
      </c>
      <c r="G732" s="9" t="s">
        <v>1</v>
      </c>
      <c r="H732" s="9" t="s">
        <v>1670</v>
      </c>
      <c r="I732" s="13" t="s">
        <v>1671</v>
      </c>
      <c r="J732" s="10">
        <v>24.000000000000004</v>
      </c>
      <c r="K732" s="11" t="s">
        <v>981</v>
      </c>
      <c r="L732" s="11" t="s">
        <v>1443</v>
      </c>
      <c r="M732" s="15">
        <v>600</v>
      </c>
      <c r="N732" s="12">
        <v>37</v>
      </c>
      <c r="O732" s="12">
        <v>0.25</v>
      </c>
      <c r="P732" s="12">
        <v>4</v>
      </c>
      <c r="Q732" s="12">
        <v>28.25</v>
      </c>
      <c r="R732" s="12">
        <v>24.000000000000004</v>
      </c>
      <c r="S732" s="12">
        <v>8</v>
      </c>
      <c r="T732" s="9">
        <v>23.5</v>
      </c>
      <c r="U732" s="12">
        <v>33</v>
      </c>
      <c r="V732" s="12">
        <v>2</v>
      </c>
      <c r="W732" s="12">
        <v>24</v>
      </c>
      <c r="X732" s="9">
        <v>7.5</v>
      </c>
      <c r="Y732" s="9" t="s">
        <v>693</v>
      </c>
      <c r="Z732" s="9" t="s">
        <v>694</v>
      </c>
      <c r="AA732" s="9" t="s">
        <v>695</v>
      </c>
      <c r="AB732" s="9" t="s">
        <v>698</v>
      </c>
      <c r="AC732" s="9">
        <v>0.13333333333333333</v>
      </c>
      <c r="AD732" s="9">
        <v>2.6666666666666665</v>
      </c>
      <c r="AE732" s="9">
        <v>0.18750000000000178</v>
      </c>
      <c r="AF732" s="9">
        <v>15</v>
      </c>
      <c r="AG732" s="25" t="s">
        <v>2264</v>
      </c>
      <c r="BD732" s="1"/>
      <c r="BL732" s="4"/>
      <c r="BM732" s="4"/>
    </row>
    <row r="733" spans="2:65" x14ac:dyDescent="0.25">
      <c r="B733" s="48" t="str">
        <f t="shared" si="99"/>
        <v>WNeck Flange 600-NPS24 SCH-100</v>
      </c>
      <c r="C733" s="9" t="s">
        <v>23</v>
      </c>
      <c r="D733" s="9" t="s">
        <v>788</v>
      </c>
      <c r="E733" s="9">
        <v>16777215</v>
      </c>
      <c r="F733" s="22" t="s">
        <v>689</v>
      </c>
      <c r="G733" s="9" t="s">
        <v>1</v>
      </c>
      <c r="H733" s="9" t="s">
        <v>1672</v>
      </c>
      <c r="I733" s="13" t="s">
        <v>1671</v>
      </c>
      <c r="J733" s="10">
        <v>24.000000000000004</v>
      </c>
      <c r="K733" s="11" t="s">
        <v>981</v>
      </c>
      <c r="L733" s="11" t="s">
        <v>1443</v>
      </c>
      <c r="M733" s="15">
        <v>600</v>
      </c>
      <c r="N733" s="12">
        <v>37</v>
      </c>
      <c r="O733" s="12">
        <v>0.25</v>
      </c>
      <c r="P733" s="12">
        <v>4</v>
      </c>
      <c r="Q733" s="12">
        <v>28.25</v>
      </c>
      <c r="R733" s="12">
        <v>24.000000000000004</v>
      </c>
      <c r="S733" s="12">
        <v>8</v>
      </c>
      <c r="T733" s="9">
        <v>20.937999999999999</v>
      </c>
      <c r="U733" s="12">
        <v>33</v>
      </c>
      <c r="V733" s="12">
        <v>2</v>
      </c>
      <c r="W733" s="12">
        <v>24</v>
      </c>
      <c r="X733" s="9">
        <v>7.5</v>
      </c>
      <c r="Y733" s="9" t="s">
        <v>859</v>
      </c>
      <c r="Z733" s="9" t="s">
        <v>694</v>
      </c>
      <c r="AA733" s="9" t="s">
        <v>695</v>
      </c>
      <c r="AB733" s="9" t="s">
        <v>698</v>
      </c>
      <c r="AC733" s="9">
        <v>0.13333333333333333</v>
      </c>
      <c r="AD733" s="9">
        <v>2.6666666666666665</v>
      </c>
      <c r="AE733" s="9">
        <v>1.4685000000000024</v>
      </c>
      <c r="AF733" s="9">
        <v>15</v>
      </c>
      <c r="AG733" s="25" t="s">
        <v>2264</v>
      </c>
      <c r="BD733" s="1"/>
      <c r="BL733" s="4"/>
      <c r="BM733" s="4"/>
    </row>
    <row r="734" spans="2:65" x14ac:dyDescent="0.25">
      <c r="B734" s="48" t="str">
        <f t="shared" si="99"/>
        <v>WNeck Flange 600-NPS24 SCH-120</v>
      </c>
      <c r="C734" s="9" t="s">
        <v>23</v>
      </c>
      <c r="D734" s="9" t="s">
        <v>788</v>
      </c>
      <c r="E734" s="9">
        <v>16777215</v>
      </c>
      <c r="F734" s="22" t="s">
        <v>689</v>
      </c>
      <c r="G734" s="9" t="s">
        <v>1</v>
      </c>
      <c r="H734" s="9" t="s">
        <v>1673</v>
      </c>
      <c r="I734" s="13" t="s">
        <v>1671</v>
      </c>
      <c r="J734" s="10">
        <v>24.000000000000004</v>
      </c>
      <c r="K734" s="11" t="s">
        <v>981</v>
      </c>
      <c r="L734" s="11" t="s">
        <v>1443</v>
      </c>
      <c r="M734" s="15">
        <v>600</v>
      </c>
      <c r="N734" s="12">
        <v>37</v>
      </c>
      <c r="O734" s="12">
        <v>0.25</v>
      </c>
      <c r="P734" s="12">
        <v>4</v>
      </c>
      <c r="Q734" s="12">
        <v>28.25</v>
      </c>
      <c r="R734" s="12">
        <v>24.000000000000004</v>
      </c>
      <c r="S734" s="12">
        <v>8</v>
      </c>
      <c r="T734" s="9">
        <v>20.376000000000001</v>
      </c>
      <c r="U734" s="12">
        <v>33</v>
      </c>
      <c r="V734" s="12">
        <v>2</v>
      </c>
      <c r="W734" s="12">
        <v>24</v>
      </c>
      <c r="X734" s="9">
        <v>7.5</v>
      </c>
      <c r="Y734" s="9" t="s">
        <v>816</v>
      </c>
      <c r="Z734" s="9" t="s">
        <v>694</v>
      </c>
      <c r="AA734" s="9" t="s">
        <v>695</v>
      </c>
      <c r="AB734" s="9" t="s">
        <v>698</v>
      </c>
      <c r="AC734" s="9">
        <v>0.13333333333333333</v>
      </c>
      <c r="AD734" s="9">
        <v>2.6666666666666665</v>
      </c>
      <c r="AE734" s="9">
        <v>1.7495000000000012</v>
      </c>
      <c r="AF734" s="9">
        <v>15</v>
      </c>
      <c r="AG734" s="25" t="s">
        <v>2264</v>
      </c>
      <c r="BD734" s="1"/>
      <c r="BL734" s="4"/>
      <c r="BM734" s="4"/>
    </row>
    <row r="735" spans="2:65" x14ac:dyDescent="0.25">
      <c r="B735" s="48" t="str">
        <f t="shared" si="99"/>
        <v>WNeck Flange 600-NPS24 SCH-140</v>
      </c>
      <c r="C735" s="9" t="s">
        <v>23</v>
      </c>
      <c r="D735" s="9" t="s">
        <v>788</v>
      </c>
      <c r="E735" s="9">
        <v>16777215</v>
      </c>
      <c r="F735" s="22" t="s">
        <v>689</v>
      </c>
      <c r="G735" s="9" t="s">
        <v>1</v>
      </c>
      <c r="H735" s="9" t="s">
        <v>1674</v>
      </c>
      <c r="I735" s="13" t="s">
        <v>1671</v>
      </c>
      <c r="J735" s="10">
        <v>24.000000000000004</v>
      </c>
      <c r="K735" s="11" t="s">
        <v>981</v>
      </c>
      <c r="L735" s="11" t="s">
        <v>1443</v>
      </c>
      <c r="M735" s="15">
        <v>600</v>
      </c>
      <c r="N735" s="12">
        <v>37</v>
      </c>
      <c r="O735" s="12">
        <v>0.25</v>
      </c>
      <c r="P735" s="12">
        <v>4</v>
      </c>
      <c r="Q735" s="12">
        <v>28.25</v>
      </c>
      <c r="R735" s="12">
        <v>24.000000000000004</v>
      </c>
      <c r="S735" s="12">
        <v>8</v>
      </c>
      <c r="T735" s="9">
        <v>19.876000000000001</v>
      </c>
      <c r="U735" s="12">
        <v>33</v>
      </c>
      <c r="V735" s="12">
        <v>2</v>
      </c>
      <c r="W735" s="12">
        <v>24</v>
      </c>
      <c r="X735" s="9">
        <v>7.5</v>
      </c>
      <c r="Y735" s="9" t="s">
        <v>862</v>
      </c>
      <c r="Z735" s="9" t="s">
        <v>694</v>
      </c>
      <c r="AA735" s="9" t="s">
        <v>695</v>
      </c>
      <c r="AB735" s="9" t="s">
        <v>698</v>
      </c>
      <c r="AC735" s="9">
        <v>0.13333333333333333</v>
      </c>
      <c r="AD735" s="9">
        <v>2.6666666666666665</v>
      </c>
      <c r="AE735" s="9">
        <v>1.9995000000000012</v>
      </c>
      <c r="AF735" s="9">
        <v>15</v>
      </c>
      <c r="AG735" s="25" t="s">
        <v>2264</v>
      </c>
      <c r="BD735" s="1"/>
      <c r="BL735" s="4"/>
      <c r="BM735" s="4"/>
    </row>
    <row r="736" spans="2:65" x14ac:dyDescent="0.25">
      <c r="B736" s="48" t="str">
        <f t="shared" si="99"/>
        <v>WNeck Flange 600-NPS24 SCH-160</v>
      </c>
      <c r="C736" s="9" t="s">
        <v>23</v>
      </c>
      <c r="D736" s="9" t="s">
        <v>788</v>
      </c>
      <c r="E736" s="9">
        <v>16777215</v>
      </c>
      <c r="F736" s="22" t="s">
        <v>689</v>
      </c>
      <c r="G736" s="9" t="s">
        <v>1</v>
      </c>
      <c r="H736" s="9" t="s">
        <v>1675</v>
      </c>
      <c r="I736" s="13" t="s">
        <v>1671</v>
      </c>
      <c r="J736" s="10">
        <v>24.000000000000004</v>
      </c>
      <c r="K736" s="11" t="s">
        <v>981</v>
      </c>
      <c r="L736" s="11" t="s">
        <v>1443</v>
      </c>
      <c r="M736" s="15">
        <v>600</v>
      </c>
      <c r="N736" s="12">
        <v>37</v>
      </c>
      <c r="O736" s="12">
        <v>0.25</v>
      </c>
      <c r="P736" s="12">
        <v>4</v>
      </c>
      <c r="Q736" s="12">
        <v>28.25</v>
      </c>
      <c r="R736" s="12">
        <v>24.000000000000004</v>
      </c>
      <c r="S736" s="12">
        <v>8</v>
      </c>
      <c r="T736" s="9">
        <v>19.312000000000001</v>
      </c>
      <c r="U736" s="12">
        <v>33</v>
      </c>
      <c r="V736" s="12">
        <v>2</v>
      </c>
      <c r="W736" s="12">
        <v>24</v>
      </c>
      <c r="X736" s="9">
        <v>7.5</v>
      </c>
      <c r="Y736" s="9" t="s">
        <v>700</v>
      </c>
      <c r="Z736" s="9" t="s">
        <v>694</v>
      </c>
      <c r="AA736" s="9" t="s">
        <v>695</v>
      </c>
      <c r="AB736" s="9" t="s">
        <v>698</v>
      </c>
      <c r="AC736" s="9">
        <v>0.13333333333333333</v>
      </c>
      <c r="AD736" s="9">
        <v>2.6666666666666665</v>
      </c>
      <c r="AE736" s="9">
        <v>2.2815000000000012</v>
      </c>
      <c r="AF736" s="9">
        <v>15</v>
      </c>
      <c r="AG736" s="25" t="s">
        <v>2264</v>
      </c>
      <c r="BD736" s="1"/>
      <c r="BL736" s="4"/>
      <c r="BM736" s="4"/>
    </row>
    <row r="737" spans="2:65" x14ac:dyDescent="0.25">
      <c r="B737" s="48" t="str">
        <f t="shared" si="99"/>
        <v>WNeck Flange 600-NPS24 SCH-20</v>
      </c>
      <c r="C737" s="9" t="s">
        <v>23</v>
      </c>
      <c r="D737" s="9" t="s">
        <v>788</v>
      </c>
      <c r="E737" s="9">
        <v>16777215</v>
      </c>
      <c r="F737" s="22" t="s">
        <v>689</v>
      </c>
      <c r="G737" s="9" t="s">
        <v>1</v>
      </c>
      <c r="H737" s="9" t="s">
        <v>1676</v>
      </c>
      <c r="I737" s="13" t="s">
        <v>1671</v>
      </c>
      <c r="J737" s="10">
        <v>24.000000000000004</v>
      </c>
      <c r="K737" s="11" t="s">
        <v>981</v>
      </c>
      <c r="L737" s="11" t="s">
        <v>1443</v>
      </c>
      <c r="M737" s="15">
        <v>600</v>
      </c>
      <c r="N737" s="12">
        <v>37</v>
      </c>
      <c r="O737" s="12">
        <v>0.25</v>
      </c>
      <c r="P737" s="12">
        <v>4</v>
      </c>
      <c r="Q737" s="12">
        <v>28.25</v>
      </c>
      <c r="R737" s="12">
        <v>24.000000000000004</v>
      </c>
      <c r="S737" s="12">
        <v>8</v>
      </c>
      <c r="T737" s="9">
        <v>23.25</v>
      </c>
      <c r="U737" s="12">
        <v>33</v>
      </c>
      <c r="V737" s="12">
        <v>2</v>
      </c>
      <c r="W737" s="12">
        <v>24</v>
      </c>
      <c r="X737" s="9">
        <v>7.5</v>
      </c>
      <c r="Y737" s="9" t="s">
        <v>866</v>
      </c>
      <c r="Z737" s="9" t="s">
        <v>694</v>
      </c>
      <c r="AA737" s="9" t="s">
        <v>695</v>
      </c>
      <c r="AB737" s="9" t="s">
        <v>698</v>
      </c>
      <c r="AC737" s="9">
        <v>0.13333333333333333</v>
      </c>
      <c r="AD737" s="9">
        <v>2.6666666666666665</v>
      </c>
      <c r="AE737" s="9">
        <v>0.31250000000000178</v>
      </c>
      <c r="AF737" s="9">
        <v>15</v>
      </c>
      <c r="AG737" s="25" t="s">
        <v>2264</v>
      </c>
      <c r="BD737" s="1"/>
      <c r="BL737" s="4"/>
      <c r="BM737" s="4"/>
    </row>
    <row r="738" spans="2:65" x14ac:dyDescent="0.25">
      <c r="B738" s="48" t="str">
        <f t="shared" si="99"/>
        <v>WNeck Flange 600-NPS24 SCH-30</v>
      </c>
      <c r="C738" s="9" t="s">
        <v>23</v>
      </c>
      <c r="D738" s="9" t="s">
        <v>788</v>
      </c>
      <c r="E738" s="9">
        <v>16777215</v>
      </c>
      <c r="F738" s="22" t="s">
        <v>689</v>
      </c>
      <c r="G738" s="9" t="s">
        <v>1</v>
      </c>
      <c r="H738" s="9" t="s">
        <v>1677</v>
      </c>
      <c r="I738" s="13" t="s">
        <v>1671</v>
      </c>
      <c r="J738" s="10">
        <v>24.000000000000004</v>
      </c>
      <c r="K738" s="11" t="s">
        <v>981</v>
      </c>
      <c r="L738" s="11" t="s">
        <v>1443</v>
      </c>
      <c r="M738" s="15">
        <v>600</v>
      </c>
      <c r="N738" s="12">
        <v>37</v>
      </c>
      <c r="O738" s="12">
        <v>0.25</v>
      </c>
      <c r="P738" s="12">
        <v>4</v>
      </c>
      <c r="Q738" s="12">
        <v>28.25</v>
      </c>
      <c r="R738" s="12">
        <v>24.000000000000004</v>
      </c>
      <c r="S738" s="12">
        <v>8</v>
      </c>
      <c r="T738" s="9">
        <v>22.876000000000001</v>
      </c>
      <c r="U738" s="12">
        <v>33</v>
      </c>
      <c r="V738" s="12">
        <v>2</v>
      </c>
      <c r="W738" s="12">
        <v>24</v>
      </c>
      <c r="X738" s="9">
        <v>7.5</v>
      </c>
      <c r="Y738" s="9" t="s">
        <v>868</v>
      </c>
      <c r="Z738" s="9" t="s">
        <v>694</v>
      </c>
      <c r="AA738" s="9" t="s">
        <v>695</v>
      </c>
      <c r="AB738" s="9" t="s">
        <v>698</v>
      </c>
      <c r="AC738" s="9">
        <v>0.13333333333333333</v>
      </c>
      <c r="AD738" s="9">
        <v>2.6666666666666665</v>
      </c>
      <c r="AE738" s="9">
        <v>0.49950000000000117</v>
      </c>
      <c r="AF738" s="9">
        <v>15</v>
      </c>
      <c r="AG738" s="25" t="s">
        <v>2264</v>
      </c>
      <c r="BD738" s="1"/>
      <c r="BL738" s="4"/>
      <c r="BM738" s="4"/>
    </row>
    <row r="739" spans="2:65" x14ac:dyDescent="0.25">
      <c r="B739" s="48" t="str">
        <f t="shared" si="99"/>
        <v>WNeck Flange 600-NPS24 SCH-40</v>
      </c>
      <c r="C739" s="9" t="s">
        <v>23</v>
      </c>
      <c r="D739" s="9" t="s">
        <v>788</v>
      </c>
      <c r="E739" s="9">
        <v>16777215</v>
      </c>
      <c r="F739" s="22" t="s">
        <v>689</v>
      </c>
      <c r="G739" s="9" t="s">
        <v>1</v>
      </c>
      <c r="H739" s="9" t="s">
        <v>1678</v>
      </c>
      <c r="I739" s="13" t="s">
        <v>1671</v>
      </c>
      <c r="J739" s="10">
        <v>24.000000000000004</v>
      </c>
      <c r="K739" s="11" t="s">
        <v>981</v>
      </c>
      <c r="L739" s="11" t="s">
        <v>1443</v>
      </c>
      <c r="M739" s="15">
        <v>600</v>
      </c>
      <c r="N739" s="12">
        <v>37</v>
      </c>
      <c r="O739" s="12">
        <v>0.25</v>
      </c>
      <c r="P739" s="12">
        <v>4</v>
      </c>
      <c r="Q739" s="12">
        <v>28.25</v>
      </c>
      <c r="R739" s="12">
        <v>24.000000000000004</v>
      </c>
      <c r="S739" s="12">
        <v>8</v>
      </c>
      <c r="T739" s="9">
        <v>22.623999999999999</v>
      </c>
      <c r="U739" s="12">
        <v>33</v>
      </c>
      <c r="V739" s="12">
        <v>2</v>
      </c>
      <c r="W739" s="12">
        <v>24</v>
      </c>
      <c r="X739" s="9">
        <v>7.5</v>
      </c>
      <c r="Y739" s="9" t="s">
        <v>702</v>
      </c>
      <c r="Z739" s="9" t="s">
        <v>694</v>
      </c>
      <c r="AA739" s="9" t="s">
        <v>695</v>
      </c>
      <c r="AB739" s="9" t="s">
        <v>698</v>
      </c>
      <c r="AC739" s="9">
        <v>0.13333333333333333</v>
      </c>
      <c r="AD739" s="9">
        <v>2.6666666666666665</v>
      </c>
      <c r="AE739" s="9">
        <v>0.62550000000000239</v>
      </c>
      <c r="AF739" s="9">
        <v>15</v>
      </c>
      <c r="AG739" s="25" t="s">
        <v>2264</v>
      </c>
      <c r="BD739" s="1"/>
      <c r="BL739" s="4"/>
      <c r="BM739" s="4"/>
    </row>
    <row r="740" spans="2:65" x14ac:dyDescent="0.25">
      <c r="B740" s="48" t="str">
        <f t="shared" si="99"/>
        <v>WNeck Flange 600-NPS24 SCH-60</v>
      </c>
      <c r="C740" s="9" t="s">
        <v>23</v>
      </c>
      <c r="D740" s="9" t="s">
        <v>788</v>
      </c>
      <c r="E740" s="9">
        <v>16777215</v>
      </c>
      <c r="F740" s="22" t="s">
        <v>689</v>
      </c>
      <c r="G740" s="9" t="s">
        <v>1</v>
      </c>
      <c r="H740" s="9" t="s">
        <v>1679</v>
      </c>
      <c r="I740" s="13" t="s">
        <v>1671</v>
      </c>
      <c r="J740" s="10">
        <v>24.000000000000004</v>
      </c>
      <c r="K740" s="11" t="s">
        <v>981</v>
      </c>
      <c r="L740" s="11" t="s">
        <v>1443</v>
      </c>
      <c r="M740" s="15">
        <v>600</v>
      </c>
      <c r="N740" s="12">
        <v>37</v>
      </c>
      <c r="O740" s="12">
        <v>0.25</v>
      </c>
      <c r="P740" s="12">
        <v>4</v>
      </c>
      <c r="Q740" s="12">
        <v>28.25</v>
      </c>
      <c r="R740" s="12">
        <v>24.000000000000004</v>
      </c>
      <c r="S740" s="12">
        <v>8</v>
      </c>
      <c r="T740" s="9">
        <v>22.062000000000001</v>
      </c>
      <c r="U740" s="12">
        <v>33</v>
      </c>
      <c r="V740" s="12">
        <v>2</v>
      </c>
      <c r="W740" s="12">
        <v>24</v>
      </c>
      <c r="X740" s="9">
        <v>7.5</v>
      </c>
      <c r="Y740" s="9" t="s">
        <v>872</v>
      </c>
      <c r="Z740" s="9" t="s">
        <v>694</v>
      </c>
      <c r="AA740" s="9" t="s">
        <v>695</v>
      </c>
      <c r="AB740" s="9" t="s">
        <v>698</v>
      </c>
      <c r="AC740" s="9">
        <v>0.13333333333333333</v>
      </c>
      <c r="AD740" s="9">
        <v>2.6666666666666665</v>
      </c>
      <c r="AE740" s="9">
        <v>0.90650000000000119</v>
      </c>
      <c r="AF740" s="9">
        <v>15</v>
      </c>
      <c r="AG740" s="25" t="s">
        <v>2264</v>
      </c>
      <c r="BD740" s="1"/>
      <c r="BL740" s="4"/>
      <c r="BM740" s="4"/>
    </row>
    <row r="741" spans="2:65" x14ac:dyDescent="0.25">
      <c r="B741" s="48" t="str">
        <f t="shared" si="99"/>
        <v>WNeck Flange 600-NPS24 SCH-80</v>
      </c>
      <c r="C741" s="9" t="s">
        <v>23</v>
      </c>
      <c r="D741" s="9" t="s">
        <v>788</v>
      </c>
      <c r="E741" s="9">
        <v>16777215</v>
      </c>
      <c r="F741" s="22" t="s">
        <v>689</v>
      </c>
      <c r="G741" s="9" t="s">
        <v>1</v>
      </c>
      <c r="H741" s="9" t="s">
        <v>1680</v>
      </c>
      <c r="I741" s="13" t="s">
        <v>1671</v>
      </c>
      <c r="J741" s="10">
        <v>24.000000000000004</v>
      </c>
      <c r="K741" s="11" t="s">
        <v>981</v>
      </c>
      <c r="L741" s="11" t="s">
        <v>1443</v>
      </c>
      <c r="M741" s="15">
        <v>600</v>
      </c>
      <c r="N741" s="12">
        <v>37</v>
      </c>
      <c r="O741" s="12">
        <v>0.25</v>
      </c>
      <c r="P741" s="12">
        <v>4</v>
      </c>
      <c r="Q741" s="12">
        <v>28.25</v>
      </c>
      <c r="R741" s="12">
        <v>24.000000000000004</v>
      </c>
      <c r="S741" s="12">
        <v>8</v>
      </c>
      <c r="T741" s="9">
        <v>21.562000000000001</v>
      </c>
      <c r="U741" s="12">
        <v>33</v>
      </c>
      <c r="V741" s="12">
        <v>2</v>
      </c>
      <c r="W741" s="12">
        <v>24</v>
      </c>
      <c r="X741" s="9">
        <v>7.5</v>
      </c>
      <c r="Y741" s="9" t="s">
        <v>704</v>
      </c>
      <c r="Z741" s="9" t="s">
        <v>694</v>
      </c>
      <c r="AA741" s="9" t="s">
        <v>695</v>
      </c>
      <c r="AB741" s="9" t="s">
        <v>698</v>
      </c>
      <c r="AC741" s="9">
        <v>0.13333333333333333</v>
      </c>
      <c r="AD741" s="9">
        <v>2.6666666666666665</v>
      </c>
      <c r="AE741" s="9">
        <v>1.1565000000000012</v>
      </c>
      <c r="AF741" s="9">
        <v>15</v>
      </c>
      <c r="AG741" s="25" t="s">
        <v>2264</v>
      </c>
      <c r="BD741" s="1"/>
      <c r="BL741" s="4"/>
      <c r="BM741" s="4"/>
    </row>
    <row r="742" spans="2:65" x14ac:dyDescent="0.25">
      <c r="B742" s="48" t="str">
        <f t="shared" si="99"/>
        <v>WNeck Flange 600-NPS24 SCH-STD</v>
      </c>
      <c r="C742" s="9" t="s">
        <v>23</v>
      </c>
      <c r="D742" s="9" t="s">
        <v>788</v>
      </c>
      <c r="E742" s="9">
        <v>16777215</v>
      </c>
      <c r="F742" s="22" t="s">
        <v>689</v>
      </c>
      <c r="G742" s="9" t="s">
        <v>1</v>
      </c>
      <c r="H742" s="9" t="s">
        <v>1681</v>
      </c>
      <c r="I742" s="13" t="s">
        <v>1671</v>
      </c>
      <c r="J742" s="10">
        <v>24.000000000000004</v>
      </c>
      <c r="K742" s="11" t="s">
        <v>981</v>
      </c>
      <c r="L742" s="11" t="s">
        <v>1443</v>
      </c>
      <c r="M742" s="15">
        <v>600</v>
      </c>
      <c r="N742" s="12">
        <v>37</v>
      </c>
      <c r="O742" s="12">
        <v>0.25</v>
      </c>
      <c r="P742" s="12">
        <v>4</v>
      </c>
      <c r="Q742" s="12">
        <v>28.25</v>
      </c>
      <c r="R742" s="12">
        <v>24.000000000000004</v>
      </c>
      <c r="S742" s="12">
        <v>8</v>
      </c>
      <c r="T742" s="9">
        <v>23.25</v>
      </c>
      <c r="U742" s="12">
        <v>33</v>
      </c>
      <c r="V742" s="12">
        <v>2</v>
      </c>
      <c r="W742" s="12">
        <v>24</v>
      </c>
      <c r="X742" s="9">
        <v>7.5</v>
      </c>
      <c r="Y742" s="9" t="s">
        <v>706</v>
      </c>
      <c r="Z742" s="9" t="s">
        <v>694</v>
      </c>
      <c r="AA742" s="9" t="s">
        <v>695</v>
      </c>
      <c r="AB742" s="9" t="s">
        <v>698</v>
      </c>
      <c r="AC742" s="9">
        <v>0.13333333333333333</v>
      </c>
      <c r="AD742" s="9">
        <v>2.6666666666666665</v>
      </c>
      <c r="AE742" s="9">
        <v>0.31250000000000178</v>
      </c>
      <c r="AF742" s="9">
        <v>15</v>
      </c>
      <c r="AG742" s="25" t="s">
        <v>2264</v>
      </c>
      <c r="BD742" s="1"/>
      <c r="BL742" s="4"/>
      <c r="BM742" s="4"/>
    </row>
    <row r="743" spans="2:65" x14ac:dyDescent="0.25">
      <c r="B743" s="48" t="str">
        <f t="shared" si="99"/>
        <v>WNeck Flange 600-NPS24 SCH-XH</v>
      </c>
      <c r="C743" s="9" t="s">
        <v>23</v>
      </c>
      <c r="D743" s="9" t="s">
        <v>788</v>
      </c>
      <c r="E743" s="9">
        <v>16777215</v>
      </c>
      <c r="F743" s="22" t="s">
        <v>689</v>
      </c>
      <c r="G743" s="9" t="s">
        <v>1</v>
      </c>
      <c r="H743" s="9" t="s">
        <v>1682</v>
      </c>
      <c r="I743" s="13" t="s">
        <v>1671</v>
      </c>
      <c r="J743" s="10">
        <v>24.000000000000004</v>
      </c>
      <c r="K743" s="11" t="s">
        <v>981</v>
      </c>
      <c r="L743" s="11" t="s">
        <v>1443</v>
      </c>
      <c r="M743" s="15">
        <v>600</v>
      </c>
      <c r="N743" s="12">
        <v>37</v>
      </c>
      <c r="O743" s="12">
        <v>0.25</v>
      </c>
      <c r="P743" s="12">
        <v>4</v>
      </c>
      <c r="Q743" s="12">
        <v>28.25</v>
      </c>
      <c r="R743" s="12">
        <v>24.000000000000004</v>
      </c>
      <c r="S743" s="12">
        <v>8</v>
      </c>
      <c r="T743" s="9">
        <v>23</v>
      </c>
      <c r="U743" s="12">
        <v>33</v>
      </c>
      <c r="V743" s="12">
        <v>2</v>
      </c>
      <c r="W743" s="12">
        <v>24</v>
      </c>
      <c r="X743" s="9">
        <v>7.5</v>
      </c>
      <c r="Y743" s="9" t="s">
        <v>708</v>
      </c>
      <c r="Z743" s="9" t="s">
        <v>694</v>
      </c>
      <c r="AA743" s="9" t="s">
        <v>695</v>
      </c>
      <c r="AB743" s="9" t="s">
        <v>698</v>
      </c>
      <c r="AC743" s="9">
        <v>0.13333333333333333</v>
      </c>
      <c r="AD743" s="9">
        <v>2.6666666666666665</v>
      </c>
      <c r="AE743" s="9">
        <v>0.43750000000000178</v>
      </c>
      <c r="AF743" s="9">
        <v>15</v>
      </c>
      <c r="AG743" s="25" t="s">
        <v>2264</v>
      </c>
      <c r="BD743" s="1"/>
      <c r="BL743" s="4"/>
      <c r="BM743" s="4"/>
    </row>
    <row r="744" spans="2:65" x14ac:dyDescent="0.25">
      <c r="B744" s="48" t="str">
        <f t="shared" si="99"/>
        <v>WNeck Flange 900-NPS0.5 SCH-10</v>
      </c>
      <c r="C744" s="9" t="s">
        <v>23</v>
      </c>
      <c r="D744" s="9" t="s">
        <v>696</v>
      </c>
      <c r="E744" s="9">
        <v>12632256</v>
      </c>
      <c r="F744" s="22" t="s">
        <v>689</v>
      </c>
      <c r="G744" s="9" t="s">
        <v>1</v>
      </c>
      <c r="H744" s="9" t="s">
        <v>1683</v>
      </c>
      <c r="I744" s="13" t="s">
        <v>1684</v>
      </c>
      <c r="J744" s="10">
        <v>0.5</v>
      </c>
      <c r="K744" s="11" t="s">
        <v>691</v>
      </c>
      <c r="L744" s="11" t="s">
        <v>1685</v>
      </c>
      <c r="M744" s="15">
        <v>900</v>
      </c>
      <c r="N744" s="12">
        <v>4.75</v>
      </c>
      <c r="O744" s="12">
        <v>0.25</v>
      </c>
      <c r="P744" s="12">
        <v>0.88</v>
      </c>
      <c r="Q744" s="12">
        <v>1.5000000000000002</v>
      </c>
      <c r="R744" s="12">
        <v>0.84</v>
      </c>
      <c r="S744" s="12">
        <v>2.38</v>
      </c>
      <c r="T744" s="14">
        <v>0.67400000000000004</v>
      </c>
      <c r="U744" s="12">
        <v>3.25</v>
      </c>
      <c r="V744" s="12">
        <v>0.88</v>
      </c>
      <c r="W744" s="12">
        <v>4</v>
      </c>
      <c r="X744" s="9">
        <v>45</v>
      </c>
      <c r="Y744" s="9" t="s">
        <v>693</v>
      </c>
      <c r="Z744" s="9" t="s">
        <v>694</v>
      </c>
      <c r="AA744" s="9" t="s">
        <v>695</v>
      </c>
      <c r="AB744" s="9" t="s">
        <v>698</v>
      </c>
      <c r="AC744" s="9">
        <v>0.05</v>
      </c>
      <c r="AD744" s="9">
        <v>1</v>
      </c>
      <c r="AE744" s="9">
        <v>2.0499999999999963E-2</v>
      </c>
      <c r="AF744" s="9">
        <v>90</v>
      </c>
      <c r="AG744" s="25" t="s">
        <v>2264</v>
      </c>
      <c r="BD744" s="1"/>
      <c r="BL744" s="4"/>
      <c r="BM744" s="4"/>
    </row>
    <row r="745" spans="2:65" x14ac:dyDescent="0.25">
      <c r="B745" s="48" t="str">
        <f t="shared" si="99"/>
        <v>WNeck Flange 900-NPS0.5 SCH-160</v>
      </c>
      <c r="C745" s="9" t="s">
        <v>23</v>
      </c>
      <c r="D745" s="9" t="s">
        <v>696</v>
      </c>
      <c r="E745" s="9">
        <v>12632256</v>
      </c>
      <c r="F745" s="22" t="s">
        <v>689</v>
      </c>
      <c r="G745" s="9" t="s">
        <v>404</v>
      </c>
      <c r="H745" s="9" t="s">
        <v>1686</v>
      </c>
      <c r="I745" s="13" t="s">
        <v>1684</v>
      </c>
      <c r="J745" s="10">
        <v>0.5</v>
      </c>
      <c r="K745" s="11" t="s">
        <v>691</v>
      </c>
      <c r="L745" s="11" t="s">
        <v>1685</v>
      </c>
      <c r="M745" s="15">
        <v>900</v>
      </c>
      <c r="N745" s="12">
        <v>4.75</v>
      </c>
      <c r="O745" s="12">
        <v>0.25</v>
      </c>
      <c r="P745" s="12">
        <v>0.88</v>
      </c>
      <c r="Q745" s="12">
        <v>1.5000000000000002</v>
      </c>
      <c r="R745" s="12">
        <v>0.84</v>
      </c>
      <c r="S745" s="12">
        <v>2.38</v>
      </c>
      <c r="T745" s="14">
        <v>0.46400000000000002</v>
      </c>
      <c r="U745" s="12">
        <v>3.25</v>
      </c>
      <c r="V745" s="12">
        <v>0.88</v>
      </c>
      <c r="W745" s="12">
        <v>4</v>
      </c>
      <c r="X745" s="9">
        <v>45</v>
      </c>
      <c r="Y745" s="9" t="s">
        <v>700</v>
      </c>
      <c r="Z745" s="9" t="s">
        <v>694</v>
      </c>
      <c r="AA745" s="9" t="s">
        <v>695</v>
      </c>
      <c r="AB745" s="9" t="s">
        <v>698</v>
      </c>
      <c r="AC745" s="9">
        <v>0.05</v>
      </c>
      <c r="AD745" s="9">
        <v>1</v>
      </c>
      <c r="AE745" s="9">
        <v>0.12549999999999997</v>
      </c>
      <c r="AF745" s="9">
        <v>90</v>
      </c>
      <c r="AG745" s="25" t="s">
        <v>2264</v>
      </c>
      <c r="BD745" s="1"/>
      <c r="BL745" s="4"/>
      <c r="BM745" s="4"/>
    </row>
    <row r="746" spans="2:65" x14ac:dyDescent="0.25">
      <c r="B746" s="48" t="str">
        <f t="shared" si="99"/>
        <v>WNeck Flange 900-NPS0.5 SCH-40</v>
      </c>
      <c r="C746" s="9" t="s">
        <v>23</v>
      </c>
      <c r="D746" s="9" t="s">
        <v>696</v>
      </c>
      <c r="E746" s="9">
        <v>12632256</v>
      </c>
      <c r="F746" s="22" t="s">
        <v>689</v>
      </c>
      <c r="G746" s="9" t="s">
        <v>405</v>
      </c>
      <c r="H746" s="9" t="s">
        <v>1687</v>
      </c>
      <c r="I746" s="13" t="s">
        <v>1684</v>
      </c>
      <c r="J746" s="10">
        <v>0.5</v>
      </c>
      <c r="K746" s="11" t="s">
        <v>691</v>
      </c>
      <c r="L746" s="11" t="s">
        <v>1685</v>
      </c>
      <c r="M746" s="15">
        <v>900</v>
      </c>
      <c r="N746" s="12">
        <v>4.75</v>
      </c>
      <c r="O746" s="12">
        <v>0.25</v>
      </c>
      <c r="P746" s="12">
        <v>0.88</v>
      </c>
      <c r="Q746" s="12">
        <v>1.5000000000000002</v>
      </c>
      <c r="R746" s="12">
        <v>0.84</v>
      </c>
      <c r="S746" s="12">
        <v>2.38</v>
      </c>
      <c r="T746" s="14">
        <v>0.622</v>
      </c>
      <c r="U746" s="12">
        <v>3.25</v>
      </c>
      <c r="V746" s="12">
        <v>0.88</v>
      </c>
      <c r="W746" s="12">
        <v>4</v>
      </c>
      <c r="X746" s="9">
        <v>45</v>
      </c>
      <c r="Y746" s="9" t="s">
        <v>702</v>
      </c>
      <c r="Z746" s="9" t="s">
        <v>694</v>
      </c>
      <c r="AA746" s="9" t="s">
        <v>695</v>
      </c>
      <c r="AB746" s="9" t="s">
        <v>698</v>
      </c>
      <c r="AC746" s="9">
        <v>0.05</v>
      </c>
      <c r="AD746" s="9">
        <v>1</v>
      </c>
      <c r="AE746" s="9">
        <v>4.6499999999999986E-2</v>
      </c>
      <c r="AF746" s="9">
        <v>90</v>
      </c>
      <c r="AG746" s="25" t="s">
        <v>2264</v>
      </c>
      <c r="BD746" s="1"/>
      <c r="BL746" s="4"/>
      <c r="BM746" s="4"/>
    </row>
    <row r="747" spans="2:65" x14ac:dyDescent="0.25">
      <c r="B747" s="48" t="str">
        <f t="shared" si="99"/>
        <v>WNeck Flange 900-NPS0.5 SCH-80</v>
      </c>
      <c r="C747" s="9" t="s">
        <v>23</v>
      </c>
      <c r="D747" s="9" t="s">
        <v>696</v>
      </c>
      <c r="E747" s="9">
        <v>12632256</v>
      </c>
      <c r="F747" s="22" t="s">
        <v>689</v>
      </c>
      <c r="G747" s="9" t="s">
        <v>406</v>
      </c>
      <c r="H747" s="9" t="s">
        <v>1688</v>
      </c>
      <c r="I747" s="13" t="s">
        <v>1684</v>
      </c>
      <c r="J747" s="10">
        <v>0.5</v>
      </c>
      <c r="K747" s="11" t="s">
        <v>691</v>
      </c>
      <c r="L747" s="11" t="s">
        <v>1685</v>
      </c>
      <c r="M747" s="15">
        <v>900</v>
      </c>
      <c r="N747" s="12">
        <v>4.75</v>
      </c>
      <c r="O747" s="12">
        <v>0.25</v>
      </c>
      <c r="P747" s="12">
        <v>0.88</v>
      </c>
      <c r="Q747" s="12">
        <v>1.5000000000000002</v>
      </c>
      <c r="R747" s="12">
        <v>0.84</v>
      </c>
      <c r="S747" s="12">
        <v>2.38</v>
      </c>
      <c r="T747" s="14">
        <v>0.54600000000000004</v>
      </c>
      <c r="U747" s="12">
        <v>3.25</v>
      </c>
      <c r="V747" s="12">
        <v>0.88</v>
      </c>
      <c r="W747" s="12">
        <v>4</v>
      </c>
      <c r="X747" s="9">
        <v>45</v>
      </c>
      <c r="Y747" s="9" t="s">
        <v>704</v>
      </c>
      <c r="Z747" s="9" t="s">
        <v>694</v>
      </c>
      <c r="AA747" s="9" t="s">
        <v>695</v>
      </c>
      <c r="AB747" s="9" t="s">
        <v>698</v>
      </c>
      <c r="AC747" s="9">
        <v>0.05</v>
      </c>
      <c r="AD747" s="9">
        <v>1</v>
      </c>
      <c r="AE747" s="9">
        <v>8.4499999999999964E-2</v>
      </c>
      <c r="AF747" s="9">
        <v>90</v>
      </c>
      <c r="AG747" s="25" t="s">
        <v>2264</v>
      </c>
      <c r="BD747" s="1"/>
      <c r="BL747" s="4"/>
      <c r="BM747" s="4"/>
    </row>
    <row r="748" spans="2:65" x14ac:dyDescent="0.25">
      <c r="B748" s="48" t="str">
        <f t="shared" si="99"/>
        <v>WNeck Flange 900-NPS0.5 SCH-STD</v>
      </c>
      <c r="C748" s="9" t="s">
        <v>23</v>
      </c>
      <c r="D748" s="9" t="s">
        <v>696</v>
      </c>
      <c r="E748" s="9">
        <v>12632256</v>
      </c>
      <c r="F748" s="22" t="s">
        <v>689</v>
      </c>
      <c r="G748" s="9" t="s">
        <v>407</v>
      </c>
      <c r="H748" s="9" t="s">
        <v>1689</v>
      </c>
      <c r="I748" s="13" t="s">
        <v>1684</v>
      </c>
      <c r="J748" s="10">
        <v>0.5</v>
      </c>
      <c r="K748" s="11" t="s">
        <v>691</v>
      </c>
      <c r="L748" s="11" t="s">
        <v>1685</v>
      </c>
      <c r="M748" s="15">
        <v>900</v>
      </c>
      <c r="N748" s="12">
        <v>4.75</v>
      </c>
      <c r="O748" s="12">
        <v>0.25</v>
      </c>
      <c r="P748" s="12">
        <v>0.88</v>
      </c>
      <c r="Q748" s="12">
        <v>1.5000000000000002</v>
      </c>
      <c r="R748" s="12">
        <v>0.84</v>
      </c>
      <c r="S748" s="12">
        <v>2.38</v>
      </c>
      <c r="T748" s="14">
        <v>0.622</v>
      </c>
      <c r="U748" s="12">
        <v>3.25</v>
      </c>
      <c r="V748" s="12">
        <v>0.88</v>
      </c>
      <c r="W748" s="12">
        <v>4</v>
      </c>
      <c r="X748" s="9">
        <v>45</v>
      </c>
      <c r="Y748" s="9" t="s">
        <v>706</v>
      </c>
      <c r="Z748" s="9" t="s">
        <v>694</v>
      </c>
      <c r="AA748" s="9" t="s">
        <v>695</v>
      </c>
      <c r="AB748" s="9" t="s">
        <v>698</v>
      </c>
      <c r="AC748" s="9">
        <v>0.05</v>
      </c>
      <c r="AD748" s="9">
        <v>1</v>
      </c>
      <c r="AE748" s="9">
        <v>4.6499999999999986E-2</v>
      </c>
      <c r="AF748" s="9">
        <v>90</v>
      </c>
      <c r="AG748" s="25" t="s">
        <v>2264</v>
      </c>
      <c r="BD748" s="1"/>
      <c r="BL748" s="4"/>
      <c r="BM748" s="4"/>
    </row>
    <row r="749" spans="2:65" x14ac:dyDescent="0.25">
      <c r="B749" s="48" t="str">
        <f t="shared" si="99"/>
        <v>WNeck Flange 900-NPS0.5 SCH-XH</v>
      </c>
      <c r="C749" s="9" t="s">
        <v>23</v>
      </c>
      <c r="D749" s="9" t="s">
        <v>696</v>
      </c>
      <c r="E749" s="9">
        <v>12632256</v>
      </c>
      <c r="F749" s="22" t="s">
        <v>689</v>
      </c>
      <c r="G749" s="9" t="s">
        <v>1</v>
      </c>
      <c r="H749" s="9" t="s">
        <v>1690</v>
      </c>
      <c r="I749" s="13" t="s">
        <v>1684</v>
      </c>
      <c r="J749" s="10">
        <v>0.5</v>
      </c>
      <c r="K749" s="11" t="s">
        <v>691</v>
      </c>
      <c r="L749" s="11" t="s">
        <v>1685</v>
      </c>
      <c r="M749" s="15">
        <v>900</v>
      </c>
      <c r="N749" s="12">
        <v>4.75</v>
      </c>
      <c r="O749" s="12">
        <v>0.25</v>
      </c>
      <c r="P749" s="12">
        <v>0.88</v>
      </c>
      <c r="Q749" s="12">
        <v>1.5000000000000002</v>
      </c>
      <c r="R749" s="12">
        <v>0.84</v>
      </c>
      <c r="S749" s="12">
        <v>2.38</v>
      </c>
      <c r="T749" s="14">
        <v>0.54600000000000004</v>
      </c>
      <c r="U749" s="12">
        <v>3.25</v>
      </c>
      <c r="V749" s="12">
        <v>0.88</v>
      </c>
      <c r="W749" s="12">
        <v>4</v>
      </c>
      <c r="X749" s="9">
        <v>45</v>
      </c>
      <c r="Y749" s="9" t="s">
        <v>708</v>
      </c>
      <c r="Z749" s="9" t="s">
        <v>694</v>
      </c>
      <c r="AA749" s="9" t="s">
        <v>695</v>
      </c>
      <c r="AB749" s="9" t="s">
        <v>698</v>
      </c>
      <c r="AC749" s="9">
        <v>0.05</v>
      </c>
      <c r="AD749" s="9">
        <v>1</v>
      </c>
      <c r="AE749" s="9">
        <v>8.4499999999999964E-2</v>
      </c>
      <c r="AF749" s="9">
        <v>90</v>
      </c>
      <c r="AG749" s="25" t="s">
        <v>2264</v>
      </c>
      <c r="BD749" s="1"/>
      <c r="BL749" s="4"/>
      <c r="BM749" s="4"/>
    </row>
    <row r="750" spans="2:65" x14ac:dyDescent="0.25">
      <c r="B750" s="48" t="str">
        <f t="shared" si="99"/>
        <v>WNeck Flange 900-NPS0.5 SCH-XXH</v>
      </c>
      <c r="C750" s="9" t="s">
        <v>23</v>
      </c>
      <c r="D750" s="9" t="s">
        <v>696</v>
      </c>
      <c r="E750" s="9">
        <v>12632256</v>
      </c>
      <c r="F750" s="22" t="s">
        <v>689</v>
      </c>
      <c r="G750" s="9" t="s">
        <v>408</v>
      </c>
      <c r="H750" s="9" t="s">
        <v>1691</v>
      </c>
      <c r="I750" s="13" t="s">
        <v>1684</v>
      </c>
      <c r="J750" s="10">
        <v>0.5</v>
      </c>
      <c r="K750" s="11" t="s">
        <v>691</v>
      </c>
      <c r="L750" s="11" t="s">
        <v>1685</v>
      </c>
      <c r="M750" s="15">
        <v>900</v>
      </c>
      <c r="N750" s="12">
        <v>4.75</v>
      </c>
      <c r="O750" s="12">
        <v>0.25</v>
      </c>
      <c r="P750" s="12">
        <v>0.88</v>
      </c>
      <c r="Q750" s="12">
        <v>1.5000000000000002</v>
      </c>
      <c r="R750" s="12">
        <v>0.84</v>
      </c>
      <c r="S750" s="12">
        <v>2.38</v>
      </c>
      <c r="T750" s="14">
        <v>0.252</v>
      </c>
      <c r="U750" s="12">
        <v>3.25</v>
      </c>
      <c r="V750" s="12">
        <v>0.88</v>
      </c>
      <c r="W750" s="12">
        <v>4</v>
      </c>
      <c r="X750" s="9">
        <v>45</v>
      </c>
      <c r="Y750" s="9" t="s">
        <v>710</v>
      </c>
      <c r="Z750" s="9" t="s">
        <v>694</v>
      </c>
      <c r="AA750" s="9" t="s">
        <v>695</v>
      </c>
      <c r="AB750" s="9" t="s">
        <v>698</v>
      </c>
      <c r="AC750" s="9">
        <v>0.05</v>
      </c>
      <c r="AD750" s="9">
        <v>1</v>
      </c>
      <c r="AE750" s="9">
        <v>0.23149999999999998</v>
      </c>
      <c r="AF750" s="9">
        <v>90</v>
      </c>
      <c r="AG750" s="25" t="s">
        <v>2264</v>
      </c>
      <c r="BD750" s="1"/>
      <c r="BL750" s="4"/>
      <c r="BM750" s="4"/>
    </row>
    <row r="751" spans="2:65" x14ac:dyDescent="0.25">
      <c r="B751" s="48" t="str">
        <f t="shared" si="99"/>
        <v>WNeck Flange 900-NPS0.75 SCH-10</v>
      </c>
      <c r="C751" s="9" t="s">
        <v>23</v>
      </c>
      <c r="D751" s="9" t="s">
        <v>711</v>
      </c>
      <c r="E751" s="9">
        <v>6447714</v>
      </c>
      <c r="F751" s="22" t="s">
        <v>689</v>
      </c>
      <c r="G751" s="9" t="s">
        <v>1</v>
      </c>
      <c r="H751" s="9" t="s">
        <v>1692</v>
      </c>
      <c r="I751" s="13" t="s">
        <v>1693</v>
      </c>
      <c r="J751" s="10">
        <v>0.75000000000000011</v>
      </c>
      <c r="K751" s="11" t="s">
        <v>714</v>
      </c>
      <c r="L751" s="11" t="s">
        <v>1685</v>
      </c>
      <c r="M751" s="15">
        <v>900</v>
      </c>
      <c r="N751" s="12">
        <v>5.12</v>
      </c>
      <c r="O751" s="12">
        <v>0.25</v>
      </c>
      <c r="P751" s="12">
        <v>1</v>
      </c>
      <c r="Q751" s="12">
        <v>1.75</v>
      </c>
      <c r="R751" s="12">
        <v>1.05</v>
      </c>
      <c r="S751" s="12">
        <v>2.75</v>
      </c>
      <c r="T751" s="9">
        <v>0.88400000000000001</v>
      </c>
      <c r="U751" s="12">
        <v>3.5</v>
      </c>
      <c r="V751" s="12">
        <v>0.88</v>
      </c>
      <c r="W751" s="12">
        <v>4</v>
      </c>
      <c r="X751" s="9">
        <v>45</v>
      </c>
      <c r="Y751" s="9" t="s">
        <v>693</v>
      </c>
      <c r="Z751" s="9" t="s">
        <v>694</v>
      </c>
      <c r="AA751" s="9" t="s">
        <v>695</v>
      </c>
      <c r="AB751" s="9" t="s">
        <v>698</v>
      </c>
      <c r="AC751" s="9">
        <v>5.8333333333333334E-2</v>
      </c>
      <c r="AD751" s="9">
        <v>1.1666666666666667</v>
      </c>
      <c r="AE751" s="9">
        <v>2.0500000000000018E-2</v>
      </c>
      <c r="AF751" s="9">
        <v>90</v>
      </c>
      <c r="AG751" s="25" t="s">
        <v>2264</v>
      </c>
      <c r="BD751" s="1"/>
      <c r="BL751" s="4"/>
      <c r="BM751" s="4"/>
    </row>
    <row r="752" spans="2:65" x14ac:dyDescent="0.25">
      <c r="B752" s="48" t="str">
        <f t="shared" si="99"/>
        <v>WNeck Flange 900-NPS0.75 SCH-160</v>
      </c>
      <c r="C752" s="9" t="s">
        <v>23</v>
      </c>
      <c r="D752" s="9" t="s">
        <v>711</v>
      </c>
      <c r="E752" s="9">
        <v>6447714</v>
      </c>
      <c r="F752" s="22" t="s">
        <v>689</v>
      </c>
      <c r="G752" s="9" t="s">
        <v>409</v>
      </c>
      <c r="H752" s="9" t="s">
        <v>1694</v>
      </c>
      <c r="I752" s="13" t="s">
        <v>1693</v>
      </c>
      <c r="J752" s="10">
        <v>0.75000000000000011</v>
      </c>
      <c r="K752" s="11" t="s">
        <v>714</v>
      </c>
      <c r="L752" s="11" t="s">
        <v>1685</v>
      </c>
      <c r="M752" s="15">
        <v>900</v>
      </c>
      <c r="N752" s="12">
        <v>5.12</v>
      </c>
      <c r="O752" s="12">
        <v>0.25</v>
      </c>
      <c r="P752" s="12">
        <v>1</v>
      </c>
      <c r="Q752" s="12">
        <v>1.75</v>
      </c>
      <c r="R752" s="12">
        <v>1.05</v>
      </c>
      <c r="S752" s="12">
        <v>2.75</v>
      </c>
      <c r="T752" s="9">
        <v>0.61199999999999999</v>
      </c>
      <c r="U752" s="12">
        <v>3.5</v>
      </c>
      <c r="V752" s="12">
        <v>0.88</v>
      </c>
      <c r="W752" s="12">
        <v>4</v>
      </c>
      <c r="X752" s="9">
        <v>45</v>
      </c>
      <c r="Y752" s="9" t="s">
        <v>700</v>
      </c>
      <c r="Z752" s="9" t="s">
        <v>694</v>
      </c>
      <c r="AA752" s="9" t="s">
        <v>695</v>
      </c>
      <c r="AB752" s="9" t="s">
        <v>698</v>
      </c>
      <c r="AC752" s="9">
        <v>5.8333333333333334E-2</v>
      </c>
      <c r="AD752" s="9">
        <v>1.1666666666666667</v>
      </c>
      <c r="AE752" s="9">
        <v>0.15650000000000003</v>
      </c>
      <c r="AF752" s="9">
        <v>90</v>
      </c>
      <c r="AG752" s="25" t="s">
        <v>2264</v>
      </c>
      <c r="BD752" s="1"/>
      <c r="BL752" s="4"/>
      <c r="BM752" s="4"/>
    </row>
    <row r="753" spans="2:65" x14ac:dyDescent="0.25">
      <c r="B753" s="48" t="str">
        <f t="shared" si="99"/>
        <v>WNeck Flange 900-NPS0.75 SCH-40</v>
      </c>
      <c r="C753" s="9" t="s">
        <v>23</v>
      </c>
      <c r="D753" s="9" t="s">
        <v>711</v>
      </c>
      <c r="E753" s="9">
        <v>6447714</v>
      </c>
      <c r="F753" s="22" t="s">
        <v>689</v>
      </c>
      <c r="G753" s="9" t="s">
        <v>410</v>
      </c>
      <c r="H753" s="9" t="s">
        <v>1695</v>
      </c>
      <c r="I753" s="13" t="s">
        <v>1693</v>
      </c>
      <c r="J753" s="10">
        <v>0.75000000000000011</v>
      </c>
      <c r="K753" s="11" t="s">
        <v>714</v>
      </c>
      <c r="L753" s="11" t="s">
        <v>1685</v>
      </c>
      <c r="M753" s="15">
        <v>900</v>
      </c>
      <c r="N753" s="12">
        <v>5.12</v>
      </c>
      <c r="O753" s="12">
        <v>0.25</v>
      </c>
      <c r="P753" s="12">
        <v>1</v>
      </c>
      <c r="Q753" s="12">
        <v>1.75</v>
      </c>
      <c r="R753" s="12">
        <v>1.05</v>
      </c>
      <c r="S753" s="12">
        <v>2.75</v>
      </c>
      <c r="T753" s="9">
        <v>0.82399999999999995</v>
      </c>
      <c r="U753" s="12">
        <v>3.5</v>
      </c>
      <c r="V753" s="12">
        <v>0.88</v>
      </c>
      <c r="W753" s="12">
        <v>4</v>
      </c>
      <c r="X753" s="9">
        <v>45</v>
      </c>
      <c r="Y753" s="9" t="s">
        <v>702</v>
      </c>
      <c r="Z753" s="9" t="s">
        <v>694</v>
      </c>
      <c r="AA753" s="9" t="s">
        <v>695</v>
      </c>
      <c r="AB753" s="9" t="s">
        <v>698</v>
      </c>
      <c r="AC753" s="9">
        <v>5.8333333333333334E-2</v>
      </c>
      <c r="AD753" s="9">
        <v>1.1666666666666667</v>
      </c>
      <c r="AE753" s="9">
        <v>5.0500000000000045E-2</v>
      </c>
      <c r="AF753" s="9">
        <v>90</v>
      </c>
      <c r="AG753" s="25" t="s">
        <v>2264</v>
      </c>
      <c r="BD753" s="1"/>
      <c r="BL753" s="4"/>
      <c r="BM753" s="4"/>
    </row>
    <row r="754" spans="2:65" x14ac:dyDescent="0.25">
      <c r="B754" s="48" t="str">
        <f t="shared" si="99"/>
        <v>WNeck Flange 900-NPS0.75 SCH-80</v>
      </c>
      <c r="C754" s="9" t="s">
        <v>23</v>
      </c>
      <c r="D754" s="9" t="s">
        <v>711</v>
      </c>
      <c r="E754" s="9">
        <v>6447714</v>
      </c>
      <c r="F754" s="22" t="s">
        <v>689</v>
      </c>
      <c r="G754" s="9" t="s">
        <v>411</v>
      </c>
      <c r="H754" s="9" t="s">
        <v>1696</v>
      </c>
      <c r="I754" s="13" t="s">
        <v>1693</v>
      </c>
      <c r="J754" s="10">
        <v>0.75000000000000011</v>
      </c>
      <c r="K754" s="11" t="s">
        <v>714</v>
      </c>
      <c r="L754" s="11" t="s">
        <v>1685</v>
      </c>
      <c r="M754" s="15">
        <v>900</v>
      </c>
      <c r="N754" s="12">
        <v>5.12</v>
      </c>
      <c r="O754" s="12">
        <v>0.25</v>
      </c>
      <c r="P754" s="12">
        <v>1</v>
      </c>
      <c r="Q754" s="12">
        <v>1.75</v>
      </c>
      <c r="R754" s="12">
        <v>1.05</v>
      </c>
      <c r="S754" s="12">
        <v>2.75</v>
      </c>
      <c r="T754" s="9">
        <v>0.74199999999999999</v>
      </c>
      <c r="U754" s="12">
        <v>3.5</v>
      </c>
      <c r="V754" s="12">
        <v>0.88</v>
      </c>
      <c r="W754" s="12">
        <v>4</v>
      </c>
      <c r="X754" s="9">
        <v>45</v>
      </c>
      <c r="Y754" s="9" t="s">
        <v>704</v>
      </c>
      <c r="Z754" s="9" t="s">
        <v>694</v>
      </c>
      <c r="AA754" s="9" t="s">
        <v>695</v>
      </c>
      <c r="AB754" s="9" t="s">
        <v>698</v>
      </c>
      <c r="AC754" s="9">
        <v>5.8333333333333334E-2</v>
      </c>
      <c r="AD754" s="9">
        <v>1.1666666666666667</v>
      </c>
      <c r="AE754" s="9">
        <v>9.1500000000000026E-2</v>
      </c>
      <c r="AF754" s="9">
        <v>90</v>
      </c>
      <c r="AG754" s="25" t="s">
        <v>2264</v>
      </c>
      <c r="BD754" s="1"/>
      <c r="BL754" s="4"/>
      <c r="BM754" s="4"/>
    </row>
    <row r="755" spans="2:65" x14ac:dyDescent="0.25">
      <c r="B755" s="48" t="str">
        <f t="shared" si="99"/>
        <v>WNeck Flange 900-NPS0.75 SCH-STD</v>
      </c>
      <c r="C755" s="9" t="s">
        <v>23</v>
      </c>
      <c r="D755" s="9" t="s">
        <v>711</v>
      </c>
      <c r="E755" s="9">
        <v>6447714</v>
      </c>
      <c r="F755" s="22" t="s">
        <v>689</v>
      </c>
      <c r="G755" s="9" t="s">
        <v>1</v>
      </c>
      <c r="H755" s="9" t="s">
        <v>1697</v>
      </c>
      <c r="I755" s="13" t="s">
        <v>1693</v>
      </c>
      <c r="J755" s="10">
        <v>0.75000000000000011</v>
      </c>
      <c r="K755" s="11" t="s">
        <v>714</v>
      </c>
      <c r="L755" s="11" t="s">
        <v>1685</v>
      </c>
      <c r="M755" s="15">
        <v>900</v>
      </c>
      <c r="N755" s="12">
        <v>5.12</v>
      </c>
      <c r="O755" s="12">
        <v>0.25</v>
      </c>
      <c r="P755" s="12">
        <v>1</v>
      </c>
      <c r="Q755" s="12">
        <v>1.75</v>
      </c>
      <c r="R755" s="12">
        <v>1.05</v>
      </c>
      <c r="S755" s="12">
        <v>2.75</v>
      </c>
      <c r="T755" s="9">
        <v>0.82399999999999995</v>
      </c>
      <c r="U755" s="12">
        <v>3.5</v>
      </c>
      <c r="V755" s="12">
        <v>0.88</v>
      </c>
      <c r="W755" s="12">
        <v>4</v>
      </c>
      <c r="X755" s="9">
        <v>45</v>
      </c>
      <c r="Y755" s="9" t="s">
        <v>706</v>
      </c>
      <c r="Z755" s="9" t="s">
        <v>694</v>
      </c>
      <c r="AA755" s="9" t="s">
        <v>695</v>
      </c>
      <c r="AB755" s="9" t="s">
        <v>698</v>
      </c>
      <c r="AC755" s="9">
        <v>5.8333333333333334E-2</v>
      </c>
      <c r="AD755" s="9">
        <v>1.1666666666666667</v>
      </c>
      <c r="AE755" s="9">
        <v>5.0500000000000045E-2</v>
      </c>
      <c r="AF755" s="9">
        <v>90</v>
      </c>
      <c r="AG755" s="25" t="s">
        <v>2264</v>
      </c>
      <c r="BD755" s="1"/>
      <c r="BL755" s="4"/>
      <c r="BM755" s="4"/>
    </row>
    <row r="756" spans="2:65" x14ac:dyDescent="0.25">
      <c r="B756" s="48" t="str">
        <f t="shared" si="99"/>
        <v>WNeck Flange 900-NPS0.75 SCH-XH</v>
      </c>
      <c r="C756" s="9" t="s">
        <v>23</v>
      </c>
      <c r="D756" s="9" t="s">
        <v>711</v>
      </c>
      <c r="E756" s="9">
        <v>6447714</v>
      </c>
      <c r="F756" s="22" t="s">
        <v>689</v>
      </c>
      <c r="G756" s="9" t="s">
        <v>1</v>
      </c>
      <c r="H756" s="9" t="s">
        <v>1698</v>
      </c>
      <c r="I756" s="13" t="s">
        <v>1693</v>
      </c>
      <c r="J756" s="10">
        <v>0.75000000000000011</v>
      </c>
      <c r="K756" s="11" t="s">
        <v>714</v>
      </c>
      <c r="L756" s="11" t="s">
        <v>1685</v>
      </c>
      <c r="M756" s="15">
        <v>900</v>
      </c>
      <c r="N756" s="12">
        <v>5.12</v>
      </c>
      <c r="O756" s="12">
        <v>0.25</v>
      </c>
      <c r="P756" s="12">
        <v>1</v>
      </c>
      <c r="Q756" s="12">
        <v>1.75</v>
      </c>
      <c r="R756" s="12">
        <v>1.05</v>
      </c>
      <c r="S756" s="12">
        <v>2.75</v>
      </c>
      <c r="T756" s="9">
        <v>0.74199999999999999</v>
      </c>
      <c r="U756" s="12">
        <v>3.5</v>
      </c>
      <c r="V756" s="12">
        <v>0.88</v>
      </c>
      <c r="W756" s="12">
        <v>4</v>
      </c>
      <c r="X756" s="9">
        <v>45</v>
      </c>
      <c r="Y756" s="9" t="s">
        <v>708</v>
      </c>
      <c r="Z756" s="9" t="s">
        <v>694</v>
      </c>
      <c r="AA756" s="9" t="s">
        <v>695</v>
      </c>
      <c r="AB756" s="9" t="s">
        <v>698</v>
      </c>
      <c r="AC756" s="9">
        <v>5.8333333333333334E-2</v>
      </c>
      <c r="AD756" s="9">
        <v>1.1666666666666667</v>
      </c>
      <c r="AE756" s="9">
        <v>9.1500000000000026E-2</v>
      </c>
      <c r="AF756" s="9">
        <v>90</v>
      </c>
      <c r="AG756" s="25" t="s">
        <v>2264</v>
      </c>
      <c r="BD756" s="1"/>
      <c r="BL756" s="4"/>
      <c r="BM756" s="4"/>
    </row>
    <row r="757" spans="2:65" x14ac:dyDescent="0.25">
      <c r="B757" s="48" t="str">
        <f t="shared" si="99"/>
        <v>WNeck Flange 900-NPS0.75 SCH-XXH</v>
      </c>
      <c r="C757" s="9" t="s">
        <v>23</v>
      </c>
      <c r="D757" s="9" t="s">
        <v>711</v>
      </c>
      <c r="E757" s="9">
        <v>6447714</v>
      </c>
      <c r="F757" s="22" t="s">
        <v>689</v>
      </c>
      <c r="G757" s="9" t="s">
        <v>412</v>
      </c>
      <c r="H757" s="9" t="s">
        <v>1699</v>
      </c>
      <c r="I757" s="13" t="s">
        <v>1693</v>
      </c>
      <c r="J757" s="10">
        <v>0.75000000000000011</v>
      </c>
      <c r="K757" s="11" t="s">
        <v>714</v>
      </c>
      <c r="L757" s="11" t="s">
        <v>1685</v>
      </c>
      <c r="M757" s="15">
        <v>900</v>
      </c>
      <c r="N757" s="12">
        <v>5.12</v>
      </c>
      <c r="O757" s="12">
        <v>0.25</v>
      </c>
      <c r="P757" s="12">
        <v>1</v>
      </c>
      <c r="Q757" s="12">
        <v>1.75</v>
      </c>
      <c r="R757" s="12">
        <v>1.05</v>
      </c>
      <c r="S757" s="12">
        <v>2.75</v>
      </c>
      <c r="T757" s="9">
        <v>0.434</v>
      </c>
      <c r="U757" s="12">
        <v>3.5</v>
      </c>
      <c r="V757" s="12">
        <v>0.88</v>
      </c>
      <c r="W757" s="12">
        <v>4</v>
      </c>
      <c r="X757" s="9">
        <v>45</v>
      </c>
      <c r="Y757" s="9" t="s">
        <v>710</v>
      </c>
      <c r="Z757" s="9" t="s">
        <v>694</v>
      </c>
      <c r="AA757" s="9" t="s">
        <v>695</v>
      </c>
      <c r="AB757" s="9" t="s">
        <v>698</v>
      </c>
      <c r="AC757" s="9">
        <v>5.8333333333333334E-2</v>
      </c>
      <c r="AD757" s="9">
        <v>1.1666666666666667</v>
      </c>
      <c r="AE757" s="9">
        <v>0.24550000000000005</v>
      </c>
      <c r="AF757" s="9">
        <v>90</v>
      </c>
      <c r="AG757" s="25" t="s">
        <v>2264</v>
      </c>
      <c r="BD757" s="1"/>
      <c r="BL757" s="4"/>
      <c r="BM757" s="4"/>
    </row>
    <row r="758" spans="2:65" x14ac:dyDescent="0.25">
      <c r="B758" s="48" t="str">
        <f t="shared" si="99"/>
        <v>WNeck Flange 900-NPS1 SCH-10</v>
      </c>
      <c r="C758" s="9" t="s">
        <v>23</v>
      </c>
      <c r="D758" s="9" t="s">
        <v>724</v>
      </c>
      <c r="E758" s="9">
        <v>65280</v>
      </c>
      <c r="F758" s="22" t="s">
        <v>689</v>
      </c>
      <c r="G758" s="9" t="s">
        <v>1</v>
      </c>
      <c r="H758" s="9" t="s">
        <v>1700</v>
      </c>
      <c r="I758" s="13" t="s">
        <v>1701</v>
      </c>
      <c r="J758" s="10">
        <v>1</v>
      </c>
      <c r="K758" s="11" t="s">
        <v>727</v>
      </c>
      <c r="L758" s="11" t="s">
        <v>1685</v>
      </c>
      <c r="M758" s="15">
        <v>900</v>
      </c>
      <c r="N758" s="12">
        <v>5.88</v>
      </c>
      <c r="O758" s="12">
        <v>0.25</v>
      </c>
      <c r="P758" s="12">
        <v>1.1200000000000001</v>
      </c>
      <c r="Q758" s="12">
        <v>2.06</v>
      </c>
      <c r="R758" s="12">
        <v>1.32</v>
      </c>
      <c r="S758" s="12">
        <v>2.88</v>
      </c>
      <c r="T758" s="14">
        <v>1.097</v>
      </c>
      <c r="U758" s="12">
        <v>4</v>
      </c>
      <c r="V758" s="12">
        <v>1</v>
      </c>
      <c r="W758" s="12">
        <v>4</v>
      </c>
      <c r="X758" s="9">
        <v>45</v>
      </c>
      <c r="Y758" s="9" t="s">
        <v>693</v>
      </c>
      <c r="Z758" s="9" t="s">
        <v>694</v>
      </c>
      <c r="AA758" s="9" t="s">
        <v>695</v>
      </c>
      <c r="AB758" s="9" t="s">
        <v>698</v>
      </c>
      <c r="AC758" s="9">
        <v>5.8666666666666659E-2</v>
      </c>
      <c r="AD758" s="9">
        <v>1.1733333333333331</v>
      </c>
      <c r="AE758" s="9">
        <v>4.9000000000000044E-2</v>
      </c>
      <c r="AF758" s="9">
        <v>90</v>
      </c>
      <c r="AG758" s="25" t="s">
        <v>2264</v>
      </c>
      <c r="BD758" s="1"/>
      <c r="BL758" s="4"/>
      <c r="BM758" s="4"/>
    </row>
    <row r="759" spans="2:65" x14ac:dyDescent="0.25">
      <c r="B759" s="48" t="str">
        <f t="shared" si="99"/>
        <v>WNeck Flange 900-NPS1 SCH-160</v>
      </c>
      <c r="C759" s="9" t="s">
        <v>23</v>
      </c>
      <c r="D759" s="9" t="s">
        <v>724</v>
      </c>
      <c r="E759" s="9">
        <v>65280</v>
      </c>
      <c r="F759" s="9" t="s">
        <v>1702</v>
      </c>
      <c r="G759" s="9" t="s">
        <v>413</v>
      </c>
      <c r="H759" s="9" t="s">
        <v>1703</v>
      </c>
      <c r="I759" s="13" t="s">
        <v>1701</v>
      </c>
      <c r="J759" s="10">
        <v>1</v>
      </c>
      <c r="K759" s="11" t="s">
        <v>727</v>
      </c>
      <c r="L759" s="11" t="s">
        <v>1685</v>
      </c>
      <c r="M759" s="15">
        <v>900</v>
      </c>
      <c r="N759" s="12">
        <v>5.88</v>
      </c>
      <c r="O759" s="12">
        <v>0.25</v>
      </c>
      <c r="P759" s="12">
        <v>1.1200000000000001</v>
      </c>
      <c r="Q759" s="12">
        <v>2.06</v>
      </c>
      <c r="R759" s="12">
        <v>1.32</v>
      </c>
      <c r="S759" s="12">
        <v>2.88</v>
      </c>
      <c r="T759" s="14">
        <v>0.81499999999999995</v>
      </c>
      <c r="U759" s="12">
        <v>4</v>
      </c>
      <c r="V759" s="12">
        <v>1</v>
      </c>
      <c r="W759" s="12">
        <v>4</v>
      </c>
      <c r="X759" s="9">
        <v>45</v>
      </c>
      <c r="Y759" s="9" t="s">
        <v>700</v>
      </c>
      <c r="Z759" s="9" t="s">
        <v>694</v>
      </c>
      <c r="AA759" s="9" t="s">
        <v>695</v>
      </c>
      <c r="AB759" s="9" t="s">
        <v>698</v>
      </c>
      <c r="AC759" s="9">
        <v>5.8666666666666659E-2</v>
      </c>
      <c r="AD759" s="9">
        <v>1.1733333333333331</v>
      </c>
      <c r="AE759" s="9">
        <v>0.19000000000000006</v>
      </c>
      <c r="AF759" s="9">
        <v>90</v>
      </c>
      <c r="AG759" s="25" t="s">
        <v>2264</v>
      </c>
      <c r="BD759" s="1"/>
      <c r="BL759" s="4"/>
      <c r="BM759" s="4"/>
    </row>
    <row r="760" spans="2:65" x14ac:dyDescent="0.25">
      <c r="B760" s="48" t="str">
        <f t="shared" si="99"/>
        <v>WNeck Flange 900-NPS1 SCH-40</v>
      </c>
      <c r="C760" s="9" t="s">
        <v>23</v>
      </c>
      <c r="D760" s="9" t="s">
        <v>724</v>
      </c>
      <c r="E760" s="9">
        <v>65280</v>
      </c>
      <c r="F760" s="22" t="s">
        <v>689</v>
      </c>
      <c r="G760" s="9" t="s">
        <v>414</v>
      </c>
      <c r="H760" s="9" t="s">
        <v>1704</v>
      </c>
      <c r="I760" s="13" t="s">
        <v>1701</v>
      </c>
      <c r="J760" s="10">
        <v>1</v>
      </c>
      <c r="K760" s="11" t="s">
        <v>727</v>
      </c>
      <c r="L760" s="11" t="s">
        <v>1685</v>
      </c>
      <c r="M760" s="15">
        <v>900</v>
      </c>
      <c r="N760" s="12">
        <v>5.88</v>
      </c>
      <c r="O760" s="12">
        <v>0.25</v>
      </c>
      <c r="P760" s="12">
        <v>1.1200000000000001</v>
      </c>
      <c r="Q760" s="12">
        <v>2.06</v>
      </c>
      <c r="R760" s="12">
        <v>1.32</v>
      </c>
      <c r="S760" s="12">
        <v>2.88</v>
      </c>
      <c r="T760" s="14">
        <v>1.0489999999999999</v>
      </c>
      <c r="U760" s="12">
        <v>4</v>
      </c>
      <c r="V760" s="12">
        <v>1</v>
      </c>
      <c r="W760" s="12">
        <v>4</v>
      </c>
      <c r="X760" s="9">
        <v>45</v>
      </c>
      <c r="Y760" s="9" t="s">
        <v>702</v>
      </c>
      <c r="Z760" s="9" t="s">
        <v>694</v>
      </c>
      <c r="AA760" s="9" t="s">
        <v>695</v>
      </c>
      <c r="AB760" s="9" t="s">
        <v>698</v>
      </c>
      <c r="AC760" s="9">
        <v>5.8666666666666659E-2</v>
      </c>
      <c r="AD760" s="9">
        <v>1.1733333333333331</v>
      </c>
      <c r="AE760" s="9">
        <v>7.3000000000000065E-2</v>
      </c>
      <c r="AF760" s="9">
        <v>90</v>
      </c>
      <c r="AG760" s="25" t="s">
        <v>2264</v>
      </c>
      <c r="BD760" s="1"/>
      <c r="BL760" s="4"/>
      <c r="BM760" s="4"/>
    </row>
    <row r="761" spans="2:65" x14ac:dyDescent="0.25">
      <c r="B761" s="48" t="str">
        <f t="shared" si="99"/>
        <v>WNeck Flange 900-NPS1 SCH-80</v>
      </c>
      <c r="C761" s="9" t="s">
        <v>23</v>
      </c>
      <c r="D761" s="9" t="s">
        <v>724</v>
      </c>
      <c r="E761" s="9">
        <v>65280</v>
      </c>
      <c r="F761" s="22" t="s">
        <v>689</v>
      </c>
      <c r="G761" s="9" t="s">
        <v>415</v>
      </c>
      <c r="H761" s="9" t="s">
        <v>1705</v>
      </c>
      <c r="I761" s="13" t="s">
        <v>1701</v>
      </c>
      <c r="J761" s="10">
        <v>1</v>
      </c>
      <c r="K761" s="11" t="s">
        <v>727</v>
      </c>
      <c r="L761" s="11" t="s">
        <v>1685</v>
      </c>
      <c r="M761" s="15">
        <v>900</v>
      </c>
      <c r="N761" s="12">
        <v>5.88</v>
      </c>
      <c r="O761" s="12">
        <v>0.25</v>
      </c>
      <c r="P761" s="12">
        <v>1.1200000000000001</v>
      </c>
      <c r="Q761" s="12">
        <v>2.06</v>
      </c>
      <c r="R761" s="12">
        <v>1.32</v>
      </c>
      <c r="S761" s="12">
        <v>2.88</v>
      </c>
      <c r="T761" s="14">
        <v>0.95699999999999996</v>
      </c>
      <c r="U761" s="12">
        <v>4</v>
      </c>
      <c r="V761" s="12">
        <v>1</v>
      </c>
      <c r="W761" s="12">
        <v>4</v>
      </c>
      <c r="X761" s="9">
        <v>45</v>
      </c>
      <c r="Y761" s="9" t="s">
        <v>704</v>
      </c>
      <c r="Z761" s="9" t="s">
        <v>694</v>
      </c>
      <c r="AA761" s="9" t="s">
        <v>695</v>
      </c>
      <c r="AB761" s="9" t="s">
        <v>698</v>
      </c>
      <c r="AC761" s="9">
        <v>5.8666666666666659E-2</v>
      </c>
      <c r="AD761" s="9">
        <v>1.1733333333333331</v>
      </c>
      <c r="AE761" s="9">
        <v>0.11900000000000005</v>
      </c>
      <c r="AF761" s="9">
        <v>90</v>
      </c>
      <c r="AG761" s="25" t="s">
        <v>2264</v>
      </c>
      <c r="BD761" s="1"/>
      <c r="BL761" s="4"/>
      <c r="BM761" s="4"/>
    </row>
    <row r="762" spans="2:65" x14ac:dyDescent="0.25">
      <c r="B762" s="48" t="str">
        <f t="shared" si="99"/>
        <v>WNeck Flange 900-NPS1 SCH-STD</v>
      </c>
      <c r="C762" s="9" t="s">
        <v>23</v>
      </c>
      <c r="D762" s="9" t="s">
        <v>724</v>
      </c>
      <c r="E762" s="9">
        <v>65280</v>
      </c>
      <c r="F762" s="22" t="s">
        <v>689</v>
      </c>
      <c r="G762" s="9" t="s">
        <v>416</v>
      </c>
      <c r="H762" s="9" t="s">
        <v>1706</v>
      </c>
      <c r="I762" s="13" t="s">
        <v>1701</v>
      </c>
      <c r="J762" s="10">
        <v>1</v>
      </c>
      <c r="K762" s="11" t="s">
        <v>727</v>
      </c>
      <c r="L762" s="11" t="s">
        <v>1685</v>
      </c>
      <c r="M762" s="15">
        <v>900</v>
      </c>
      <c r="N762" s="12">
        <v>5.88</v>
      </c>
      <c r="O762" s="12">
        <v>0.25</v>
      </c>
      <c r="P762" s="12">
        <v>1.1200000000000001</v>
      </c>
      <c r="Q762" s="12">
        <v>2.06</v>
      </c>
      <c r="R762" s="12">
        <v>1.32</v>
      </c>
      <c r="S762" s="12">
        <v>2.88</v>
      </c>
      <c r="T762" s="14">
        <v>1.0489999999999999</v>
      </c>
      <c r="U762" s="12">
        <v>4</v>
      </c>
      <c r="V762" s="12">
        <v>1</v>
      </c>
      <c r="W762" s="12">
        <v>4</v>
      </c>
      <c r="X762" s="9">
        <v>45</v>
      </c>
      <c r="Y762" s="9" t="s">
        <v>706</v>
      </c>
      <c r="Z762" s="9" t="s">
        <v>694</v>
      </c>
      <c r="AA762" s="9" t="s">
        <v>695</v>
      </c>
      <c r="AB762" s="9" t="s">
        <v>698</v>
      </c>
      <c r="AC762" s="9">
        <v>5.8666666666666659E-2</v>
      </c>
      <c r="AD762" s="9">
        <v>1.1733333333333331</v>
      </c>
      <c r="AE762" s="9">
        <v>7.3000000000000065E-2</v>
      </c>
      <c r="AF762" s="9">
        <v>90</v>
      </c>
      <c r="AG762" s="25" t="s">
        <v>2264</v>
      </c>
      <c r="BD762" s="1"/>
      <c r="BL762" s="4"/>
      <c r="BM762" s="4"/>
    </row>
    <row r="763" spans="2:65" x14ac:dyDescent="0.25">
      <c r="B763" s="48" t="str">
        <f t="shared" si="99"/>
        <v>WNeck Flange 900-NPS1 SCH-XH</v>
      </c>
      <c r="C763" s="9" t="s">
        <v>23</v>
      </c>
      <c r="D763" s="9" t="s">
        <v>724</v>
      </c>
      <c r="E763" s="9">
        <v>65280</v>
      </c>
      <c r="F763" s="22" t="s">
        <v>689</v>
      </c>
      <c r="G763" s="9" t="s">
        <v>417</v>
      </c>
      <c r="H763" s="9" t="s">
        <v>1707</v>
      </c>
      <c r="I763" s="13" t="s">
        <v>1701</v>
      </c>
      <c r="J763" s="10">
        <v>1</v>
      </c>
      <c r="K763" s="11" t="s">
        <v>727</v>
      </c>
      <c r="L763" s="11" t="s">
        <v>1685</v>
      </c>
      <c r="M763" s="15">
        <v>900</v>
      </c>
      <c r="N763" s="12">
        <v>5.88</v>
      </c>
      <c r="O763" s="12">
        <v>0.25</v>
      </c>
      <c r="P763" s="12">
        <v>1.1200000000000001</v>
      </c>
      <c r="Q763" s="12">
        <v>2.06</v>
      </c>
      <c r="R763" s="12">
        <v>1.32</v>
      </c>
      <c r="S763" s="12">
        <v>2.88</v>
      </c>
      <c r="T763" s="14">
        <v>0.95699999999999996</v>
      </c>
      <c r="U763" s="12">
        <v>4</v>
      </c>
      <c r="V763" s="12">
        <v>1</v>
      </c>
      <c r="W763" s="12">
        <v>4</v>
      </c>
      <c r="X763" s="9">
        <v>45</v>
      </c>
      <c r="Y763" s="9" t="s">
        <v>708</v>
      </c>
      <c r="Z763" s="9" t="s">
        <v>694</v>
      </c>
      <c r="AA763" s="9" t="s">
        <v>695</v>
      </c>
      <c r="AB763" s="9" t="s">
        <v>698</v>
      </c>
      <c r="AC763" s="9">
        <v>5.8666666666666659E-2</v>
      </c>
      <c r="AD763" s="9">
        <v>1.1733333333333331</v>
      </c>
      <c r="AE763" s="9">
        <v>0.11900000000000005</v>
      </c>
      <c r="AF763" s="9">
        <v>90</v>
      </c>
      <c r="AG763" s="25" t="s">
        <v>2264</v>
      </c>
      <c r="BD763" s="1"/>
      <c r="BL763" s="4"/>
      <c r="BM763" s="4"/>
    </row>
    <row r="764" spans="2:65" x14ac:dyDescent="0.25">
      <c r="B764" s="48" t="str">
        <f t="shared" si="99"/>
        <v>WNeck Flange 900-NPS1 SCH-XXH</v>
      </c>
      <c r="C764" s="9" t="s">
        <v>23</v>
      </c>
      <c r="D764" s="9" t="s">
        <v>724</v>
      </c>
      <c r="E764" s="9">
        <v>65280</v>
      </c>
      <c r="F764" s="22" t="s">
        <v>689</v>
      </c>
      <c r="G764" s="9" t="s">
        <v>418</v>
      </c>
      <c r="H764" s="9" t="s">
        <v>1708</v>
      </c>
      <c r="I764" s="13" t="s">
        <v>1701</v>
      </c>
      <c r="J764" s="10">
        <v>1</v>
      </c>
      <c r="K764" s="11" t="s">
        <v>727</v>
      </c>
      <c r="L764" s="11" t="s">
        <v>1685</v>
      </c>
      <c r="M764" s="15">
        <v>900</v>
      </c>
      <c r="N764" s="12">
        <v>5.88</v>
      </c>
      <c r="O764" s="12">
        <v>0.25</v>
      </c>
      <c r="P764" s="12">
        <v>1.1200000000000001</v>
      </c>
      <c r="Q764" s="12">
        <v>2.06</v>
      </c>
      <c r="R764" s="12">
        <v>1.32</v>
      </c>
      <c r="S764" s="12">
        <v>2.88</v>
      </c>
      <c r="T764" s="14">
        <v>0.59899999999999998</v>
      </c>
      <c r="U764" s="12">
        <v>4</v>
      </c>
      <c r="V764" s="12">
        <v>1</v>
      </c>
      <c r="W764" s="12">
        <v>4</v>
      </c>
      <c r="X764" s="9">
        <v>45</v>
      </c>
      <c r="Y764" s="9" t="s">
        <v>710</v>
      </c>
      <c r="Z764" s="9" t="s">
        <v>694</v>
      </c>
      <c r="AA764" s="9" t="s">
        <v>695</v>
      </c>
      <c r="AB764" s="9" t="s">
        <v>698</v>
      </c>
      <c r="AC764" s="9">
        <v>5.8666666666666659E-2</v>
      </c>
      <c r="AD764" s="9">
        <v>1.1733333333333331</v>
      </c>
      <c r="AE764" s="9">
        <v>0.29800000000000004</v>
      </c>
      <c r="AF764" s="9">
        <v>90</v>
      </c>
      <c r="AG764" s="25" t="s">
        <v>2264</v>
      </c>
      <c r="BD764" s="1"/>
      <c r="BL764" s="4"/>
      <c r="BM764" s="4"/>
    </row>
    <row r="765" spans="2:65" x14ac:dyDescent="0.25">
      <c r="B765" s="48" t="str">
        <f t="shared" si="99"/>
        <v>WNeck Flange 900-NPS1.25 SCH-10</v>
      </c>
      <c r="C765" s="9" t="s">
        <v>23</v>
      </c>
      <c r="D765" s="9" t="s">
        <v>737</v>
      </c>
      <c r="E765" s="9">
        <v>12800</v>
      </c>
      <c r="F765" s="22" t="s">
        <v>689</v>
      </c>
      <c r="G765" s="9" t="s">
        <v>1</v>
      </c>
      <c r="H765" s="9" t="s">
        <v>1709</v>
      </c>
      <c r="I765" s="13" t="s">
        <v>1710</v>
      </c>
      <c r="J765" s="10">
        <v>1.25</v>
      </c>
      <c r="K765" s="11" t="s">
        <v>740</v>
      </c>
      <c r="L765" s="11" t="s">
        <v>1685</v>
      </c>
      <c r="M765" s="15">
        <v>900</v>
      </c>
      <c r="N765" s="12">
        <v>6.25</v>
      </c>
      <c r="O765" s="12">
        <v>0.25</v>
      </c>
      <c r="P765" s="12">
        <v>1.1200000000000001</v>
      </c>
      <c r="Q765" s="12">
        <v>2.5</v>
      </c>
      <c r="R765" s="12">
        <v>1.6600000000000001</v>
      </c>
      <c r="S765" s="12">
        <v>2.88</v>
      </c>
      <c r="T765" s="14">
        <v>1.4419999999999999</v>
      </c>
      <c r="U765" s="12">
        <v>4.38</v>
      </c>
      <c r="V765" s="12">
        <v>1</v>
      </c>
      <c r="W765" s="12">
        <v>4</v>
      </c>
      <c r="X765" s="9">
        <v>45</v>
      </c>
      <c r="Y765" s="9" t="s">
        <v>693</v>
      </c>
      <c r="Z765" s="9" t="s">
        <v>694</v>
      </c>
      <c r="AA765" s="9" t="s">
        <v>695</v>
      </c>
      <c r="AB765" s="9" t="s">
        <v>698</v>
      </c>
      <c r="AC765" s="9">
        <v>5.8666666666666659E-2</v>
      </c>
      <c r="AD765" s="9">
        <v>1.1733333333333331</v>
      </c>
      <c r="AE765" s="9">
        <v>4.6500000000000097E-2</v>
      </c>
      <c r="AF765" s="9">
        <v>90</v>
      </c>
      <c r="AG765" s="25" t="s">
        <v>2264</v>
      </c>
      <c r="BD765" s="1"/>
      <c r="BL765" s="4"/>
      <c r="BM765" s="4"/>
    </row>
    <row r="766" spans="2:65" x14ac:dyDescent="0.25">
      <c r="B766" s="48" t="str">
        <f t="shared" si="99"/>
        <v>WNeck Flange 900-NPS1.25 SCH-160</v>
      </c>
      <c r="C766" s="9" t="s">
        <v>23</v>
      </c>
      <c r="D766" s="9" t="s">
        <v>737</v>
      </c>
      <c r="E766" s="9">
        <v>12800</v>
      </c>
      <c r="F766" s="22" t="s">
        <v>689</v>
      </c>
      <c r="G766" s="9" t="s">
        <v>419</v>
      </c>
      <c r="H766" s="9" t="s">
        <v>1711</v>
      </c>
      <c r="I766" s="13" t="s">
        <v>1710</v>
      </c>
      <c r="J766" s="10">
        <v>1.25</v>
      </c>
      <c r="K766" s="11" t="s">
        <v>740</v>
      </c>
      <c r="L766" s="11" t="s">
        <v>1685</v>
      </c>
      <c r="M766" s="15">
        <v>900</v>
      </c>
      <c r="N766" s="12">
        <v>6.25</v>
      </c>
      <c r="O766" s="12">
        <v>0.25</v>
      </c>
      <c r="P766" s="12">
        <v>1.1200000000000001</v>
      </c>
      <c r="Q766" s="12">
        <v>2.5</v>
      </c>
      <c r="R766" s="12">
        <v>1.6600000000000001</v>
      </c>
      <c r="S766" s="12">
        <v>2.88</v>
      </c>
      <c r="T766" s="14">
        <v>1.1599999999999999</v>
      </c>
      <c r="U766" s="12">
        <v>4.38</v>
      </c>
      <c r="V766" s="12">
        <v>1</v>
      </c>
      <c r="W766" s="12">
        <v>4</v>
      </c>
      <c r="X766" s="9">
        <v>45</v>
      </c>
      <c r="Y766" s="9" t="s">
        <v>700</v>
      </c>
      <c r="Z766" s="9" t="s">
        <v>694</v>
      </c>
      <c r="AA766" s="9" t="s">
        <v>695</v>
      </c>
      <c r="AB766" s="9" t="s">
        <v>698</v>
      </c>
      <c r="AC766" s="9">
        <v>5.8666666666666659E-2</v>
      </c>
      <c r="AD766" s="9">
        <v>1.1733333333333331</v>
      </c>
      <c r="AE766" s="9">
        <v>0.18750000000000011</v>
      </c>
      <c r="AF766" s="9">
        <v>90</v>
      </c>
      <c r="AG766" s="25" t="s">
        <v>2264</v>
      </c>
      <c r="BD766" s="1"/>
      <c r="BL766" s="4"/>
      <c r="BM766" s="4"/>
    </row>
    <row r="767" spans="2:65" x14ac:dyDescent="0.25">
      <c r="B767" s="48" t="str">
        <f t="shared" si="99"/>
        <v>WNeck Flange 900-NPS1.25 SCH-40</v>
      </c>
      <c r="C767" s="9" t="s">
        <v>23</v>
      </c>
      <c r="D767" s="9" t="s">
        <v>737</v>
      </c>
      <c r="E767" s="9">
        <v>12800</v>
      </c>
      <c r="F767" s="22" t="s">
        <v>689</v>
      </c>
      <c r="G767" s="9" t="s">
        <v>420</v>
      </c>
      <c r="H767" s="9" t="s">
        <v>1712</v>
      </c>
      <c r="I767" s="13" t="s">
        <v>1710</v>
      </c>
      <c r="J767" s="10">
        <v>1.25</v>
      </c>
      <c r="K767" s="11" t="s">
        <v>740</v>
      </c>
      <c r="L767" s="11" t="s">
        <v>1685</v>
      </c>
      <c r="M767" s="15">
        <v>900</v>
      </c>
      <c r="N767" s="12">
        <v>6.25</v>
      </c>
      <c r="O767" s="12">
        <v>0.25</v>
      </c>
      <c r="P767" s="12">
        <v>1.1200000000000001</v>
      </c>
      <c r="Q767" s="12">
        <v>2.5</v>
      </c>
      <c r="R767" s="12">
        <v>1.6600000000000001</v>
      </c>
      <c r="S767" s="12">
        <v>2.88</v>
      </c>
      <c r="T767" s="14">
        <v>1.38</v>
      </c>
      <c r="U767" s="12">
        <v>4.38</v>
      </c>
      <c r="V767" s="12">
        <v>1</v>
      </c>
      <c r="W767" s="12">
        <v>4</v>
      </c>
      <c r="X767" s="9">
        <v>45</v>
      </c>
      <c r="Y767" s="9" t="s">
        <v>702</v>
      </c>
      <c r="Z767" s="9" t="s">
        <v>694</v>
      </c>
      <c r="AA767" s="9" t="s">
        <v>695</v>
      </c>
      <c r="AB767" s="9" t="s">
        <v>698</v>
      </c>
      <c r="AC767" s="9">
        <v>5.8666666666666659E-2</v>
      </c>
      <c r="AD767" s="9">
        <v>1.1733333333333331</v>
      </c>
      <c r="AE767" s="9">
        <v>7.7500000000000124E-2</v>
      </c>
      <c r="AF767" s="9">
        <v>90</v>
      </c>
      <c r="AG767" s="25" t="s">
        <v>2264</v>
      </c>
      <c r="BD767" s="1"/>
      <c r="BL767" s="4"/>
      <c r="BM767" s="4"/>
    </row>
    <row r="768" spans="2:65" x14ac:dyDescent="0.25">
      <c r="B768" s="48" t="str">
        <f t="shared" si="99"/>
        <v>WNeck Flange 900-NPS1.25 SCH-80</v>
      </c>
      <c r="C768" s="9" t="s">
        <v>23</v>
      </c>
      <c r="D768" s="9" t="s">
        <v>737</v>
      </c>
      <c r="E768" s="9">
        <v>12800</v>
      </c>
      <c r="F768" s="22" t="s">
        <v>689</v>
      </c>
      <c r="G768" s="9" t="s">
        <v>421</v>
      </c>
      <c r="H768" s="9" t="s">
        <v>1713</v>
      </c>
      <c r="I768" s="13" t="s">
        <v>1710</v>
      </c>
      <c r="J768" s="10">
        <v>1.25</v>
      </c>
      <c r="K768" s="11" t="s">
        <v>740</v>
      </c>
      <c r="L768" s="11" t="s">
        <v>1685</v>
      </c>
      <c r="M768" s="15">
        <v>900</v>
      </c>
      <c r="N768" s="12">
        <v>6.25</v>
      </c>
      <c r="O768" s="12">
        <v>0.25</v>
      </c>
      <c r="P768" s="12">
        <v>1.1200000000000001</v>
      </c>
      <c r="Q768" s="12">
        <v>2.5</v>
      </c>
      <c r="R768" s="12">
        <v>1.6600000000000001</v>
      </c>
      <c r="S768" s="12">
        <v>2.88</v>
      </c>
      <c r="T768" s="14">
        <v>1.278</v>
      </c>
      <c r="U768" s="12">
        <v>4.38</v>
      </c>
      <c r="V768" s="12">
        <v>1</v>
      </c>
      <c r="W768" s="12">
        <v>4</v>
      </c>
      <c r="X768" s="9">
        <v>45</v>
      </c>
      <c r="Y768" s="9" t="s">
        <v>704</v>
      </c>
      <c r="Z768" s="9" t="s">
        <v>694</v>
      </c>
      <c r="AA768" s="9" t="s">
        <v>695</v>
      </c>
      <c r="AB768" s="9" t="s">
        <v>698</v>
      </c>
      <c r="AC768" s="9">
        <v>5.8666666666666659E-2</v>
      </c>
      <c r="AD768" s="9">
        <v>1.1733333333333331</v>
      </c>
      <c r="AE768" s="9">
        <v>0.12850000000000006</v>
      </c>
      <c r="AF768" s="9">
        <v>90</v>
      </c>
      <c r="AG768" s="25" t="s">
        <v>2264</v>
      </c>
      <c r="BD768" s="1"/>
      <c r="BL768" s="4"/>
      <c r="BM768" s="4"/>
    </row>
    <row r="769" spans="2:65" x14ac:dyDescent="0.25">
      <c r="B769" s="48" t="str">
        <f t="shared" si="99"/>
        <v>WNeck Flange 900-NPS1.25 SCH-STD</v>
      </c>
      <c r="C769" s="9" t="s">
        <v>23</v>
      </c>
      <c r="D769" s="9" t="s">
        <v>737</v>
      </c>
      <c r="E769" s="9">
        <v>12800</v>
      </c>
      <c r="F769" s="22" t="s">
        <v>689</v>
      </c>
      <c r="G769" s="9" t="s">
        <v>1</v>
      </c>
      <c r="H769" s="9" t="s">
        <v>1714</v>
      </c>
      <c r="I769" s="13" t="s">
        <v>1710</v>
      </c>
      <c r="J769" s="10">
        <v>1.25</v>
      </c>
      <c r="K769" s="11" t="s">
        <v>740</v>
      </c>
      <c r="L769" s="11" t="s">
        <v>1685</v>
      </c>
      <c r="M769" s="15">
        <v>900</v>
      </c>
      <c r="N769" s="12">
        <v>6.25</v>
      </c>
      <c r="O769" s="12">
        <v>0.25</v>
      </c>
      <c r="P769" s="12">
        <v>1.1200000000000001</v>
      </c>
      <c r="Q769" s="12">
        <v>2.5</v>
      </c>
      <c r="R769" s="12">
        <v>1.6600000000000001</v>
      </c>
      <c r="S769" s="12">
        <v>2.88</v>
      </c>
      <c r="T769" s="14">
        <v>1.38</v>
      </c>
      <c r="U769" s="12">
        <v>4.38</v>
      </c>
      <c r="V769" s="12">
        <v>1</v>
      </c>
      <c r="W769" s="12">
        <v>4</v>
      </c>
      <c r="X769" s="9">
        <v>45</v>
      </c>
      <c r="Y769" s="9" t="s">
        <v>706</v>
      </c>
      <c r="Z769" s="9" t="s">
        <v>694</v>
      </c>
      <c r="AA769" s="9" t="s">
        <v>695</v>
      </c>
      <c r="AB769" s="9" t="s">
        <v>698</v>
      </c>
      <c r="AC769" s="9">
        <v>5.8666666666666659E-2</v>
      </c>
      <c r="AD769" s="9">
        <v>1.1733333333333331</v>
      </c>
      <c r="AE769" s="9">
        <v>7.7500000000000124E-2</v>
      </c>
      <c r="AF769" s="9">
        <v>90</v>
      </c>
      <c r="AG769" s="25" t="s">
        <v>2264</v>
      </c>
      <c r="BD769" s="1"/>
      <c r="BL769" s="4"/>
      <c r="BM769" s="4"/>
    </row>
    <row r="770" spans="2:65" x14ac:dyDescent="0.25">
      <c r="B770" s="48" t="str">
        <f t="shared" si="99"/>
        <v>WNeck Flange 900-NPS1.25 SCH-XH</v>
      </c>
      <c r="C770" s="9" t="s">
        <v>23</v>
      </c>
      <c r="D770" s="9" t="s">
        <v>737</v>
      </c>
      <c r="E770" s="9">
        <v>12800</v>
      </c>
      <c r="F770" s="22" t="s">
        <v>689</v>
      </c>
      <c r="G770" s="9" t="s">
        <v>1</v>
      </c>
      <c r="H770" s="9" t="s">
        <v>1715</v>
      </c>
      <c r="I770" s="13" t="s">
        <v>1710</v>
      </c>
      <c r="J770" s="10">
        <v>1.25</v>
      </c>
      <c r="K770" s="11" t="s">
        <v>740</v>
      </c>
      <c r="L770" s="11" t="s">
        <v>1685</v>
      </c>
      <c r="M770" s="15">
        <v>900</v>
      </c>
      <c r="N770" s="12">
        <v>6.25</v>
      </c>
      <c r="O770" s="12">
        <v>0.25</v>
      </c>
      <c r="P770" s="12">
        <v>1.1200000000000001</v>
      </c>
      <c r="Q770" s="12">
        <v>2.5</v>
      </c>
      <c r="R770" s="12">
        <v>1.6600000000000001</v>
      </c>
      <c r="S770" s="12">
        <v>2.88</v>
      </c>
      <c r="T770" s="14">
        <v>1.278</v>
      </c>
      <c r="U770" s="12">
        <v>4.38</v>
      </c>
      <c r="V770" s="12">
        <v>1</v>
      </c>
      <c r="W770" s="12">
        <v>4</v>
      </c>
      <c r="X770" s="9">
        <v>45</v>
      </c>
      <c r="Y770" s="9" t="s">
        <v>708</v>
      </c>
      <c r="Z770" s="9" t="s">
        <v>694</v>
      </c>
      <c r="AA770" s="9" t="s">
        <v>695</v>
      </c>
      <c r="AB770" s="9" t="s">
        <v>698</v>
      </c>
      <c r="AC770" s="9">
        <v>5.8666666666666659E-2</v>
      </c>
      <c r="AD770" s="9">
        <v>1.1733333333333331</v>
      </c>
      <c r="AE770" s="9">
        <v>0.12850000000000006</v>
      </c>
      <c r="AF770" s="9">
        <v>90</v>
      </c>
      <c r="AG770" s="25" t="s">
        <v>2264</v>
      </c>
      <c r="BD770" s="1"/>
      <c r="BL770" s="4"/>
      <c r="BM770" s="4"/>
    </row>
    <row r="771" spans="2:65" x14ac:dyDescent="0.25">
      <c r="B771" s="48" t="str">
        <f t="shared" si="99"/>
        <v>WNeck Flange 900-NPS1.25 SCH-XXH</v>
      </c>
      <c r="C771" s="9" t="s">
        <v>23</v>
      </c>
      <c r="D771" s="9" t="s">
        <v>737</v>
      </c>
      <c r="E771" s="9">
        <v>12800</v>
      </c>
      <c r="F771" s="22" t="s">
        <v>689</v>
      </c>
      <c r="G771" s="9" t="s">
        <v>422</v>
      </c>
      <c r="H771" s="9" t="s">
        <v>1716</v>
      </c>
      <c r="I771" s="13" t="s">
        <v>1710</v>
      </c>
      <c r="J771" s="10">
        <v>1.25</v>
      </c>
      <c r="K771" s="11" t="s">
        <v>740</v>
      </c>
      <c r="L771" s="11" t="s">
        <v>1685</v>
      </c>
      <c r="M771" s="15">
        <v>900</v>
      </c>
      <c r="N771" s="12">
        <v>6.25</v>
      </c>
      <c r="O771" s="12">
        <v>0.25</v>
      </c>
      <c r="P771" s="12">
        <v>1.1200000000000001</v>
      </c>
      <c r="Q771" s="12">
        <v>2.5</v>
      </c>
      <c r="R771" s="12">
        <v>1.6600000000000001</v>
      </c>
      <c r="S771" s="12">
        <v>2.88</v>
      </c>
      <c r="T771" s="14">
        <v>0.89600000000000002</v>
      </c>
      <c r="U771" s="12">
        <v>4.38</v>
      </c>
      <c r="V771" s="12">
        <v>1</v>
      </c>
      <c r="W771" s="12">
        <v>4</v>
      </c>
      <c r="X771" s="9">
        <v>45</v>
      </c>
      <c r="Y771" s="9" t="s">
        <v>710</v>
      </c>
      <c r="Z771" s="9" t="s">
        <v>694</v>
      </c>
      <c r="AA771" s="9" t="s">
        <v>695</v>
      </c>
      <c r="AB771" s="9" t="s">
        <v>698</v>
      </c>
      <c r="AC771" s="9">
        <v>5.8666666666666659E-2</v>
      </c>
      <c r="AD771" s="9">
        <v>1.1733333333333331</v>
      </c>
      <c r="AE771" s="9">
        <v>0.31950000000000006</v>
      </c>
      <c r="AF771" s="9">
        <v>90</v>
      </c>
      <c r="AG771" s="25" t="s">
        <v>2264</v>
      </c>
      <c r="BD771" s="1"/>
      <c r="BL771" s="4"/>
      <c r="BM771" s="4"/>
    </row>
    <row r="772" spans="2:65" x14ac:dyDescent="0.25">
      <c r="B772" s="48" t="str">
        <f t="shared" si="99"/>
        <v>WNeck Flange 900-NPS1.5 SCH-10</v>
      </c>
      <c r="C772" s="9" t="s">
        <v>23</v>
      </c>
      <c r="D772" s="9" t="s">
        <v>747</v>
      </c>
      <c r="E772" s="9">
        <v>11861940</v>
      </c>
      <c r="F772" s="22" t="s">
        <v>689</v>
      </c>
      <c r="G772" s="9" t="s">
        <v>1</v>
      </c>
      <c r="H772" s="9" t="s">
        <v>1717</v>
      </c>
      <c r="I772" s="13" t="s">
        <v>1718</v>
      </c>
      <c r="J772" s="10">
        <v>1.5000000000000002</v>
      </c>
      <c r="K772" s="11" t="s">
        <v>750</v>
      </c>
      <c r="L772" s="11" t="s">
        <v>1685</v>
      </c>
      <c r="M772" s="15">
        <v>900</v>
      </c>
      <c r="N772" s="12">
        <v>7</v>
      </c>
      <c r="O772" s="12">
        <v>0.25</v>
      </c>
      <c r="P772" s="12">
        <v>1.25</v>
      </c>
      <c r="Q772" s="12">
        <v>2.75</v>
      </c>
      <c r="R772" s="12">
        <v>1.9</v>
      </c>
      <c r="S772" s="12">
        <v>3.25</v>
      </c>
      <c r="T772" s="14">
        <v>1.6819999999999999</v>
      </c>
      <c r="U772" s="12">
        <v>4.88</v>
      </c>
      <c r="V772" s="12">
        <v>1.1200000000000001</v>
      </c>
      <c r="W772" s="12">
        <v>4</v>
      </c>
      <c r="X772" s="9">
        <v>45</v>
      </c>
      <c r="Y772" s="9" t="s">
        <v>693</v>
      </c>
      <c r="Z772" s="9" t="s">
        <v>694</v>
      </c>
      <c r="AA772" s="9" t="s">
        <v>695</v>
      </c>
      <c r="AB772" s="9" t="s">
        <v>698</v>
      </c>
      <c r="AC772" s="9">
        <v>6.6666666666666666E-2</v>
      </c>
      <c r="AD772" s="9">
        <v>1.3333333333333333</v>
      </c>
      <c r="AE772" s="9">
        <v>4.6499999999999986E-2</v>
      </c>
      <c r="AF772" s="9">
        <v>90</v>
      </c>
      <c r="AG772" s="25" t="s">
        <v>2264</v>
      </c>
      <c r="BD772" s="1"/>
      <c r="BL772" s="4"/>
      <c r="BM772" s="4"/>
    </row>
    <row r="773" spans="2:65" x14ac:dyDescent="0.25">
      <c r="B773" s="48" t="str">
        <f t="shared" ref="B773:B836" si="100">CONCATENATE("WNeck Flange ",M773,"-NPS",J773," ",Y773)</f>
        <v>WNeck Flange 900-NPS1.5 SCH-160</v>
      </c>
      <c r="C773" s="9" t="s">
        <v>23</v>
      </c>
      <c r="D773" s="9" t="s">
        <v>747</v>
      </c>
      <c r="E773" s="9">
        <v>11861940</v>
      </c>
      <c r="F773" s="22" t="s">
        <v>689</v>
      </c>
      <c r="G773" s="9" t="s">
        <v>423</v>
      </c>
      <c r="H773" s="9" t="s">
        <v>1719</v>
      </c>
      <c r="I773" s="13" t="s">
        <v>1718</v>
      </c>
      <c r="J773" s="10">
        <v>1.5000000000000002</v>
      </c>
      <c r="K773" s="11" t="s">
        <v>750</v>
      </c>
      <c r="L773" s="11" t="s">
        <v>1685</v>
      </c>
      <c r="M773" s="15">
        <v>900</v>
      </c>
      <c r="N773" s="12">
        <v>7</v>
      </c>
      <c r="O773" s="12">
        <v>0.25</v>
      </c>
      <c r="P773" s="12">
        <v>1.25</v>
      </c>
      <c r="Q773" s="12">
        <v>2.75</v>
      </c>
      <c r="R773" s="12">
        <v>1.9</v>
      </c>
      <c r="S773" s="12">
        <v>3.25</v>
      </c>
      <c r="T773" s="14">
        <v>1.3380000000000001</v>
      </c>
      <c r="U773" s="12">
        <v>4.88</v>
      </c>
      <c r="V773" s="12">
        <v>1.1200000000000001</v>
      </c>
      <c r="W773" s="12">
        <v>4</v>
      </c>
      <c r="X773" s="9">
        <v>45</v>
      </c>
      <c r="Y773" s="9" t="s">
        <v>700</v>
      </c>
      <c r="Z773" s="9" t="s">
        <v>694</v>
      </c>
      <c r="AA773" s="9" t="s">
        <v>695</v>
      </c>
      <c r="AB773" s="9" t="s">
        <v>698</v>
      </c>
      <c r="AC773" s="9">
        <v>6.6666666666666666E-2</v>
      </c>
      <c r="AD773" s="9">
        <v>1.3333333333333333</v>
      </c>
      <c r="AE773" s="9">
        <v>0.21849999999999992</v>
      </c>
      <c r="AF773" s="9">
        <v>90</v>
      </c>
      <c r="AG773" s="25" t="s">
        <v>2264</v>
      </c>
      <c r="BD773" s="1"/>
      <c r="BL773" s="4"/>
      <c r="BM773" s="4"/>
    </row>
    <row r="774" spans="2:65" x14ac:dyDescent="0.25">
      <c r="B774" s="48" t="str">
        <f t="shared" si="100"/>
        <v>WNeck Flange 900-NPS1.5 SCH-40</v>
      </c>
      <c r="C774" s="9" t="s">
        <v>23</v>
      </c>
      <c r="D774" s="9" t="s">
        <v>747</v>
      </c>
      <c r="E774" s="9">
        <v>11861940</v>
      </c>
      <c r="F774" s="22" t="s">
        <v>689</v>
      </c>
      <c r="G774" s="9" t="s">
        <v>424</v>
      </c>
      <c r="H774" s="9" t="s">
        <v>1720</v>
      </c>
      <c r="I774" s="13" t="s">
        <v>1718</v>
      </c>
      <c r="J774" s="10">
        <v>1.5000000000000002</v>
      </c>
      <c r="K774" s="11" t="s">
        <v>750</v>
      </c>
      <c r="L774" s="11" t="s">
        <v>1685</v>
      </c>
      <c r="M774" s="15">
        <v>900</v>
      </c>
      <c r="N774" s="12">
        <v>7</v>
      </c>
      <c r="O774" s="12">
        <v>0.25</v>
      </c>
      <c r="P774" s="12">
        <v>1.25</v>
      </c>
      <c r="Q774" s="12">
        <v>2.75</v>
      </c>
      <c r="R774" s="12">
        <v>1.9</v>
      </c>
      <c r="S774" s="12">
        <v>3.25</v>
      </c>
      <c r="T774" s="14">
        <v>1.61</v>
      </c>
      <c r="U774" s="12">
        <v>4.88</v>
      </c>
      <c r="V774" s="12">
        <v>1.1200000000000001</v>
      </c>
      <c r="W774" s="12">
        <v>4</v>
      </c>
      <c r="X774" s="9">
        <v>45</v>
      </c>
      <c r="Y774" s="9" t="s">
        <v>702</v>
      </c>
      <c r="Z774" s="9" t="s">
        <v>694</v>
      </c>
      <c r="AA774" s="9" t="s">
        <v>695</v>
      </c>
      <c r="AB774" s="9" t="s">
        <v>698</v>
      </c>
      <c r="AC774" s="9">
        <v>6.6666666666666666E-2</v>
      </c>
      <c r="AD774" s="9">
        <v>1.3333333333333333</v>
      </c>
      <c r="AE774" s="9">
        <v>8.2499999999999907E-2</v>
      </c>
      <c r="AF774" s="9">
        <v>90</v>
      </c>
      <c r="AG774" s="25" t="s">
        <v>2264</v>
      </c>
      <c r="BD774" s="1"/>
      <c r="BL774" s="4"/>
      <c r="BM774" s="4"/>
    </row>
    <row r="775" spans="2:65" x14ac:dyDescent="0.25">
      <c r="B775" s="48" t="str">
        <f t="shared" si="100"/>
        <v>WNeck Flange 900-NPS1.5 SCH-80</v>
      </c>
      <c r="C775" s="9" t="s">
        <v>23</v>
      </c>
      <c r="D775" s="9" t="s">
        <v>747</v>
      </c>
      <c r="E775" s="9">
        <v>11861940</v>
      </c>
      <c r="F775" s="22" t="s">
        <v>689</v>
      </c>
      <c r="G775" s="9" t="s">
        <v>425</v>
      </c>
      <c r="H775" s="9" t="s">
        <v>1721</v>
      </c>
      <c r="I775" s="13" t="s">
        <v>1718</v>
      </c>
      <c r="J775" s="10">
        <v>1.5000000000000002</v>
      </c>
      <c r="K775" s="11" t="s">
        <v>750</v>
      </c>
      <c r="L775" s="11" t="s">
        <v>1685</v>
      </c>
      <c r="M775" s="15">
        <v>900</v>
      </c>
      <c r="N775" s="12">
        <v>7</v>
      </c>
      <c r="O775" s="12">
        <v>0.25</v>
      </c>
      <c r="P775" s="12">
        <v>1.25</v>
      </c>
      <c r="Q775" s="12">
        <v>2.75</v>
      </c>
      <c r="R775" s="12">
        <v>1.9</v>
      </c>
      <c r="S775" s="12">
        <v>3.25</v>
      </c>
      <c r="T775" s="14">
        <v>1.5</v>
      </c>
      <c r="U775" s="12">
        <v>4.88</v>
      </c>
      <c r="V775" s="12">
        <v>1.1200000000000001</v>
      </c>
      <c r="W775" s="12">
        <v>4</v>
      </c>
      <c r="X775" s="9">
        <v>45</v>
      </c>
      <c r="Y775" s="9" t="s">
        <v>704</v>
      </c>
      <c r="Z775" s="9" t="s">
        <v>694</v>
      </c>
      <c r="AA775" s="9" t="s">
        <v>695</v>
      </c>
      <c r="AB775" s="9" t="s">
        <v>698</v>
      </c>
      <c r="AC775" s="9">
        <v>6.6666666666666666E-2</v>
      </c>
      <c r="AD775" s="9">
        <v>1.3333333333333333</v>
      </c>
      <c r="AE775" s="9">
        <v>0.13749999999999996</v>
      </c>
      <c r="AF775" s="9">
        <v>90</v>
      </c>
      <c r="AG775" s="25" t="s">
        <v>2264</v>
      </c>
      <c r="BD775" s="1"/>
      <c r="BL775" s="4"/>
      <c r="BM775" s="4"/>
    </row>
    <row r="776" spans="2:65" x14ac:dyDescent="0.25">
      <c r="B776" s="48" t="str">
        <f t="shared" si="100"/>
        <v>WNeck Flange 900-NPS1.5 SCH-STD</v>
      </c>
      <c r="C776" s="9" t="s">
        <v>23</v>
      </c>
      <c r="D776" s="9" t="s">
        <v>747</v>
      </c>
      <c r="E776" s="9">
        <v>11861940</v>
      </c>
      <c r="F776" s="22" t="s">
        <v>689</v>
      </c>
      <c r="G776" s="9" t="s">
        <v>1</v>
      </c>
      <c r="H776" s="9" t="s">
        <v>1722</v>
      </c>
      <c r="I776" s="13" t="s">
        <v>1718</v>
      </c>
      <c r="J776" s="10">
        <v>1.5000000000000002</v>
      </c>
      <c r="K776" s="11" t="s">
        <v>750</v>
      </c>
      <c r="L776" s="11" t="s">
        <v>1685</v>
      </c>
      <c r="M776" s="15">
        <v>900</v>
      </c>
      <c r="N776" s="12">
        <v>7</v>
      </c>
      <c r="O776" s="12">
        <v>0.25</v>
      </c>
      <c r="P776" s="12">
        <v>1.25</v>
      </c>
      <c r="Q776" s="12">
        <v>2.75</v>
      </c>
      <c r="R776" s="12">
        <v>1.9</v>
      </c>
      <c r="S776" s="12">
        <v>3.25</v>
      </c>
      <c r="T776" s="14">
        <v>1.61</v>
      </c>
      <c r="U776" s="12">
        <v>4.88</v>
      </c>
      <c r="V776" s="12">
        <v>1.1200000000000001</v>
      </c>
      <c r="W776" s="12">
        <v>4</v>
      </c>
      <c r="X776" s="9">
        <v>45</v>
      </c>
      <c r="Y776" s="9" t="s">
        <v>706</v>
      </c>
      <c r="Z776" s="9" t="s">
        <v>694</v>
      </c>
      <c r="AA776" s="9" t="s">
        <v>695</v>
      </c>
      <c r="AB776" s="9" t="s">
        <v>698</v>
      </c>
      <c r="AC776" s="9">
        <v>6.6666666666666666E-2</v>
      </c>
      <c r="AD776" s="9">
        <v>1.3333333333333333</v>
      </c>
      <c r="AE776" s="9">
        <v>8.2499999999999907E-2</v>
      </c>
      <c r="AF776" s="9">
        <v>90</v>
      </c>
      <c r="AG776" s="25" t="s">
        <v>2264</v>
      </c>
      <c r="BD776" s="1"/>
      <c r="BL776" s="4"/>
      <c r="BM776" s="4"/>
    </row>
    <row r="777" spans="2:65" x14ac:dyDescent="0.25">
      <c r="B777" s="48" t="str">
        <f t="shared" si="100"/>
        <v>WNeck Flange 900-NPS1.5 SCH-XH</v>
      </c>
      <c r="C777" s="9" t="s">
        <v>23</v>
      </c>
      <c r="D777" s="9" t="s">
        <v>747</v>
      </c>
      <c r="E777" s="9">
        <v>11861940</v>
      </c>
      <c r="F777" s="22" t="s">
        <v>689</v>
      </c>
      <c r="G777" s="9" t="s">
        <v>1</v>
      </c>
      <c r="H777" s="9" t="s">
        <v>1723</v>
      </c>
      <c r="I777" s="13" t="s">
        <v>1718</v>
      </c>
      <c r="J777" s="10">
        <v>1.5000000000000002</v>
      </c>
      <c r="K777" s="11" t="s">
        <v>750</v>
      </c>
      <c r="L777" s="11" t="s">
        <v>1685</v>
      </c>
      <c r="M777" s="15">
        <v>900</v>
      </c>
      <c r="N777" s="12">
        <v>7</v>
      </c>
      <c r="O777" s="12">
        <v>0.25</v>
      </c>
      <c r="P777" s="12">
        <v>1.25</v>
      </c>
      <c r="Q777" s="12">
        <v>2.75</v>
      </c>
      <c r="R777" s="12">
        <v>1.9</v>
      </c>
      <c r="S777" s="12">
        <v>3.25</v>
      </c>
      <c r="T777" s="14">
        <v>1.5</v>
      </c>
      <c r="U777" s="12">
        <v>4.88</v>
      </c>
      <c r="V777" s="12">
        <v>1.1200000000000001</v>
      </c>
      <c r="W777" s="12">
        <v>4</v>
      </c>
      <c r="X777" s="9">
        <v>45</v>
      </c>
      <c r="Y777" s="9" t="s">
        <v>708</v>
      </c>
      <c r="Z777" s="9" t="s">
        <v>694</v>
      </c>
      <c r="AA777" s="9" t="s">
        <v>695</v>
      </c>
      <c r="AB777" s="9" t="s">
        <v>698</v>
      </c>
      <c r="AC777" s="9">
        <v>6.6666666666666666E-2</v>
      </c>
      <c r="AD777" s="9">
        <v>1.3333333333333333</v>
      </c>
      <c r="AE777" s="9">
        <v>0.13749999999999996</v>
      </c>
      <c r="AF777" s="9">
        <v>90</v>
      </c>
      <c r="AG777" s="25" t="s">
        <v>2264</v>
      </c>
      <c r="BD777" s="1"/>
      <c r="BL777" s="4"/>
      <c r="BM777" s="4"/>
    </row>
    <row r="778" spans="2:65" x14ac:dyDescent="0.25">
      <c r="B778" s="48" t="str">
        <f t="shared" si="100"/>
        <v>WNeck Flange 900-NPS1.5 SCH-XXH</v>
      </c>
      <c r="C778" s="9" t="s">
        <v>23</v>
      </c>
      <c r="D778" s="9" t="s">
        <v>747</v>
      </c>
      <c r="E778" s="9">
        <v>11861940</v>
      </c>
      <c r="F778" s="9" t="s">
        <v>1724</v>
      </c>
      <c r="G778" s="9" t="s">
        <v>426</v>
      </c>
      <c r="H778" s="9" t="s">
        <v>1725</v>
      </c>
      <c r="I778" s="13" t="s">
        <v>1718</v>
      </c>
      <c r="J778" s="10">
        <v>1.5000000000000002</v>
      </c>
      <c r="K778" s="11" t="s">
        <v>750</v>
      </c>
      <c r="L778" s="11" t="s">
        <v>1685</v>
      </c>
      <c r="M778" s="15">
        <v>900</v>
      </c>
      <c r="N778" s="12">
        <v>7</v>
      </c>
      <c r="O778" s="12">
        <v>0.25</v>
      </c>
      <c r="P778" s="12">
        <v>1.25</v>
      </c>
      <c r="Q778" s="12">
        <v>2.75</v>
      </c>
      <c r="R778" s="12">
        <v>1.9</v>
      </c>
      <c r="S778" s="12">
        <v>3.25</v>
      </c>
      <c r="T778" s="14">
        <v>1.1000000000000001</v>
      </c>
      <c r="U778" s="12">
        <v>4.88</v>
      </c>
      <c r="V778" s="12">
        <v>1.1200000000000001</v>
      </c>
      <c r="W778" s="12">
        <v>4</v>
      </c>
      <c r="X778" s="9">
        <v>45</v>
      </c>
      <c r="Y778" s="9" t="s">
        <v>710</v>
      </c>
      <c r="Z778" s="9" t="s">
        <v>694</v>
      </c>
      <c r="AA778" s="9" t="s">
        <v>695</v>
      </c>
      <c r="AB778" s="9" t="s">
        <v>698</v>
      </c>
      <c r="AC778" s="9">
        <v>6.6666666666666666E-2</v>
      </c>
      <c r="AD778" s="9">
        <v>1.3333333333333333</v>
      </c>
      <c r="AE778" s="9">
        <v>0.33749999999999991</v>
      </c>
      <c r="AF778" s="9">
        <v>90</v>
      </c>
      <c r="AG778" s="25" t="s">
        <v>2264</v>
      </c>
      <c r="BD778" s="1"/>
      <c r="BL778" s="4"/>
      <c r="BM778" s="4"/>
    </row>
    <row r="779" spans="2:65" x14ac:dyDescent="0.25">
      <c r="B779" s="48" t="str">
        <f t="shared" si="100"/>
        <v>WNeck Flange 900-NPS2 SCH-10</v>
      </c>
      <c r="C779" s="9" t="s">
        <v>23</v>
      </c>
      <c r="D779" s="9" t="s">
        <v>761</v>
      </c>
      <c r="E779" s="9">
        <v>1262987</v>
      </c>
      <c r="F779" s="22" t="s">
        <v>689</v>
      </c>
      <c r="G779" s="9" t="s">
        <v>1</v>
      </c>
      <c r="H779" s="9" t="s">
        <v>1726</v>
      </c>
      <c r="I779" s="13" t="s">
        <v>1727</v>
      </c>
      <c r="J779" s="10">
        <v>2</v>
      </c>
      <c r="K779" s="11" t="s">
        <v>764</v>
      </c>
      <c r="L779" s="11" t="s">
        <v>1685</v>
      </c>
      <c r="M779" s="15">
        <v>900</v>
      </c>
      <c r="N779" s="12">
        <v>8.5</v>
      </c>
      <c r="O779" s="12">
        <v>0.25</v>
      </c>
      <c r="P779" s="12">
        <v>1.5000000000000002</v>
      </c>
      <c r="Q779" s="12">
        <v>4.12</v>
      </c>
      <c r="R779" s="12">
        <v>2.38</v>
      </c>
      <c r="S779" s="12">
        <v>4</v>
      </c>
      <c r="T779" s="14">
        <v>2.157</v>
      </c>
      <c r="U779" s="12">
        <v>6.5</v>
      </c>
      <c r="V779" s="12">
        <v>1</v>
      </c>
      <c r="W779" s="12">
        <v>8</v>
      </c>
      <c r="X779" s="9">
        <v>22.5</v>
      </c>
      <c r="Y779" s="9" t="s">
        <v>693</v>
      </c>
      <c r="Z779" s="9" t="s">
        <v>694</v>
      </c>
      <c r="AA779" s="9" t="s">
        <v>695</v>
      </c>
      <c r="AB779" s="9" t="s">
        <v>698</v>
      </c>
      <c r="AC779" s="9">
        <v>8.3333333333333329E-2</v>
      </c>
      <c r="AD779" s="9">
        <v>1.6666666666666667</v>
      </c>
      <c r="AE779" s="9">
        <v>4.8999999999999932E-2</v>
      </c>
      <c r="AF779" s="9">
        <v>45</v>
      </c>
      <c r="AG779" s="25" t="s">
        <v>2264</v>
      </c>
      <c r="BD779" s="1"/>
      <c r="BL779" s="4"/>
      <c r="BM779" s="4"/>
    </row>
    <row r="780" spans="2:65" x14ac:dyDescent="0.25">
      <c r="B780" s="48" t="str">
        <f t="shared" si="100"/>
        <v>WNeck Flange 900-NPS2 SCH-160</v>
      </c>
      <c r="C780" s="9" t="s">
        <v>23</v>
      </c>
      <c r="D780" s="9" t="s">
        <v>761</v>
      </c>
      <c r="E780" s="9">
        <v>1262987</v>
      </c>
      <c r="F780" s="9" t="s">
        <v>1728</v>
      </c>
      <c r="G780" s="9" t="s">
        <v>427</v>
      </c>
      <c r="H780" s="9" t="s">
        <v>1729</v>
      </c>
      <c r="I780" s="13" t="s">
        <v>1727</v>
      </c>
      <c r="J780" s="10">
        <v>2</v>
      </c>
      <c r="K780" s="11" t="s">
        <v>764</v>
      </c>
      <c r="L780" s="11" t="s">
        <v>1685</v>
      </c>
      <c r="M780" s="15">
        <v>900</v>
      </c>
      <c r="N780" s="12">
        <v>8.5</v>
      </c>
      <c r="O780" s="12">
        <v>0.25</v>
      </c>
      <c r="P780" s="12">
        <v>1.5000000000000002</v>
      </c>
      <c r="Q780" s="12">
        <v>4.12</v>
      </c>
      <c r="R780" s="12">
        <v>2.38</v>
      </c>
      <c r="S780" s="12">
        <v>4</v>
      </c>
      <c r="T780" s="14">
        <v>1.6870000000000001</v>
      </c>
      <c r="U780" s="12">
        <v>6.5</v>
      </c>
      <c r="V780" s="12">
        <v>1</v>
      </c>
      <c r="W780" s="12">
        <v>8</v>
      </c>
      <c r="X780" s="9">
        <v>22.5</v>
      </c>
      <c r="Y780" s="9" t="s">
        <v>700</v>
      </c>
      <c r="Z780" s="9" t="s">
        <v>694</v>
      </c>
      <c r="AA780" s="9" t="s">
        <v>695</v>
      </c>
      <c r="AB780" s="9" t="s">
        <v>698</v>
      </c>
      <c r="AC780" s="9">
        <v>8.3333333333333329E-2</v>
      </c>
      <c r="AD780" s="9">
        <v>1.6666666666666667</v>
      </c>
      <c r="AE780" s="9">
        <v>0.28399999999999992</v>
      </c>
      <c r="AF780" s="9">
        <v>45</v>
      </c>
      <c r="AG780" s="25" t="s">
        <v>2264</v>
      </c>
      <c r="BD780" s="1"/>
      <c r="BL780" s="4"/>
      <c r="BM780" s="4"/>
    </row>
    <row r="781" spans="2:65" x14ac:dyDescent="0.25">
      <c r="B781" s="48" t="str">
        <f t="shared" si="100"/>
        <v>WNeck Flange 900-NPS2 SCH-40</v>
      </c>
      <c r="C781" s="9" t="s">
        <v>23</v>
      </c>
      <c r="D781" s="9" t="s">
        <v>761</v>
      </c>
      <c r="E781" s="9">
        <v>1262987</v>
      </c>
      <c r="F781" s="22" t="s">
        <v>689</v>
      </c>
      <c r="G781" s="9" t="s">
        <v>428</v>
      </c>
      <c r="H781" s="9" t="s">
        <v>1730</v>
      </c>
      <c r="I781" s="13" t="s">
        <v>1727</v>
      </c>
      <c r="J781" s="10">
        <v>2</v>
      </c>
      <c r="K781" s="11" t="s">
        <v>764</v>
      </c>
      <c r="L781" s="11" t="s">
        <v>1685</v>
      </c>
      <c r="M781" s="15">
        <v>900</v>
      </c>
      <c r="N781" s="12">
        <v>8.5</v>
      </c>
      <c r="O781" s="12">
        <v>0.25</v>
      </c>
      <c r="P781" s="12">
        <v>1.5000000000000002</v>
      </c>
      <c r="Q781" s="12">
        <v>4.12</v>
      </c>
      <c r="R781" s="12">
        <v>2.38</v>
      </c>
      <c r="S781" s="12">
        <v>4</v>
      </c>
      <c r="T781" s="14">
        <v>2.0670000000000002</v>
      </c>
      <c r="U781" s="12">
        <v>6.5</v>
      </c>
      <c r="V781" s="12">
        <v>1</v>
      </c>
      <c r="W781" s="12">
        <v>8</v>
      </c>
      <c r="X781" s="9">
        <v>22.5</v>
      </c>
      <c r="Y781" s="9" t="s">
        <v>702</v>
      </c>
      <c r="Z781" s="9" t="s">
        <v>694</v>
      </c>
      <c r="AA781" s="9" t="s">
        <v>695</v>
      </c>
      <c r="AB781" s="9" t="s">
        <v>698</v>
      </c>
      <c r="AC781" s="9">
        <v>8.3333333333333329E-2</v>
      </c>
      <c r="AD781" s="9">
        <v>1.6666666666666667</v>
      </c>
      <c r="AE781" s="9">
        <v>9.3999999999999861E-2</v>
      </c>
      <c r="AF781" s="9">
        <v>45</v>
      </c>
      <c r="AG781" s="25" t="s">
        <v>2264</v>
      </c>
      <c r="BD781" s="1"/>
      <c r="BL781" s="4"/>
      <c r="BM781" s="4"/>
    </row>
    <row r="782" spans="2:65" x14ac:dyDescent="0.25">
      <c r="B782" s="48" t="str">
        <f t="shared" si="100"/>
        <v>WNeck Flange 900-NPS2 SCH-80</v>
      </c>
      <c r="C782" s="9" t="s">
        <v>23</v>
      </c>
      <c r="D782" s="9" t="s">
        <v>761</v>
      </c>
      <c r="E782" s="9">
        <v>1262987</v>
      </c>
      <c r="F782" s="9" t="s">
        <v>1731</v>
      </c>
      <c r="G782" s="9" t="s">
        <v>429</v>
      </c>
      <c r="H782" s="9" t="s">
        <v>1732</v>
      </c>
      <c r="I782" s="13" t="s">
        <v>1727</v>
      </c>
      <c r="J782" s="10">
        <v>2</v>
      </c>
      <c r="K782" s="11" t="s">
        <v>764</v>
      </c>
      <c r="L782" s="11" t="s">
        <v>1685</v>
      </c>
      <c r="M782" s="15">
        <v>900</v>
      </c>
      <c r="N782" s="12">
        <v>8.5</v>
      </c>
      <c r="O782" s="12">
        <v>0.25</v>
      </c>
      <c r="P782" s="12">
        <v>1.5000000000000002</v>
      </c>
      <c r="Q782" s="12">
        <v>4.12</v>
      </c>
      <c r="R782" s="12">
        <v>2.38</v>
      </c>
      <c r="S782" s="12">
        <v>4</v>
      </c>
      <c r="T782" s="14">
        <v>1.9390000000000001</v>
      </c>
      <c r="U782" s="12">
        <v>6.5</v>
      </c>
      <c r="V782" s="12">
        <v>1</v>
      </c>
      <c r="W782" s="12">
        <v>8</v>
      </c>
      <c r="X782" s="9">
        <v>22.5</v>
      </c>
      <c r="Y782" s="9" t="s">
        <v>704</v>
      </c>
      <c r="Z782" s="9" t="s">
        <v>694</v>
      </c>
      <c r="AA782" s="9" t="s">
        <v>695</v>
      </c>
      <c r="AB782" s="9" t="s">
        <v>698</v>
      </c>
      <c r="AC782" s="9">
        <v>8.3333333333333329E-2</v>
      </c>
      <c r="AD782" s="9">
        <v>1.6666666666666667</v>
      </c>
      <c r="AE782" s="9">
        <v>0.15799999999999992</v>
      </c>
      <c r="AF782" s="9">
        <v>45</v>
      </c>
      <c r="AG782" s="25" t="s">
        <v>2264</v>
      </c>
      <c r="BD782" s="1"/>
      <c r="BL782" s="4"/>
      <c r="BM782" s="4"/>
    </row>
    <row r="783" spans="2:65" x14ac:dyDescent="0.25">
      <c r="B783" s="48" t="str">
        <f t="shared" si="100"/>
        <v>WNeck Flange 900-NPS2 SCH-STD</v>
      </c>
      <c r="C783" s="9" t="s">
        <v>23</v>
      </c>
      <c r="D783" s="9" t="s">
        <v>761</v>
      </c>
      <c r="E783" s="9">
        <v>1262987</v>
      </c>
      <c r="F783" s="22" t="s">
        <v>689</v>
      </c>
      <c r="G783" s="9" t="s">
        <v>1</v>
      </c>
      <c r="H783" s="9" t="s">
        <v>1733</v>
      </c>
      <c r="I783" s="13" t="s">
        <v>1727</v>
      </c>
      <c r="J783" s="10">
        <v>2</v>
      </c>
      <c r="K783" s="11" t="s">
        <v>764</v>
      </c>
      <c r="L783" s="11" t="s">
        <v>1685</v>
      </c>
      <c r="M783" s="15">
        <v>900</v>
      </c>
      <c r="N783" s="12">
        <v>8.5</v>
      </c>
      <c r="O783" s="12">
        <v>0.25</v>
      </c>
      <c r="P783" s="12">
        <v>1.5000000000000002</v>
      </c>
      <c r="Q783" s="12">
        <v>4.12</v>
      </c>
      <c r="R783" s="12">
        <v>2.38</v>
      </c>
      <c r="S783" s="12">
        <v>4</v>
      </c>
      <c r="T783" s="14">
        <v>2.0670000000000002</v>
      </c>
      <c r="U783" s="12">
        <v>6.5</v>
      </c>
      <c r="V783" s="12">
        <v>1</v>
      </c>
      <c r="W783" s="12">
        <v>8</v>
      </c>
      <c r="X783" s="9">
        <v>22.5</v>
      </c>
      <c r="Y783" s="9" t="s">
        <v>706</v>
      </c>
      <c r="Z783" s="9" t="s">
        <v>694</v>
      </c>
      <c r="AA783" s="9" t="s">
        <v>695</v>
      </c>
      <c r="AB783" s="9" t="s">
        <v>698</v>
      </c>
      <c r="AC783" s="9">
        <v>8.3333333333333329E-2</v>
      </c>
      <c r="AD783" s="9">
        <v>1.6666666666666667</v>
      </c>
      <c r="AE783" s="9">
        <v>9.3999999999999861E-2</v>
      </c>
      <c r="AF783" s="9">
        <v>45</v>
      </c>
      <c r="AG783" s="25" t="s">
        <v>2264</v>
      </c>
      <c r="BD783" s="1"/>
      <c r="BL783" s="4"/>
      <c r="BM783" s="4"/>
    </row>
    <row r="784" spans="2:65" x14ac:dyDescent="0.25">
      <c r="B784" s="48" t="str">
        <f t="shared" si="100"/>
        <v>WNeck Flange 900-NPS2 SCH-XH</v>
      </c>
      <c r="C784" s="9" t="s">
        <v>23</v>
      </c>
      <c r="D784" s="9" t="s">
        <v>761</v>
      </c>
      <c r="E784" s="9">
        <v>1262987</v>
      </c>
      <c r="F784" s="22" t="s">
        <v>689</v>
      </c>
      <c r="G784" s="9" t="s">
        <v>1</v>
      </c>
      <c r="H784" s="9" t="s">
        <v>1734</v>
      </c>
      <c r="I784" s="13" t="s">
        <v>1727</v>
      </c>
      <c r="J784" s="10">
        <v>2</v>
      </c>
      <c r="K784" s="11" t="s">
        <v>764</v>
      </c>
      <c r="L784" s="11" t="s">
        <v>1685</v>
      </c>
      <c r="M784" s="15">
        <v>900</v>
      </c>
      <c r="N784" s="12">
        <v>8.5</v>
      </c>
      <c r="O784" s="12">
        <v>0.25</v>
      </c>
      <c r="P784" s="12">
        <v>1.5000000000000002</v>
      </c>
      <c r="Q784" s="12">
        <v>4.12</v>
      </c>
      <c r="R784" s="12">
        <v>2.38</v>
      </c>
      <c r="S784" s="12">
        <v>4</v>
      </c>
      <c r="T784" s="14">
        <v>1.9390000000000001</v>
      </c>
      <c r="U784" s="12">
        <v>6.5</v>
      </c>
      <c r="V784" s="12">
        <v>1</v>
      </c>
      <c r="W784" s="12">
        <v>8</v>
      </c>
      <c r="X784" s="9">
        <v>22.5</v>
      </c>
      <c r="Y784" s="9" t="s">
        <v>708</v>
      </c>
      <c r="Z784" s="9" t="s">
        <v>694</v>
      </c>
      <c r="AA784" s="9" t="s">
        <v>695</v>
      </c>
      <c r="AB784" s="9" t="s">
        <v>698</v>
      </c>
      <c r="AC784" s="9">
        <v>8.3333333333333329E-2</v>
      </c>
      <c r="AD784" s="9">
        <v>1.6666666666666667</v>
      </c>
      <c r="AE784" s="9">
        <v>0.15799999999999992</v>
      </c>
      <c r="AF784" s="9">
        <v>45</v>
      </c>
      <c r="AG784" s="25" t="s">
        <v>2264</v>
      </c>
      <c r="BD784" s="1"/>
      <c r="BL784" s="4"/>
      <c r="BM784" s="4"/>
    </row>
    <row r="785" spans="2:65" x14ac:dyDescent="0.25">
      <c r="B785" s="48" t="str">
        <f t="shared" si="100"/>
        <v>WNeck Flange 900-NPS2 SCH-XXH</v>
      </c>
      <c r="C785" s="9" t="s">
        <v>23</v>
      </c>
      <c r="D785" s="9" t="s">
        <v>761</v>
      </c>
      <c r="E785" s="9">
        <v>1262987</v>
      </c>
      <c r="F785" s="22" t="s">
        <v>689</v>
      </c>
      <c r="G785" s="9" t="s">
        <v>430</v>
      </c>
      <c r="H785" s="9" t="s">
        <v>1735</v>
      </c>
      <c r="I785" s="13" t="s">
        <v>1727</v>
      </c>
      <c r="J785" s="10">
        <v>2</v>
      </c>
      <c r="K785" s="11" t="s">
        <v>764</v>
      </c>
      <c r="L785" s="11" t="s">
        <v>1685</v>
      </c>
      <c r="M785" s="15">
        <v>900</v>
      </c>
      <c r="N785" s="12">
        <v>8.5</v>
      </c>
      <c r="O785" s="12">
        <v>0.25</v>
      </c>
      <c r="P785" s="12">
        <v>1.5000000000000002</v>
      </c>
      <c r="Q785" s="12">
        <v>4.12</v>
      </c>
      <c r="R785" s="12">
        <v>2.38</v>
      </c>
      <c r="S785" s="12">
        <v>4</v>
      </c>
      <c r="T785" s="14">
        <v>1.5029999999999999</v>
      </c>
      <c r="U785" s="12">
        <v>6.5</v>
      </c>
      <c r="V785" s="12">
        <v>1</v>
      </c>
      <c r="W785" s="12">
        <v>8</v>
      </c>
      <c r="X785" s="9">
        <v>22.5</v>
      </c>
      <c r="Y785" s="9" t="s">
        <v>710</v>
      </c>
      <c r="Z785" s="9" t="s">
        <v>694</v>
      </c>
      <c r="AA785" s="9" t="s">
        <v>695</v>
      </c>
      <c r="AB785" s="9" t="s">
        <v>698</v>
      </c>
      <c r="AC785" s="9">
        <v>8.3333333333333329E-2</v>
      </c>
      <c r="AD785" s="9">
        <v>1.6666666666666667</v>
      </c>
      <c r="AE785" s="9">
        <v>0.376</v>
      </c>
      <c r="AF785" s="9">
        <v>45</v>
      </c>
      <c r="AG785" s="25" t="s">
        <v>2264</v>
      </c>
      <c r="BD785" s="1"/>
      <c r="BL785" s="4"/>
      <c r="BM785" s="4"/>
    </row>
    <row r="786" spans="2:65" x14ac:dyDescent="0.25">
      <c r="B786" s="48" t="str">
        <f t="shared" si="100"/>
        <v>WNeck Flange 900-NPS2.5 SCH-10</v>
      </c>
      <c r="C786" s="9" t="s">
        <v>23</v>
      </c>
      <c r="D786" s="9" t="s">
        <v>775</v>
      </c>
      <c r="E786" s="9">
        <v>7448044</v>
      </c>
      <c r="F786" s="22" t="s">
        <v>689</v>
      </c>
      <c r="G786" s="9" t="s">
        <v>1</v>
      </c>
      <c r="H786" s="9" t="s">
        <v>1736</v>
      </c>
      <c r="I786" s="13" t="s">
        <v>1737</v>
      </c>
      <c r="J786" s="10">
        <v>2.5</v>
      </c>
      <c r="K786" s="11" t="s">
        <v>778</v>
      </c>
      <c r="L786" s="11" t="s">
        <v>1685</v>
      </c>
      <c r="M786" s="15">
        <v>900</v>
      </c>
      <c r="N786" s="12">
        <v>9.6199999999999992</v>
      </c>
      <c r="O786" s="12">
        <v>0.25</v>
      </c>
      <c r="P786" s="12">
        <v>1.62</v>
      </c>
      <c r="Q786" s="12">
        <v>4.88</v>
      </c>
      <c r="R786" s="12">
        <v>2.88</v>
      </c>
      <c r="S786" s="12">
        <v>4.12</v>
      </c>
      <c r="T786" s="9">
        <v>2.157</v>
      </c>
      <c r="U786" s="12">
        <v>7.5</v>
      </c>
      <c r="V786" s="12">
        <v>1.1200000000000001</v>
      </c>
      <c r="W786" s="12">
        <v>8</v>
      </c>
      <c r="X786" s="9">
        <v>22.5</v>
      </c>
      <c r="Y786" s="9" t="s">
        <v>693</v>
      </c>
      <c r="Z786" s="9" t="s">
        <v>694</v>
      </c>
      <c r="AA786" s="9" t="s">
        <v>695</v>
      </c>
      <c r="AB786" s="9" t="s">
        <v>698</v>
      </c>
      <c r="AC786" s="9">
        <v>8.3333333333333329E-2</v>
      </c>
      <c r="AD786" s="9">
        <v>1.6666666666666667</v>
      </c>
      <c r="AE786" s="9">
        <v>0.29899999999999993</v>
      </c>
      <c r="AF786" s="9">
        <v>45</v>
      </c>
      <c r="AG786" s="25" t="s">
        <v>2264</v>
      </c>
      <c r="BD786" s="1"/>
      <c r="BL786" s="4"/>
      <c r="BM786" s="4"/>
    </row>
    <row r="787" spans="2:65" x14ac:dyDescent="0.25">
      <c r="B787" s="48" t="str">
        <f t="shared" si="100"/>
        <v>WNeck Flange 900-NPS2.5 SCH-160</v>
      </c>
      <c r="C787" s="9" t="s">
        <v>23</v>
      </c>
      <c r="D787" s="9" t="s">
        <v>775</v>
      </c>
      <c r="E787" s="9">
        <v>7448044</v>
      </c>
      <c r="F787" s="22" t="s">
        <v>689</v>
      </c>
      <c r="G787" s="9" t="s">
        <v>431</v>
      </c>
      <c r="H787" s="9" t="s">
        <v>1738</v>
      </c>
      <c r="I787" s="13" t="s">
        <v>1737</v>
      </c>
      <c r="J787" s="10">
        <v>2.5</v>
      </c>
      <c r="K787" s="11" t="s">
        <v>778</v>
      </c>
      <c r="L787" s="11" t="s">
        <v>1685</v>
      </c>
      <c r="M787" s="15">
        <v>900</v>
      </c>
      <c r="N787" s="12">
        <v>9.6199999999999992</v>
      </c>
      <c r="O787" s="12">
        <v>0.25</v>
      </c>
      <c r="P787" s="12">
        <v>1.62</v>
      </c>
      <c r="Q787" s="12">
        <v>4.88</v>
      </c>
      <c r="R787" s="12">
        <v>2.88</v>
      </c>
      <c r="S787" s="12">
        <v>4.12</v>
      </c>
      <c r="T787" s="9">
        <v>1.6870000000000001</v>
      </c>
      <c r="U787" s="12">
        <v>7.5</v>
      </c>
      <c r="V787" s="12">
        <v>1.1200000000000001</v>
      </c>
      <c r="W787" s="12">
        <v>8</v>
      </c>
      <c r="X787" s="9">
        <v>22.5</v>
      </c>
      <c r="Y787" s="9" t="s">
        <v>700</v>
      </c>
      <c r="Z787" s="9" t="s">
        <v>694</v>
      </c>
      <c r="AA787" s="9" t="s">
        <v>695</v>
      </c>
      <c r="AB787" s="9" t="s">
        <v>698</v>
      </c>
      <c r="AC787" s="9">
        <v>8.3333333333333329E-2</v>
      </c>
      <c r="AD787" s="9">
        <v>1.6666666666666667</v>
      </c>
      <c r="AE787" s="9">
        <v>0.53399999999999992</v>
      </c>
      <c r="AF787" s="9">
        <v>45</v>
      </c>
      <c r="AG787" s="25" t="s">
        <v>2264</v>
      </c>
      <c r="BD787" s="1"/>
      <c r="BL787" s="4"/>
      <c r="BM787" s="4"/>
    </row>
    <row r="788" spans="2:65" x14ac:dyDescent="0.25">
      <c r="B788" s="48" t="str">
        <f t="shared" si="100"/>
        <v>WNeck Flange 900-NPS2.5 SCH-40</v>
      </c>
      <c r="C788" s="9" t="s">
        <v>23</v>
      </c>
      <c r="D788" s="9" t="s">
        <v>775</v>
      </c>
      <c r="E788" s="9">
        <v>7448044</v>
      </c>
      <c r="F788" s="22" t="s">
        <v>689</v>
      </c>
      <c r="G788" s="9" t="s">
        <v>432</v>
      </c>
      <c r="H788" s="9" t="s">
        <v>1739</v>
      </c>
      <c r="I788" s="13" t="s">
        <v>1737</v>
      </c>
      <c r="J788" s="10">
        <v>2.5</v>
      </c>
      <c r="K788" s="11" t="s">
        <v>778</v>
      </c>
      <c r="L788" s="11" t="s">
        <v>1685</v>
      </c>
      <c r="M788" s="15">
        <v>900</v>
      </c>
      <c r="N788" s="12">
        <v>9.6199999999999992</v>
      </c>
      <c r="O788" s="12">
        <v>0.25</v>
      </c>
      <c r="P788" s="12">
        <v>1.62</v>
      </c>
      <c r="Q788" s="12">
        <v>4.88</v>
      </c>
      <c r="R788" s="12">
        <v>2.88</v>
      </c>
      <c r="S788" s="12">
        <v>4.12</v>
      </c>
      <c r="T788" s="9">
        <v>2.0670000000000002</v>
      </c>
      <c r="U788" s="12">
        <v>7.5</v>
      </c>
      <c r="V788" s="12">
        <v>1.1200000000000001</v>
      </c>
      <c r="W788" s="12">
        <v>8</v>
      </c>
      <c r="X788" s="9">
        <v>22.5</v>
      </c>
      <c r="Y788" s="9" t="s">
        <v>702</v>
      </c>
      <c r="Z788" s="9" t="s">
        <v>694</v>
      </c>
      <c r="AA788" s="9" t="s">
        <v>695</v>
      </c>
      <c r="AB788" s="9" t="s">
        <v>698</v>
      </c>
      <c r="AC788" s="9">
        <v>8.3333333333333329E-2</v>
      </c>
      <c r="AD788" s="9">
        <v>1.6666666666666667</v>
      </c>
      <c r="AE788" s="9">
        <v>0.34399999999999986</v>
      </c>
      <c r="AF788" s="9">
        <v>45</v>
      </c>
      <c r="AG788" s="25" t="s">
        <v>2264</v>
      </c>
      <c r="BD788" s="1"/>
      <c r="BL788" s="4"/>
      <c r="BM788" s="4"/>
    </row>
    <row r="789" spans="2:65" x14ac:dyDescent="0.25">
      <c r="B789" s="48" t="str">
        <f t="shared" si="100"/>
        <v>WNeck Flange 900-NPS2.5 SCH-80</v>
      </c>
      <c r="C789" s="9" t="s">
        <v>23</v>
      </c>
      <c r="D789" s="9" t="s">
        <v>775</v>
      </c>
      <c r="E789" s="9">
        <v>7448044</v>
      </c>
      <c r="F789" s="22" t="s">
        <v>689</v>
      </c>
      <c r="G789" s="9" t="s">
        <v>433</v>
      </c>
      <c r="H789" s="9" t="s">
        <v>1740</v>
      </c>
      <c r="I789" s="13" t="s">
        <v>1737</v>
      </c>
      <c r="J789" s="10">
        <v>2.5</v>
      </c>
      <c r="K789" s="11" t="s">
        <v>778</v>
      </c>
      <c r="L789" s="11" t="s">
        <v>1685</v>
      </c>
      <c r="M789" s="15">
        <v>900</v>
      </c>
      <c r="N789" s="12">
        <v>9.6199999999999992</v>
      </c>
      <c r="O789" s="12">
        <v>0.25</v>
      </c>
      <c r="P789" s="12">
        <v>1.62</v>
      </c>
      <c r="Q789" s="12">
        <v>4.88</v>
      </c>
      <c r="R789" s="12">
        <v>2.88</v>
      </c>
      <c r="S789" s="12">
        <v>4.12</v>
      </c>
      <c r="T789" s="9">
        <v>1.9390000000000001</v>
      </c>
      <c r="U789" s="12">
        <v>7.5</v>
      </c>
      <c r="V789" s="12">
        <v>1.1200000000000001</v>
      </c>
      <c r="W789" s="12">
        <v>8</v>
      </c>
      <c r="X789" s="9">
        <v>22.5</v>
      </c>
      <c r="Y789" s="9" t="s">
        <v>704</v>
      </c>
      <c r="Z789" s="9" t="s">
        <v>694</v>
      </c>
      <c r="AA789" s="9" t="s">
        <v>695</v>
      </c>
      <c r="AB789" s="9" t="s">
        <v>698</v>
      </c>
      <c r="AC789" s="9">
        <v>8.3333333333333329E-2</v>
      </c>
      <c r="AD789" s="9">
        <v>1.6666666666666667</v>
      </c>
      <c r="AE789" s="9">
        <v>0.40799999999999992</v>
      </c>
      <c r="AF789" s="9">
        <v>45</v>
      </c>
      <c r="AG789" s="25" t="s">
        <v>2264</v>
      </c>
      <c r="BD789" s="1"/>
      <c r="BL789" s="4"/>
      <c r="BM789" s="4"/>
    </row>
    <row r="790" spans="2:65" x14ac:dyDescent="0.25">
      <c r="B790" s="48" t="str">
        <f t="shared" si="100"/>
        <v>WNeck Flange 900-NPS2.5 SCH-STD</v>
      </c>
      <c r="C790" s="9" t="s">
        <v>23</v>
      </c>
      <c r="D790" s="9" t="s">
        <v>775</v>
      </c>
      <c r="E790" s="9">
        <v>7448044</v>
      </c>
      <c r="F790" s="22" t="s">
        <v>689</v>
      </c>
      <c r="G790" s="9" t="s">
        <v>1</v>
      </c>
      <c r="H790" s="9" t="s">
        <v>1741</v>
      </c>
      <c r="I790" s="13" t="s">
        <v>1737</v>
      </c>
      <c r="J790" s="10">
        <v>2.5</v>
      </c>
      <c r="K790" s="11" t="s">
        <v>778</v>
      </c>
      <c r="L790" s="11" t="s">
        <v>1685</v>
      </c>
      <c r="M790" s="15">
        <v>900</v>
      </c>
      <c r="N790" s="12">
        <v>9.6199999999999992</v>
      </c>
      <c r="O790" s="12">
        <v>0.25</v>
      </c>
      <c r="P790" s="12">
        <v>1.62</v>
      </c>
      <c r="Q790" s="12">
        <v>4.88</v>
      </c>
      <c r="R790" s="12">
        <v>2.88</v>
      </c>
      <c r="S790" s="12">
        <v>4.12</v>
      </c>
      <c r="T790" s="9">
        <v>2.0670000000000002</v>
      </c>
      <c r="U790" s="12">
        <v>7.5</v>
      </c>
      <c r="V790" s="12">
        <v>1.1200000000000001</v>
      </c>
      <c r="W790" s="12">
        <v>8</v>
      </c>
      <c r="X790" s="9">
        <v>22.5</v>
      </c>
      <c r="Y790" s="9" t="s">
        <v>706</v>
      </c>
      <c r="Z790" s="9" t="s">
        <v>694</v>
      </c>
      <c r="AA790" s="9" t="s">
        <v>695</v>
      </c>
      <c r="AB790" s="9" t="s">
        <v>698</v>
      </c>
      <c r="AC790" s="9">
        <v>8.3333333333333329E-2</v>
      </c>
      <c r="AD790" s="9">
        <v>1.6666666666666667</v>
      </c>
      <c r="AE790" s="9">
        <v>0.34399999999999986</v>
      </c>
      <c r="AF790" s="9">
        <v>45</v>
      </c>
      <c r="AG790" s="25" t="s">
        <v>2264</v>
      </c>
      <c r="BD790" s="1"/>
      <c r="BL790" s="4"/>
      <c r="BM790" s="4"/>
    </row>
    <row r="791" spans="2:65" x14ac:dyDescent="0.25">
      <c r="B791" s="48" t="str">
        <f t="shared" si="100"/>
        <v>WNeck Flange 900-NPS2.5 SCH-XH</v>
      </c>
      <c r="C791" s="9" t="s">
        <v>23</v>
      </c>
      <c r="D791" s="9" t="s">
        <v>775</v>
      </c>
      <c r="E791" s="9">
        <v>7448044</v>
      </c>
      <c r="F791" s="22" t="s">
        <v>689</v>
      </c>
      <c r="G791" s="9" t="s">
        <v>1</v>
      </c>
      <c r="H791" s="9" t="s">
        <v>1742</v>
      </c>
      <c r="I791" s="13" t="s">
        <v>1737</v>
      </c>
      <c r="J791" s="10">
        <v>2.5</v>
      </c>
      <c r="K791" s="11" t="s">
        <v>778</v>
      </c>
      <c r="L791" s="11" t="s">
        <v>1685</v>
      </c>
      <c r="M791" s="15">
        <v>900</v>
      </c>
      <c r="N791" s="12">
        <v>9.6199999999999992</v>
      </c>
      <c r="O791" s="12">
        <v>0.25</v>
      </c>
      <c r="P791" s="12">
        <v>1.62</v>
      </c>
      <c r="Q791" s="12">
        <v>4.88</v>
      </c>
      <c r="R791" s="12">
        <v>2.88</v>
      </c>
      <c r="S791" s="12">
        <v>4.12</v>
      </c>
      <c r="T791" s="9">
        <v>1.9390000000000001</v>
      </c>
      <c r="U791" s="12">
        <v>7.5</v>
      </c>
      <c r="V791" s="12">
        <v>1.1200000000000001</v>
      </c>
      <c r="W791" s="12">
        <v>8</v>
      </c>
      <c r="X791" s="9">
        <v>22.5</v>
      </c>
      <c r="Y791" s="9" t="s">
        <v>708</v>
      </c>
      <c r="Z791" s="9" t="s">
        <v>694</v>
      </c>
      <c r="AA791" s="9" t="s">
        <v>695</v>
      </c>
      <c r="AB791" s="9" t="s">
        <v>698</v>
      </c>
      <c r="AC791" s="9">
        <v>8.3333333333333329E-2</v>
      </c>
      <c r="AD791" s="9">
        <v>1.6666666666666667</v>
      </c>
      <c r="AE791" s="9">
        <v>0.40799999999999992</v>
      </c>
      <c r="AF791" s="9">
        <v>45</v>
      </c>
      <c r="AG791" s="25" t="s">
        <v>2264</v>
      </c>
      <c r="BD791" s="1"/>
      <c r="BL791" s="4"/>
      <c r="BM791" s="4"/>
    </row>
    <row r="792" spans="2:65" x14ac:dyDescent="0.25">
      <c r="B792" s="48" t="str">
        <f t="shared" si="100"/>
        <v>WNeck Flange 900-NPS2.5 SCH-XXH</v>
      </c>
      <c r="C792" s="9" t="s">
        <v>23</v>
      </c>
      <c r="D792" s="9" t="s">
        <v>775</v>
      </c>
      <c r="E792" s="9">
        <v>7448044</v>
      </c>
      <c r="F792" s="22" t="s">
        <v>689</v>
      </c>
      <c r="G792" s="9" t="s">
        <v>434</v>
      </c>
      <c r="H792" s="9" t="s">
        <v>1743</v>
      </c>
      <c r="I792" s="13" t="s">
        <v>1737</v>
      </c>
      <c r="J792" s="10">
        <v>2.5</v>
      </c>
      <c r="K792" s="11" t="s">
        <v>778</v>
      </c>
      <c r="L792" s="11" t="s">
        <v>1685</v>
      </c>
      <c r="M792" s="15">
        <v>900</v>
      </c>
      <c r="N792" s="12">
        <v>9.6199999999999992</v>
      </c>
      <c r="O792" s="12">
        <v>0.25</v>
      </c>
      <c r="P792" s="12">
        <v>1.62</v>
      </c>
      <c r="Q792" s="12">
        <v>4.88</v>
      </c>
      <c r="R792" s="12">
        <v>2.88</v>
      </c>
      <c r="S792" s="12">
        <v>4.12</v>
      </c>
      <c r="T792" s="9">
        <v>1.5029999999999999</v>
      </c>
      <c r="U792" s="12">
        <v>7.5</v>
      </c>
      <c r="V792" s="12">
        <v>1.1200000000000001</v>
      </c>
      <c r="W792" s="12">
        <v>8</v>
      </c>
      <c r="X792" s="9">
        <v>22.5</v>
      </c>
      <c r="Y792" s="9" t="s">
        <v>710</v>
      </c>
      <c r="Z792" s="9" t="s">
        <v>694</v>
      </c>
      <c r="AA792" s="9" t="s">
        <v>695</v>
      </c>
      <c r="AB792" s="9" t="s">
        <v>698</v>
      </c>
      <c r="AC792" s="9">
        <v>8.3333333333333329E-2</v>
      </c>
      <c r="AD792" s="9">
        <v>1.6666666666666667</v>
      </c>
      <c r="AE792" s="9">
        <v>0.626</v>
      </c>
      <c r="AF792" s="9">
        <v>45</v>
      </c>
      <c r="AG792" s="25" t="s">
        <v>2264</v>
      </c>
      <c r="BD792" s="1"/>
      <c r="BL792" s="4"/>
      <c r="BM792" s="4"/>
    </row>
    <row r="793" spans="2:65" x14ac:dyDescent="0.25">
      <c r="B793" s="48" t="str">
        <f t="shared" si="100"/>
        <v>WNeck Flange 900-NPS3 SCH-10</v>
      </c>
      <c r="C793" s="9" t="s">
        <v>23</v>
      </c>
      <c r="D793" s="9" t="s">
        <v>788</v>
      </c>
      <c r="E793" s="9">
        <v>16777215</v>
      </c>
      <c r="F793" s="22" t="s">
        <v>689</v>
      </c>
      <c r="G793" s="9" t="s">
        <v>1</v>
      </c>
      <c r="H793" s="9" t="s">
        <v>1744</v>
      </c>
      <c r="I793" s="13" t="s">
        <v>1745</v>
      </c>
      <c r="J793" s="10">
        <v>3.0000000000000004</v>
      </c>
      <c r="K793" s="11" t="s">
        <v>791</v>
      </c>
      <c r="L793" s="11" t="s">
        <v>1685</v>
      </c>
      <c r="M793" s="15">
        <v>900</v>
      </c>
      <c r="N793" s="12">
        <v>9.5</v>
      </c>
      <c r="O793" s="12">
        <v>0.25</v>
      </c>
      <c r="P793" s="12">
        <v>1.5000000000000002</v>
      </c>
      <c r="Q793" s="12">
        <v>5</v>
      </c>
      <c r="R793" s="12">
        <v>3.5</v>
      </c>
      <c r="S793" s="12">
        <v>4</v>
      </c>
      <c r="T793" s="9">
        <v>3.26</v>
      </c>
      <c r="U793" s="12">
        <v>7.5</v>
      </c>
      <c r="V793" s="12">
        <v>1</v>
      </c>
      <c r="W793" s="12">
        <v>8</v>
      </c>
      <c r="X793" s="9">
        <v>22.5</v>
      </c>
      <c r="Y793" s="9" t="s">
        <v>693</v>
      </c>
      <c r="Z793" s="9" t="s">
        <v>694</v>
      </c>
      <c r="AA793" s="9" t="s">
        <v>695</v>
      </c>
      <c r="AB793" s="9" t="s">
        <v>698</v>
      </c>
      <c r="AC793" s="9">
        <v>8.3333333333333329E-2</v>
      </c>
      <c r="AD793" s="9">
        <v>1.6666666666666667</v>
      </c>
      <c r="AE793" s="9">
        <v>5.7500000000000107E-2</v>
      </c>
      <c r="AF793" s="9">
        <v>45</v>
      </c>
      <c r="AG793" s="25" t="s">
        <v>2264</v>
      </c>
      <c r="BD793" s="1"/>
      <c r="BL793" s="4"/>
      <c r="BM793" s="4"/>
    </row>
    <row r="794" spans="2:65" x14ac:dyDescent="0.25">
      <c r="B794" s="48" t="str">
        <f t="shared" si="100"/>
        <v>WNeck Flange 900-NPS3 SCH-160</v>
      </c>
      <c r="C794" s="9" t="s">
        <v>23</v>
      </c>
      <c r="D794" s="9" t="s">
        <v>788</v>
      </c>
      <c r="E794" s="9">
        <v>16777215</v>
      </c>
      <c r="F794" s="9" t="s">
        <v>1746</v>
      </c>
      <c r="G794" s="9" t="s">
        <v>435</v>
      </c>
      <c r="H794" s="9" t="s">
        <v>1747</v>
      </c>
      <c r="I794" s="13" t="s">
        <v>1745</v>
      </c>
      <c r="J794" s="10">
        <v>3.0000000000000004</v>
      </c>
      <c r="K794" s="11" t="s">
        <v>791</v>
      </c>
      <c r="L794" s="11" t="s">
        <v>1685</v>
      </c>
      <c r="M794" s="15">
        <v>900</v>
      </c>
      <c r="N794" s="12">
        <v>9.5</v>
      </c>
      <c r="O794" s="12">
        <v>0.25</v>
      </c>
      <c r="P794" s="12">
        <v>1.5000000000000002</v>
      </c>
      <c r="Q794" s="12">
        <v>5</v>
      </c>
      <c r="R794" s="12">
        <v>3.5</v>
      </c>
      <c r="S794" s="12">
        <v>4</v>
      </c>
      <c r="T794" s="9">
        <v>2.6240000000000001</v>
      </c>
      <c r="U794" s="12">
        <v>7.5</v>
      </c>
      <c r="V794" s="12">
        <v>1</v>
      </c>
      <c r="W794" s="12">
        <v>8</v>
      </c>
      <c r="X794" s="9">
        <v>22.5</v>
      </c>
      <c r="Y794" s="9" t="s">
        <v>700</v>
      </c>
      <c r="Z794" s="9" t="s">
        <v>694</v>
      </c>
      <c r="AA794" s="9" t="s">
        <v>695</v>
      </c>
      <c r="AB794" s="9" t="s">
        <v>698</v>
      </c>
      <c r="AC794" s="9">
        <v>8.3333333333333329E-2</v>
      </c>
      <c r="AD794" s="9">
        <v>1.6666666666666667</v>
      </c>
      <c r="AE794" s="9">
        <v>0.37549999999999994</v>
      </c>
      <c r="AF794" s="9">
        <v>45</v>
      </c>
      <c r="AG794" s="25" t="s">
        <v>2264</v>
      </c>
      <c r="BD794" s="1"/>
      <c r="BL794" s="4"/>
      <c r="BM794" s="4"/>
    </row>
    <row r="795" spans="2:65" x14ac:dyDescent="0.25">
      <c r="B795" s="48" t="str">
        <f t="shared" si="100"/>
        <v>WNeck Flange 900-NPS3 SCH-40</v>
      </c>
      <c r="C795" s="9" t="s">
        <v>23</v>
      </c>
      <c r="D795" s="9" t="s">
        <v>788</v>
      </c>
      <c r="E795" s="9">
        <v>16777215</v>
      </c>
      <c r="F795" s="9" t="s">
        <v>1748</v>
      </c>
      <c r="G795" s="9" t="s">
        <v>436</v>
      </c>
      <c r="H795" s="9" t="s">
        <v>1749</v>
      </c>
      <c r="I795" s="13" t="s">
        <v>1745</v>
      </c>
      <c r="J795" s="10">
        <v>3.0000000000000004</v>
      </c>
      <c r="K795" s="11" t="s">
        <v>791</v>
      </c>
      <c r="L795" s="11" t="s">
        <v>1685</v>
      </c>
      <c r="M795" s="15">
        <v>900</v>
      </c>
      <c r="N795" s="12">
        <v>9.5</v>
      </c>
      <c r="O795" s="12">
        <v>0.25</v>
      </c>
      <c r="P795" s="12">
        <v>1.5000000000000002</v>
      </c>
      <c r="Q795" s="12">
        <v>5</v>
      </c>
      <c r="R795" s="12">
        <v>3.5</v>
      </c>
      <c r="S795" s="12">
        <v>4</v>
      </c>
      <c r="T795" s="9">
        <v>3.0680000000000001</v>
      </c>
      <c r="U795" s="12">
        <v>7.5</v>
      </c>
      <c r="V795" s="12">
        <v>1</v>
      </c>
      <c r="W795" s="12">
        <v>8</v>
      </c>
      <c r="X795" s="9">
        <v>22.5</v>
      </c>
      <c r="Y795" s="9" t="s">
        <v>702</v>
      </c>
      <c r="Z795" s="9" t="s">
        <v>694</v>
      </c>
      <c r="AA795" s="9" t="s">
        <v>695</v>
      </c>
      <c r="AB795" s="9" t="s">
        <v>698</v>
      </c>
      <c r="AC795" s="9">
        <v>8.3333333333333329E-2</v>
      </c>
      <c r="AD795" s="9">
        <v>1.6666666666666667</v>
      </c>
      <c r="AE795" s="9">
        <v>0.15349999999999997</v>
      </c>
      <c r="AF795" s="9">
        <v>45</v>
      </c>
      <c r="AG795" s="25" t="s">
        <v>2264</v>
      </c>
      <c r="BD795" s="1"/>
      <c r="BL795" s="4"/>
      <c r="BM795" s="4"/>
    </row>
    <row r="796" spans="2:65" x14ac:dyDescent="0.25">
      <c r="B796" s="48" t="str">
        <f t="shared" si="100"/>
        <v>WNeck Flange 900-NPS3 SCH-80</v>
      </c>
      <c r="C796" s="9" t="s">
        <v>23</v>
      </c>
      <c r="D796" s="9" t="s">
        <v>788</v>
      </c>
      <c r="E796" s="9">
        <v>16777215</v>
      </c>
      <c r="F796" s="9" t="s">
        <v>1750</v>
      </c>
      <c r="G796" s="9" t="s">
        <v>437</v>
      </c>
      <c r="H796" s="9" t="s">
        <v>1751</v>
      </c>
      <c r="I796" s="13" t="s">
        <v>1745</v>
      </c>
      <c r="J796" s="10">
        <v>3.0000000000000004</v>
      </c>
      <c r="K796" s="11" t="s">
        <v>791</v>
      </c>
      <c r="L796" s="11" t="s">
        <v>1685</v>
      </c>
      <c r="M796" s="15">
        <v>900</v>
      </c>
      <c r="N796" s="12">
        <v>9.5</v>
      </c>
      <c r="O796" s="12">
        <v>0.25</v>
      </c>
      <c r="P796" s="12">
        <v>1.5000000000000002</v>
      </c>
      <c r="Q796" s="12">
        <v>5</v>
      </c>
      <c r="R796" s="12">
        <v>3.5</v>
      </c>
      <c r="S796" s="12">
        <v>4</v>
      </c>
      <c r="T796" s="9">
        <v>2.9</v>
      </c>
      <c r="U796" s="12">
        <v>7.5</v>
      </c>
      <c r="V796" s="12">
        <v>1</v>
      </c>
      <c r="W796" s="12">
        <v>8</v>
      </c>
      <c r="X796" s="9">
        <v>22.5</v>
      </c>
      <c r="Y796" s="9" t="s">
        <v>704</v>
      </c>
      <c r="Z796" s="9" t="s">
        <v>694</v>
      </c>
      <c r="AA796" s="9" t="s">
        <v>695</v>
      </c>
      <c r="AB796" s="9" t="s">
        <v>698</v>
      </c>
      <c r="AC796" s="9">
        <v>8.3333333333333329E-2</v>
      </c>
      <c r="AD796" s="9">
        <v>1.6666666666666667</v>
      </c>
      <c r="AE796" s="9">
        <v>0.23750000000000004</v>
      </c>
      <c r="AF796" s="9">
        <v>45</v>
      </c>
      <c r="AG796" s="25" t="s">
        <v>2264</v>
      </c>
      <c r="BD796" s="1"/>
      <c r="BL796" s="4"/>
      <c r="BM796" s="4"/>
    </row>
    <row r="797" spans="2:65" x14ac:dyDescent="0.25">
      <c r="B797" s="48" t="str">
        <f t="shared" si="100"/>
        <v>WNeck Flange 900-NPS3 SCH-STD</v>
      </c>
      <c r="C797" s="9" t="s">
        <v>23</v>
      </c>
      <c r="D797" s="9" t="s">
        <v>788</v>
      </c>
      <c r="E797" s="9">
        <v>16777215</v>
      </c>
      <c r="F797" s="22" t="s">
        <v>689</v>
      </c>
      <c r="G797" s="9" t="s">
        <v>1</v>
      </c>
      <c r="H797" s="9" t="s">
        <v>1752</v>
      </c>
      <c r="I797" s="13" t="s">
        <v>1745</v>
      </c>
      <c r="J797" s="10">
        <v>3.0000000000000004</v>
      </c>
      <c r="K797" s="11" t="s">
        <v>791</v>
      </c>
      <c r="L797" s="11" t="s">
        <v>1685</v>
      </c>
      <c r="M797" s="15">
        <v>900</v>
      </c>
      <c r="N797" s="12">
        <v>9.5</v>
      </c>
      <c r="O797" s="12">
        <v>0.25</v>
      </c>
      <c r="P797" s="12">
        <v>1.5000000000000002</v>
      </c>
      <c r="Q797" s="12">
        <v>5</v>
      </c>
      <c r="R797" s="12">
        <v>3.5</v>
      </c>
      <c r="S797" s="12">
        <v>4</v>
      </c>
      <c r="T797" s="9">
        <v>3.0680000000000001</v>
      </c>
      <c r="U797" s="12">
        <v>7.5</v>
      </c>
      <c r="V797" s="12">
        <v>1</v>
      </c>
      <c r="W797" s="12">
        <v>8</v>
      </c>
      <c r="X797" s="9">
        <v>22.5</v>
      </c>
      <c r="Y797" s="9" t="s">
        <v>706</v>
      </c>
      <c r="Z797" s="9" t="s">
        <v>694</v>
      </c>
      <c r="AA797" s="9" t="s">
        <v>695</v>
      </c>
      <c r="AB797" s="9" t="s">
        <v>698</v>
      </c>
      <c r="AC797" s="9">
        <v>8.3333333333333329E-2</v>
      </c>
      <c r="AD797" s="9">
        <v>1.6666666666666667</v>
      </c>
      <c r="AE797" s="9">
        <v>0.15349999999999997</v>
      </c>
      <c r="AF797" s="9">
        <v>45</v>
      </c>
      <c r="AG797" s="25" t="s">
        <v>2264</v>
      </c>
      <c r="BD797" s="1"/>
      <c r="BL797" s="4"/>
      <c r="BM797" s="4"/>
    </row>
    <row r="798" spans="2:65" x14ac:dyDescent="0.25">
      <c r="B798" s="48" t="str">
        <f t="shared" si="100"/>
        <v>WNeck Flange 900-NPS3 SCH-XH</v>
      </c>
      <c r="C798" s="9" t="s">
        <v>23</v>
      </c>
      <c r="D798" s="9" t="s">
        <v>788</v>
      </c>
      <c r="E798" s="9">
        <v>16777215</v>
      </c>
      <c r="F798" s="22" t="s">
        <v>689</v>
      </c>
      <c r="G798" s="9" t="s">
        <v>1</v>
      </c>
      <c r="H798" s="9" t="s">
        <v>1753</v>
      </c>
      <c r="I798" s="13" t="s">
        <v>1745</v>
      </c>
      <c r="J798" s="10">
        <v>3.0000000000000004</v>
      </c>
      <c r="K798" s="11" t="s">
        <v>791</v>
      </c>
      <c r="L798" s="11" t="s">
        <v>1685</v>
      </c>
      <c r="M798" s="15">
        <v>900</v>
      </c>
      <c r="N798" s="12">
        <v>9.5</v>
      </c>
      <c r="O798" s="12">
        <v>0.25</v>
      </c>
      <c r="P798" s="12">
        <v>1.5000000000000002</v>
      </c>
      <c r="Q798" s="12">
        <v>5</v>
      </c>
      <c r="R798" s="12">
        <v>3.5</v>
      </c>
      <c r="S798" s="12">
        <v>4</v>
      </c>
      <c r="T798" s="9">
        <v>2.9</v>
      </c>
      <c r="U798" s="12">
        <v>7.5</v>
      </c>
      <c r="V798" s="12">
        <v>1</v>
      </c>
      <c r="W798" s="12">
        <v>8</v>
      </c>
      <c r="X798" s="9">
        <v>22.5</v>
      </c>
      <c r="Y798" s="9" t="s">
        <v>708</v>
      </c>
      <c r="Z798" s="9" t="s">
        <v>694</v>
      </c>
      <c r="AA798" s="9" t="s">
        <v>695</v>
      </c>
      <c r="AB798" s="9" t="s">
        <v>698</v>
      </c>
      <c r="AC798" s="9">
        <v>8.3333333333333329E-2</v>
      </c>
      <c r="AD798" s="9">
        <v>1.6666666666666667</v>
      </c>
      <c r="AE798" s="9">
        <v>0.23750000000000004</v>
      </c>
      <c r="AF798" s="9">
        <v>45</v>
      </c>
      <c r="AG798" s="25" t="s">
        <v>2264</v>
      </c>
      <c r="BD798" s="1"/>
      <c r="BL798" s="4"/>
      <c r="BM798" s="4"/>
    </row>
    <row r="799" spans="2:65" x14ac:dyDescent="0.25">
      <c r="B799" s="48" t="str">
        <f t="shared" si="100"/>
        <v>WNeck Flange 900-NPS3 SCH-XXH</v>
      </c>
      <c r="C799" s="9" t="s">
        <v>23</v>
      </c>
      <c r="D799" s="9" t="s">
        <v>788</v>
      </c>
      <c r="E799" s="9">
        <v>16777215</v>
      </c>
      <c r="F799" s="22" t="s">
        <v>1754</v>
      </c>
      <c r="G799" s="9" t="s">
        <v>438</v>
      </c>
      <c r="H799" s="9" t="s">
        <v>1755</v>
      </c>
      <c r="I799" s="13" t="s">
        <v>1745</v>
      </c>
      <c r="J799" s="10">
        <v>3.0000000000000004</v>
      </c>
      <c r="K799" s="11" t="s">
        <v>791</v>
      </c>
      <c r="L799" s="11" t="s">
        <v>1685</v>
      </c>
      <c r="M799" s="15">
        <v>900</v>
      </c>
      <c r="N799" s="12">
        <v>9.5</v>
      </c>
      <c r="O799" s="12">
        <v>0.25</v>
      </c>
      <c r="P799" s="12">
        <v>1.5000000000000002</v>
      </c>
      <c r="Q799" s="12">
        <v>5</v>
      </c>
      <c r="R799" s="12">
        <v>3.5</v>
      </c>
      <c r="S799" s="12">
        <v>4</v>
      </c>
      <c r="T799" s="9">
        <v>2.2999999999999998</v>
      </c>
      <c r="U799" s="12">
        <v>7.5</v>
      </c>
      <c r="V799" s="12">
        <v>1</v>
      </c>
      <c r="W799" s="12">
        <v>8</v>
      </c>
      <c r="X799" s="9">
        <v>22.5</v>
      </c>
      <c r="Y799" s="9" t="s">
        <v>710</v>
      </c>
      <c r="Z799" s="9" t="s">
        <v>694</v>
      </c>
      <c r="AA799" s="9" t="s">
        <v>695</v>
      </c>
      <c r="AB799" s="9" t="s">
        <v>698</v>
      </c>
      <c r="AC799" s="9">
        <v>8.3333333333333329E-2</v>
      </c>
      <c r="AD799" s="9">
        <v>1.6666666666666667</v>
      </c>
      <c r="AE799" s="9">
        <v>0.53750000000000009</v>
      </c>
      <c r="AF799" s="9">
        <v>45</v>
      </c>
      <c r="AG799" s="25" t="s">
        <v>2264</v>
      </c>
      <c r="BD799" s="1"/>
      <c r="BL799" s="4"/>
      <c r="BM799" s="4"/>
    </row>
    <row r="800" spans="2:65" x14ac:dyDescent="0.25">
      <c r="B800" s="48" t="str">
        <f t="shared" si="100"/>
        <v>WNeck Flange 900-NPS4 SCH-10</v>
      </c>
      <c r="C800" s="9" t="s">
        <v>23</v>
      </c>
      <c r="D800" s="9" t="s">
        <v>810</v>
      </c>
      <c r="E800" s="9">
        <v>255</v>
      </c>
      <c r="F800" s="22" t="s">
        <v>689</v>
      </c>
      <c r="G800" s="9" t="s">
        <v>1</v>
      </c>
      <c r="H800" s="9" t="s">
        <v>1756</v>
      </c>
      <c r="I800" s="13" t="s">
        <v>1757</v>
      </c>
      <c r="J800" s="10">
        <v>4</v>
      </c>
      <c r="K800" s="11" t="s">
        <v>813</v>
      </c>
      <c r="L800" s="11" t="s">
        <v>1685</v>
      </c>
      <c r="M800" s="15">
        <v>900</v>
      </c>
      <c r="N800" s="12">
        <v>11.5</v>
      </c>
      <c r="O800" s="12">
        <v>0.25</v>
      </c>
      <c r="P800" s="12">
        <v>1.75</v>
      </c>
      <c r="Q800" s="12">
        <v>6.25</v>
      </c>
      <c r="R800" s="12">
        <v>4.5</v>
      </c>
      <c r="S800" s="12">
        <v>4.5</v>
      </c>
      <c r="T800" s="9">
        <v>4.26</v>
      </c>
      <c r="U800" s="12">
        <v>9.25</v>
      </c>
      <c r="V800" s="12">
        <v>1.25</v>
      </c>
      <c r="W800" s="12">
        <v>8</v>
      </c>
      <c r="X800" s="9">
        <v>22.5</v>
      </c>
      <c r="Y800" s="9" t="s">
        <v>693</v>
      </c>
      <c r="Z800" s="9" t="s">
        <v>694</v>
      </c>
      <c r="AA800" s="9" t="s">
        <v>695</v>
      </c>
      <c r="AB800" s="9" t="s">
        <v>698</v>
      </c>
      <c r="AC800" s="9">
        <v>9.166666666666666E-2</v>
      </c>
      <c r="AD800" s="9">
        <v>1.8333333333333333</v>
      </c>
      <c r="AE800" s="9">
        <v>5.7500000000000107E-2</v>
      </c>
      <c r="AF800" s="9">
        <v>45</v>
      </c>
      <c r="AG800" s="25" t="s">
        <v>2264</v>
      </c>
      <c r="BD800" s="1"/>
      <c r="BL800" s="4"/>
      <c r="BM800" s="4"/>
    </row>
    <row r="801" spans="2:65" x14ac:dyDescent="0.25">
      <c r="B801" s="48" t="str">
        <f t="shared" si="100"/>
        <v>WNeck Flange 900-NPS4 SCH-120</v>
      </c>
      <c r="C801" s="9" t="s">
        <v>23</v>
      </c>
      <c r="D801" s="9" t="s">
        <v>810</v>
      </c>
      <c r="E801" s="9">
        <v>255</v>
      </c>
      <c r="F801" s="22" t="s">
        <v>689</v>
      </c>
      <c r="G801" s="9" t="s">
        <v>439</v>
      </c>
      <c r="H801" s="9" t="s">
        <v>1758</v>
      </c>
      <c r="I801" s="13" t="s">
        <v>1757</v>
      </c>
      <c r="J801" s="10">
        <v>4</v>
      </c>
      <c r="K801" s="11" t="s">
        <v>813</v>
      </c>
      <c r="L801" s="11" t="s">
        <v>1685</v>
      </c>
      <c r="M801" s="15">
        <v>900</v>
      </c>
      <c r="N801" s="12">
        <v>11.5</v>
      </c>
      <c r="O801" s="12">
        <v>0.25</v>
      </c>
      <c r="P801" s="12">
        <v>1.75</v>
      </c>
      <c r="Q801" s="12">
        <v>6.25</v>
      </c>
      <c r="R801" s="12">
        <v>4.5</v>
      </c>
      <c r="S801" s="12">
        <v>4.5</v>
      </c>
      <c r="T801" s="9">
        <v>3.6240000000000001</v>
      </c>
      <c r="U801" s="12">
        <v>9.25</v>
      </c>
      <c r="V801" s="12">
        <v>1.25</v>
      </c>
      <c r="W801" s="12">
        <v>8</v>
      </c>
      <c r="X801" s="9">
        <v>22.5</v>
      </c>
      <c r="Y801" s="9" t="s">
        <v>816</v>
      </c>
      <c r="Z801" s="9" t="s">
        <v>694</v>
      </c>
      <c r="AA801" s="9" t="s">
        <v>695</v>
      </c>
      <c r="AB801" s="9" t="s">
        <v>698</v>
      </c>
      <c r="AC801" s="9">
        <v>9.166666666666666E-2</v>
      </c>
      <c r="AD801" s="9">
        <v>1.8333333333333333</v>
      </c>
      <c r="AE801" s="9">
        <v>0.37549999999999994</v>
      </c>
      <c r="AF801" s="9">
        <v>45</v>
      </c>
      <c r="AG801" s="25" t="s">
        <v>2264</v>
      </c>
      <c r="BD801" s="1"/>
      <c r="BL801" s="4"/>
      <c r="BM801" s="4"/>
    </row>
    <row r="802" spans="2:65" x14ac:dyDescent="0.25">
      <c r="B802" s="48" t="str">
        <f t="shared" si="100"/>
        <v>WNeck Flange 900-NPS4 SCH-160</v>
      </c>
      <c r="C802" s="9" t="s">
        <v>23</v>
      </c>
      <c r="D802" s="9" t="s">
        <v>810</v>
      </c>
      <c r="E802" s="9">
        <v>255</v>
      </c>
      <c r="F802" s="9" t="s">
        <v>1759</v>
      </c>
      <c r="G802" s="9" t="s">
        <v>440</v>
      </c>
      <c r="H802" s="9" t="s">
        <v>1760</v>
      </c>
      <c r="I802" s="13" t="s">
        <v>1757</v>
      </c>
      <c r="J802" s="10">
        <v>4</v>
      </c>
      <c r="K802" s="11" t="s">
        <v>813</v>
      </c>
      <c r="L802" s="11" t="s">
        <v>1685</v>
      </c>
      <c r="M802" s="15">
        <v>900</v>
      </c>
      <c r="N802" s="12">
        <v>11.5</v>
      </c>
      <c r="O802" s="12">
        <v>0.25</v>
      </c>
      <c r="P802" s="12">
        <v>1.75</v>
      </c>
      <c r="Q802" s="12">
        <v>6.25</v>
      </c>
      <c r="R802" s="12">
        <v>4.5</v>
      </c>
      <c r="S802" s="12">
        <v>4.5</v>
      </c>
      <c r="T802" s="9">
        <v>3.4380000000000002</v>
      </c>
      <c r="U802" s="12">
        <v>9.25</v>
      </c>
      <c r="V802" s="12">
        <v>1.25</v>
      </c>
      <c r="W802" s="12">
        <v>8</v>
      </c>
      <c r="X802" s="9">
        <v>22.5</v>
      </c>
      <c r="Y802" s="9" t="s">
        <v>700</v>
      </c>
      <c r="Z802" s="9" t="s">
        <v>694</v>
      </c>
      <c r="AA802" s="9" t="s">
        <v>695</v>
      </c>
      <c r="AB802" s="9" t="s">
        <v>698</v>
      </c>
      <c r="AC802" s="9">
        <v>9.166666666666666E-2</v>
      </c>
      <c r="AD802" s="9">
        <v>1.8333333333333333</v>
      </c>
      <c r="AE802" s="9">
        <v>0.46849999999999992</v>
      </c>
      <c r="AF802" s="9">
        <v>45</v>
      </c>
      <c r="AG802" s="25" t="s">
        <v>2264</v>
      </c>
      <c r="BD802" s="1"/>
      <c r="BL802" s="4"/>
      <c r="BM802" s="4"/>
    </row>
    <row r="803" spans="2:65" x14ac:dyDescent="0.25">
      <c r="B803" s="48" t="str">
        <f t="shared" si="100"/>
        <v>WNeck Flange 900-NPS4 SCH-40</v>
      </c>
      <c r="C803" s="9" t="s">
        <v>23</v>
      </c>
      <c r="D803" s="9" t="s">
        <v>810</v>
      </c>
      <c r="E803" s="9">
        <v>255</v>
      </c>
      <c r="F803" s="22" t="s">
        <v>689</v>
      </c>
      <c r="G803" s="9" t="s">
        <v>441</v>
      </c>
      <c r="H803" s="9" t="s">
        <v>1761</v>
      </c>
      <c r="I803" s="13" t="s">
        <v>1757</v>
      </c>
      <c r="J803" s="10">
        <v>4</v>
      </c>
      <c r="K803" s="11" t="s">
        <v>813</v>
      </c>
      <c r="L803" s="11" t="s">
        <v>1685</v>
      </c>
      <c r="M803" s="15">
        <v>900</v>
      </c>
      <c r="N803" s="12">
        <v>11.5</v>
      </c>
      <c r="O803" s="12">
        <v>0.25</v>
      </c>
      <c r="P803" s="12">
        <v>1.75</v>
      </c>
      <c r="Q803" s="12">
        <v>6.25</v>
      </c>
      <c r="R803" s="12">
        <v>4.5</v>
      </c>
      <c r="S803" s="12">
        <v>4.5</v>
      </c>
      <c r="T803" s="9">
        <v>4.0259999999999998</v>
      </c>
      <c r="U803" s="12">
        <v>9.25</v>
      </c>
      <c r="V803" s="12">
        <v>1.25</v>
      </c>
      <c r="W803" s="12">
        <v>8</v>
      </c>
      <c r="X803" s="9">
        <v>22.5</v>
      </c>
      <c r="Y803" s="9" t="s">
        <v>702</v>
      </c>
      <c r="Z803" s="9" t="s">
        <v>694</v>
      </c>
      <c r="AA803" s="9" t="s">
        <v>695</v>
      </c>
      <c r="AB803" s="9" t="s">
        <v>698</v>
      </c>
      <c r="AC803" s="9">
        <v>9.166666666666666E-2</v>
      </c>
      <c r="AD803" s="9">
        <v>1.8333333333333333</v>
      </c>
      <c r="AE803" s="9">
        <v>0.1745000000000001</v>
      </c>
      <c r="AF803" s="9">
        <v>45</v>
      </c>
      <c r="AG803" s="25" t="s">
        <v>2264</v>
      </c>
      <c r="BD803" s="1"/>
      <c r="BL803" s="4"/>
      <c r="BM803" s="4"/>
    </row>
    <row r="804" spans="2:65" x14ac:dyDescent="0.25">
      <c r="B804" s="48" t="str">
        <f t="shared" si="100"/>
        <v>WNeck Flange 900-NPS4 SCH-80</v>
      </c>
      <c r="C804" s="9" t="s">
        <v>23</v>
      </c>
      <c r="D804" s="9" t="s">
        <v>810</v>
      </c>
      <c r="E804" s="9">
        <v>255</v>
      </c>
      <c r="F804" s="9" t="s">
        <v>1762</v>
      </c>
      <c r="G804" s="9" t="s">
        <v>442</v>
      </c>
      <c r="H804" s="9" t="s">
        <v>1763</v>
      </c>
      <c r="I804" s="13" t="s">
        <v>1757</v>
      </c>
      <c r="J804" s="10">
        <v>4</v>
      </c>
      <c r="K804" s="11" t="s">
        <v>813</v>
      </c>
      <c r="L804" s="11" t="s">
        <v>1685</v>
      </c>
      <c r="M804" s="15">
        <v>900</v>
      </c>
      <c r="N804" s="12">
        <v>11.5</v>
      </c>
      <c r="O804" s="12">
        <v>0.25</v>
      </c>
      <c r="P804" s="12">
        <v>1.75</v>
      </c>
      <c r="Q804" s="12">
        <v>6.25</v>
      </c>
      <c r="R804" s="12">
        <v>4.5</v>
      </c>
      <c r="S804" s="12">
        <v>4.5</v>
      </c>
      <c r="T804" s="9">
        <v>3.8260000000000001</v>
      </c>
      <c r="U804" s="12">
        <v>9.25</v>
      </c>
      <c r="V804" s="12">
        <v>1.25</v>
      </c>
      <c r="W804" s="12">
        <v>8</v>
      </c>
      <c r="X804" s="9">
        <v>22.5</v>
      </c>
      <c r="Y804" s="9" t="s">
        <v>704</v>
      </c>
      <c r="Z804" s="9" t="s">
        <v>694</v>
      </c>
      <c r="AA804" s="9" t="s">
        <v>695</v>
      </c>
      <c r="AB804" s="9" t="s">
        <v>698</v>
      </c>
      <c r="AC804" s="9">
        <v>9.166666666666666E-2</v>
      </c>
      <c r="AD804" s="9">
        <v>1.8333333333333333</v>
      </c>
      <c r="AE804" s="9">
        <v>0.27449999999999997</v>
      </c>
      <c r="AF804" s="9">
        <v>45</v>
      </c>
      <c r="AG804" s="25" t="s">
        <v>2264</v>
      </c>
      <c r="BD804" s="1"/>
      <c r="BL804" s="4"/>
      <c r="BM804" s="4"/>
    </row>
    <row r="805" spans="2:65" x14ac:dyDescent="0.25">
      <c r="B805" s="48" t="str">
        <f t="shared" si="100"/>
        <v>WNeck Flange 900-NPS4 SCH-STD</v>
      </c>
      <c r="C805" s="9" t="s">
        <v>23</v>
      </c>
      <c r="D805" s="9" t="s">
        <v>810</v>
      </c>
      <c r="E805" s="9">
        <v>255</v>
      </c>
      <c r="F805" s="22" t="s">
        <v>689</v>
      </c>
      <c r="G805" s="9" t="s">
        <v>1</v>
      </c>
      <c r="H805" s="9" t="s">
        <v>1764</v>
      </c>
      <c r="I805" s="13" t="s">
        <v>1757</v>
      </c>
      <c r="J805" s="10">
        <v>4</v>
      </c>
      <c r="K805" s="11" t="s">
        <v>813</v>
      </c>
      <c r="L805" s="11" t="s">
        <v>1685</v>
      </c>
      <c r="M805" s="15">
        <v>900</v>
      </c>
      <c r="N805" s="12">
        <v>11.5</v>
      </c>
      <c r="O805" s="12">
        <v>0.25</v>
      </c>
      <c r="P805" s="12">
        <v>1.75</v>
      </c>
      <c r="Q805" s="12">
        <v>6.25</v>
      </c>
      <c r="R805" s="12">
        <v>4.5</v>
      </c>
      <c r="S805" s="12">
        <v>4.5</v>
      </c>
      <c r="T805" s="9">
        <v>4.0259999999999998</v>
      </c>
      <c r="U805" s="12">
        <v>9.25</v>
      </c>
      <c r="V805" s="12">
        <v>1.25</v>
      </c>
      <c r="W805" s="12">
        <v>8</v>
      </c>
      <c r="X805" s="9">
        <v>22.5</v>
      </c>
      <c r="Y805" s="9" t="s">
        <v>706</v>
      </c>
      <c r="Z805" s="9" t="s">
        <v>694</v>
      </c>
      <c r="AA805" s="9" t="s">
        <v>695</v>
      </c>
      <c r="AB805" s="9" t="s">
        <v>698</v>
      </c>
      <c r="AC805" s="9">
        <v>9.166666666666666E-2</v>
      </c>
      <c r="AD805" s="9">
        <v>1.8333333333333333</v>
      </c>
      <c r="AE805" s="9">
        <v>0.1745000000000001</v>
      </c>
      <c r="AF805" s="9">
        <v>45</v>
      </c>
      <c r="AG805" s="25" t="s">
        <v>2264</v>
      </c>
      <c r="BD805" s="1"/>
      <c r="BL805" s="4"/>
      <c r="BM805" s="4"/>
    </row>
    <row r="806" spans="2:65" x14ac:dyDescent="0.25">
      <c r="B806" s="48" t="str">
        <f t="shared" si="100"/>
        <v>WNeck Flange 900-NPS4 SCH-XH</v>
      </c>
      <c r="C806" s="9" t="s">
        <v>23</v>
      </c>
      <c r="D806" s="9" t="s">
        <v>810</v>
      </c>
      <c r="E806" s="9">
        <v>255</v>
      </c>
      <c r="F806" s="22" t="s">
        <v>689</v>
      </c>
      <c r="G806" s="9" t="s">
        <v>1</v>
      </c>
      <c r="H806" s="9" t="s">
        <v>1765</v>
      </c>
      <c r="I806" s="13" t="s">
        <v>1757</v>
      </c>
      <c r="J806" s="10">
        <v>4</v>
      </c>
      <c r="K806" s="11" t="s">
        <v>813</v>
      </c>
      <c r="L806" s="11" t="s">
        <v>1685</v>
      </c>
      <c r="M806" s="15">
        <v>900</v>
      </c>
      <c r="N806" s="12">
        <v>11.5</v>
      </c>
      <c r="O806" s="12">
        <v>0.25</v>
      </c>
      <c r="P806" s="12">
        <v>1.75</v>
      </c>
      <c r="Q806" s="12">
        <v>6.25</v>
      </c>
      <c r="R806" s="12">
        <v>4.5</v>
      </c>
      <c r="S806" s="12">
        <v>4.5</v>
      </c>
      <c r="T806" s="9">
        <v>3.8260000000000001</v>
      </c>
      <c r="U806" s="12">
        <v>9.25</v>
      </c>
      <c r="V806" s="12">
        <v>1.25</v>
      </c>
      <c r="W806" s="12">
        <v>8</v>
      </c>
      <c r="X806" s="9">
        <v>22.5</v>
      </c>
      <c r="Y806" s="9" t="s">
        <v>708</v>
      </c>
      <c r="Z806" s="9" t="s">
        <v>694</v>
      </c>
      <c r="AA806" s="9" t="s">
        <v>695</v>
      </c>
      <c r="AB806" s="9" t="s">
        <v>698</v>
      </c>
      <c r="AC806" s="9">
        <v>9.166666666666666E-2</v>
      </c>
      <c r="AD806" s="9">
        <v>1.8333333333333333</v>
      </c>
      <c r="AE806" s="9">
        <v>0.27449999999999997</v>
      </c>
      <c r="AF806" s="9">
        <v>45</v>
      </c>
      <c r="AG806" s="25" t="s">
        <v>2264</v>
      </c>
      <c r="BD806" s="1"/>
      <c r="BL806" s="4"/>
      <c r="BM806" s="4"/>
    </row>
    <row r="807" spans="2:65" x14ac:dyDescent="0.25">
      <c r="B807" s="48" t="str">
        <f t="shared" si="100"/>
        <v>WNeck Flange 900-NPS4 SCH-XXH</v>
      </c>
      <c r="C807" s="9" t="s">
        <v>23</v>
      </c>
      <c r="D807" s="9" t="s">
        <v>810</v>
      </c>
      <c r="E807" s="9">
        <v>255</v>
      </c>
      <c r="F807" s="9" t="s">
        <v>1766</v>
      </c>
      <c r="G807" s="9" t="s">
        <v>443</v>
      </c>
      <c r="H807" s="9" t="s">
        <v>1767</v>
      </c>
      <c r="I807" s="13" t="s">
        <v>1757</v>
      </c>
      <c r="J807" s="10">
        <v>4</v>
      </c>
      <c r="K807" s="11" t="s">
        <v>813</v>
      </c>
      <c r="L807" s="11" t="s">
        <v>1685</v>
      </c>
      <c r="M807" s="15">
        <v>900</v>
      </c>
      <c r="N807" s="12">
        <v>11.5</v>
      </c>
      <c r="O807" s="12">
        <v>0.25</v>
      </c>
      <c r="P807" s="12">
        <v>1.75</v>
      </c>
      <c r="Q807" s="12">
        <v>6.25</v>
      </c>
      <c r="R807" s="12">
        <v>4.5</v>
      </c>
      <c r="S807" s="12">
        <v>4.5</v>
      </c>
      <c r="T807" s="9">
        <v>3.1520000000000001</v>
      </c>
      <c r="U807" s="12">
        <v>9.25</v>
      </c>
      <c r="V807" s="12">
        <v>1.25</v>
      </c>
      <c r="W807" s="12">
        <v>8</v>
      </c>
      <c r="X807" s="9">
        <v>22.5</v>
      </c>
      <c r="Y807" s="9" t="s">
        <v>710</v>
      </c>
      <c r="Z807" s="9" t="s">
        <v>694</v>
      </c>
      <c r="AA807" s="9" t="s">
        <v>695</v>
      </c>
      <c r="AB807" s="9" t="s">
        <v>698</v>
      </c>
      <c r="AC807" s="9">
        <v>9.166666666666666E-2</v>
      </c>
      <c r="AD807" s="9">
        <v>1.8333333333333333</v>
      </c>
      <c r="AE807" s="9">
        <v>0.61149999999999993</v>
      </c>
      <c r="AF807" s="9">
        <v>45</v>
      </c>
      <c r="AG807" s="25" t="s">
        <v>2264</v>
      </c>
      <c r="BD807" s="1"/>
      <c r="BL807" s="4"/>
      <c r="BM807" s="4"/>
    </row>
    <row r="808" spans="2:65" x14ac:dyDescent="0.25">
      <c r="B808" s="48" t="str">
        <f t="shared" si="100"/>
        <v>WNeck Flange 900-NPS5 SCH-10</v>
      </c>
      <c r="C808" s="9" t="s">
        <v>23</v>
      </c>
      <c r="D808" s="9" t="s">
        <v>827</v>
      </c>
      <c r="E808" s="9">
        <v>33023</v>
      </c>
      <c r="F808" s="22" t="s">
        <v>689</v>
      </c>
      <c r="G808" s="9" t="s">
        <v>1</v>
      </c>
      <c r="H808" s="9" t="s">
        <v>1768</v>
      </c>
      <c r="I808" s="13" t="s">
        <v>1769</v>
      </c>
      <c r="J808" s="10">
        <v>5</v>
      </c>
      <c r="K808" s="11" t="s">
        <v>830</v>
      </c>
      <c r="L808" s="11" t="s">
        <v>1685</v>
      </c>
      <c r="M808" s="15">
        <v>900</v>
      </c>
      <c r="N808" s="12">
        <v>13.75</v>
      </c>
      <c r="O808" s="12">
        <v>0.25</v>
      </c>
      <c r="P808" s="12">
        <v>2</v>
      </c>
      <c r="Q808" s="12">
        <v>7.5</v>
      </c>
      <c r="R808" s="12">
        <v>5.56</v>
      </c>
      <c r="S808" s="12">
        <v>5</v>
      </c>
      <c r="T808" s="9">
        <v>5.2949999999999999</v>
      </c>
      <c r="U808" s="12">
        <v>11</v>
      </c>
      <c r="V808" s="12">
        <v>1.3799999999999997</v>
      </c>
      <c r="W808" s="12">
        <v>8</v>
      </c>
      <c r="X808" s="9">
        <v>22.5</v>
      </c>
      <c r="Y808" s="9" t="s">
        <v>693</v>
      </c>
      <c r="Z808" s="9" t="s">
        <v>694</v>
      </c>
      <c r="AA808" s="9" t="s">
        <v>695</v>
      </c>
      <c r="AB808" s="9" t="s">
        <v>698</v>
      </c>
      <c r="AC808" s="9">
        <v>0.1</v>
      </c>
      <c r="AD808" s="9">
        <v>2</v>
      </c>
      <c r="AE808" s="9">
        <v>6.999999999999984E-2</v>
      </c>
      <c r="AF808" s="9">
        <v>45</v>
      </c>
      <c r="AG808" s="25" t="s">
        <v>2264</v>
      </c>
      <c r="BD808" s="1"/>
      <c r="BL808" s="4"/>
      <c r="BM808" s="4"/>
    </row>
    <row r="809" spans="2:65" x14ac:dyDescent="0.25">
      <c r="B809" s="48" t="str">
        <f t="shared" si="100"/>
        <v>WNeck Flange 900-NPS5 SCH-120</v>
      </c>
      <c r="C809" s="9" t="s">
        <v>23</v>
      </c>
      <c r="D809" s="9" t="s">
        <v>827</v>
      </c>
      <c r="E809" s="9">
        <v>33023</v>
      </c>
      <c r="F809" s="22" t="s">
        <v>689</v>
      </c>
      <c r="G809" s="9" t="s">
        <v>444</v>
      </c>
      <c r="H809" s="9" t="s">
        <v>1770</v>
      </c>
      <c r="I809" s="13" t="s">
        <v>1769</v>
      </c>
      <c r="J809" s="10">
        <v>5</v>
      </c>
      <c r="K809" s="11" t="s">
        <v>830</v>
      </c>
      <c r="L809" s="11" t="s">
        <v>1685</v>
      </c>
      <c r="M809" s="15">
        <v>900</v>
      </c>
      <c r="N809" s="12">
        <v>13.75</v>
      </c>
      <c r="O809" s="12">
        <v>0.25</v>
      </c>
      <c r="P809" s="12">
        <v>2</v>
      </c>
      <c r="Q809" s="12">
        <v>7.5</v>
      </c>
      <c r="R809" s="12">
        <v>5.56</v>
      </c>
      <c r="S809" s="12">
        <v>5</v>
      </c>
      <c r="T809" s="9">
        <v>4.5629999999999997</v>
      </c>
      <c r="U809" s="12">
        <v>11</v>
      </c>
      <c r="V809" s="12">
        <v>1.3799999999999997</v>
      </c>
      <c r="W809" s="12">
        <v>8</v>
      </c>
      <c r="X809" s="9">
        <v>22.5</v>
      </c>
      <c r="Y809" s="9" t="s">
        <v>816</v>
      </c>
      <c r="Z809" s="9" t="s">
        <v>694</v>
      </c>
      <c r="AA809" s="9" t="s">
        <v>695</v>
      </c>
      <c r="AB809" s="9" t="s">
        <v>698</v>
      </c>
      <c r="AC809" s="9">
        <v>0.1</v>
      </c>
      <c r="AD809" s="9">
        <v>2</v>
      </c>
      <c r="AE809" s="9">
        <v>0.43599999999999994</v>
      </c>
      <c r="AF809" s="9">
        <v>45</v>
      </c>
      <c r="AG809" s="25" t="s">
        <v>2264</v>
      </c>
      <c r="BD809" s="1"/>
      <c r="BL809" s="4"/>
      <c r="BM809" s="4"/>
    </row>
    <row r="810" spans="2:65" x14ac:dyDescent="0.25">
      <c r="B810" s="48" t="str">
        <f t="shared" si="100"/>
        <v>WNeck Flange 900-NPS5 SCH-160</v>
      </c>
      <c r="C810" s="9" t="s">
        <v>23</v>
      </c>
      <c r="D810" s="9" t="s">
        <v>827</v>
      </c>
      <c r="E810" s="9">
        <v>33023</v>
      </c>
      <c r="F810" s="22" t="s">
        <v>689</v>
      </c>
      <c r="G810" s="9" t="s">
        <v>445</v>
      </c>
      <c r="H810" s="9" t="s">
        <v>1771</v>
      </c>
      <c r="I810" s="13" t="s">
        <v>1769</v>
      </c>
      <c r="J810" s="10">
        <v>5</v>
      </c>
      <c r="K810" s="11" t="s">
        <v>830</v>
      </c>
      <c r="L810" s="11" t="s">
        <v>1685</v>
      </c>
      <c r="M810" s="15">
        <v>900</v>
      </c>
      <c r="N810" s="12">
        <v>13.75</v>
      </c>
      <c r="O810" s="12">
        <v>0.25</v>
      </c>
      <c r="P810" s="12">
        <v>2</v>
      </c>
      <c r="Q810" s="12">
        <v>7.5</v>
      </c>
      <c r="R810" s="12">
        <v>5.56</v>
      </c>
      <c r="S810" s="12">
        <v>5</v>
      </c>
      <c r="T810" s="9">
        <v>4.3129999999999997</v>
      </c>
      <c r="U810" s="12">
        <v>11</v>
      </c>
      <c r="V810" s="12">
        <v>1.3799999999999997</v>
      </c>
      <c r="W810" s="12">
        <v>8</v>
      </c>
      <c r="X810" s="9">
        <v>22.5</v>
      </c>
      <c r="Y810" s="9" t="s">
        <v>700</v>
      </c>
      <c r="Z810" s="9" t="s">
        <v>694</v>
      </c>
      <c r="AA810" s="9" t="s">
        <v>695</v>
      </c>
      <c r="AB810" s="9" t="s">
        <v>698</v>
      </c>
      <c r="AC810" s="9">
        <v>0.1</v>
      </c>
      <c r="AD810" s="9">
        <v>2</v>
      </c>
      <c r="AE810" s="9">
        <v>0.56099999999999994</v>
      </c>
      <c r="AF810" s="9">
        <v>45</v>
      </c>
      <c r="AG810" s="25" t="s">
        <v>2264</v>
      </c>
      <c r="BD810" s="1"/>
      <c r="BL810" s="4"/>
      <c r="BM810" s="4"/>
    </row>
    <row r="811" spans="2:65" x14ac:dyDescent="0.25">
      <c r="B811" s="48" t="str">
        <f t="shared" si="100"/>
        <v>WNeck Flange 900-NPS5 SCH-40</v>
      </c>
      <c r="C811" s="9" t="s">
        <v>23</v>
      </c>
      <c r="D811" s="9" t="s">
        <v>827</v>
      </c>
      <c r="E811" s="9">
        <v>33023</v>
      </c>
      <c r="F811" s="22" t="s">
        <v>689</v>
      </c>
      <c r="G811" s="9" t="s">
        <v>446</v>
      </c>
      <c r="H811" s="9" t="s">
        <v>1772</v>
      </c>
      <c r="I811" s="13" t="s">
        <v>1769</v>
      </c>
      <c r="J811" s="10">
        <v>5</v>
      </c>
      <c r="K811" s="11" t="s">
        <v>830</v>
      </c>
      <c r="L811" s="11" t="s">
        <v>1685</v>
      </c>
      <c r="M811" s="15">
        <v>900</v>
      </c>
      <c r="N811" s="12">
        <v>13.75</v>
      </c>
      <c r="O811" s="12">
        <v>0.25</v>
      </c>
      <c r="P811" s="12">
        <v>2</v>
      </c>
      <c r="Q811" s="12">
        <v>7.5</v>
      </c>
      <c r="R811" s="12">
        <v>5.56</v>
      </c>
      <c r="S811" s="12">
        <v>5</v>
      </c>
      <c r="T811" s="9">
        <v>5.0469999999999997</v>
      </c>
      <c r="U811" s="12">
        <v>11</v>
      </c>
      <c r="V811" s="12">
        <v>1.3799999999999997</v>
      </c>
      <c r="W811" s="12">
        <v>8</v>
      </c>
      <c r="X811" s="9">
        <v>22.5</v>
      </c>
      <c r="Y811" s="9" t="s">
        <v>702</v>
      </c>
      <c r="Z811" s="9" t="s">
        <v>694</v>
      </c>
      <c r="AA811" s="9" t="s">
        <v>695</v>
      </c>
      <c r="AB811" s="9" t="s">
        <v>698</v>
      </c>
      <c r="AC811" s="9">
        <v>0.1</v>
      </c>
      <c r="AD811" s="9">
        <v>2</v>
      </c>
      <c r="AE811" s="9">
        <v>0.19399999999999995</v>
      </c>
      <c r="AF811" s="9">
        <v>45</v>
      </c>
      <c r="AG811" s="25" t="s">
        <v>2264</v>
      </c>
      <c r="BD811" s="1"/>
      <c r="BL811" s="4"/>
      <c r="BM811" s="4"/>
    </row>
    <row r="812" spans="2:65" x14ac:dyDescent="0.25">
      <c r="B812" s="48" t="str">
        <f t="shared" si="100"/>
        <v>WNeck Flange 900-NPS5 SCH-80</v>
      </c>
      <c r="C812" s="9" t="s">
        <v>23</v>
      </c>
      <c r="D812" s="9" t="s">
        <v>827</v>
      </c>
      <c r="E812" s="9">
        <v>33023</v>
      </c>
      <c r="F812" s="22" t="s">
        <v>689</v>
      </c>
      <c r="G812" s="9" t="s">
        <v>447</v>
      </c>
      <c r="H812" s="9" t="s">
        <v>1773</v>
      </c>
      <c r="I812" s="13" t="s">
        <v>1769</v>
      </c>
      <c r="J812" s="10">
        <v>5</v>
      </c>
      <c r="K812" s="11" t="s">
        <v>830</v>
      </c>
      <c r="L812" s="11" t="s">
        <v>1685</v>
      </c>
      <c r="M812" s="15">
        <v>900</v>
      </c>
      <c r="N812" s="12">
        <v>13.75</v>
      </c>
      <c r="O812" s="12">
        <v>0.25</v>
      </c>
      <c r="P812" s="12">
        <v>2</v>
      </c>
      <c r="Q812" s="12">
        <v>7.5</v>
      </c>
      <c r="R812" s="12">
        <v>5.56</v>
      </c>
      <c r="S812" s="12">
        <v>5</v>
      </c>
      <c r="T812" s="9">
        <v>4.8129999999999997</v>
      </c>
      <c r="U812" s="12">
        <v>11</v>
      </c>
      <c r="V812" s="12">
        <v>1.3799999999999997</v>
      </c>
      <c r="W812" s="12">
        <v>8</v>
      </c>
      <c r="X812" s="9">
        <v>22.5</v>
      </c>
      <c r="Y812" s="9" t="s">
        <v>704</v>
      </c>
      <c r="Z812" s="9" t="s">
        <v>694</v>
      </c>
      <c r="AA812" s="9" t="s">
        <v>695</v>
      </c>
      <c r="AB812" s="9" t="s">
        <v>698</v>
      </c>
      <c r="AC812" s="9">
        <v>0.1</v>
      </c>
      <c r="AD812" s="9">
        <v>2</v>
      </c>
      <c r="AE812" s="9">
        <v>0.31099999999999994</v>
      </c>
      <c r="AF812" s="9">
        <v>45</v>
      </c>
      <c r="AG812" s="25" t="s">
        <v>2264</v>
      </c>
      <c r="BD812" s="1"/>
      <c r="BL812" s="4"/>
      <c r="BM812" s="4"/>
    </row>
    <row r="813" spans="2:65" x14ac:dyDescent="0.25">
      <c r="B813" s="48" t="str">
        <f t="shared" si="100"/>
        <v>WNeck Flange 900-NPS5 SCH-STD</v>
      </c>
      <c r="C813" s="9" t="s">
        <v>23</v>
      </c>
      <c r="D813" s="9" t="s">
        <v>827</v>
      </c>
      <c r="E813" s="9">
        <v>33023</v>
      </c>
      <c r="F813" s="22" t="s">
        <v>689</v>
      </c>
      <c r="G813" s="9" t="s">
        <v>1</v>
      </c>
      <c r="H813" s="9" t="s">
        <v>1774</v>
      </c>
      <c r="I813" s="13" t="s">
        <v>1769</v>
      </c>
      <c r="J813" s="10">
        <v>5</v>
      </c>
      <c r="K813" s="11" t="s">
        <v>830</v>
      </c>
      <c r="L813" s="11" t="s">
        <v>1685</v>
      </c>
      <c r="M813" s="15">
        <v>900</v>
      </c>
      <c r="N813" s="12">
        <v>13.75</v>
      </c>
      <c r="O813" s="12">
        <v>0.25</v>
      </c>
      <c r="P813" s="12">
        <v>2</v>
      </c>
      <c r="Q813" s="12">
        <v>7.5</v>
      </c>
      <c r="R813" s="12">
        <v>5.56</v>
      </c>
      <c r="S813" s="12">
        <v>5</v>
      </c>
      <c r="T813" s="9">
        <v>5.0469999999999997</v>
      </c>
      <c r="U813" s="12">
        <v>11</v>
      </c>
      <c r="V813" s="12">
        <v>1.3799999999999997</v>
      </c>
      <c r="W813" s="12">
        <v>8</v>
      </c>
      <c r="X813" s="9">
        <v>22.5</v>
      </c>
      <c r="Y813" s="9" t="s">
        <v>706</v>
      </c>
      <c r="Z813" s="9" t="s">
        <v>694</v>
      </c>
      <c r="AA813" s="9" t="s">
        <v>695</v>
      </c>
      <c r="AB813" s="9" t="s">
        <v>698</v>
      </c>
      <c r="AC813" s="9">
        <v>0.1</v>
      </c>
      <c r="AD813" s="9">
        <v>2</v>
      </c>
      <c r="AE813" s="9">
        <v>0.19399999999999995</v>
      </c>
      <c r="AF813" s="9">
        <v>45</v>
      </c>
      <c r="AG813" s="25" t="s">
        <v>2264</v>
      </c>
      <c r="BD813" s="1"/>
      <c r="BL813" s="4"/>
      <c r="BM813" s="4"/>
    </row>
    <row r="814" spans="2:65" x14ac:dyDescent="0.25">
      <c r="B814" s="48" t="str">
        <f t="shared" si="100"/>
        <v>WNeck Flange 900-NPS5 SCH-XH</v>
      </c>
      <c r="C814" s="9" t="s">
        <v>23</v>
      </c>
      <c r="D814" s="9" t="s">
        <v>827</v>
      </c>
      <c r="E814" s="9">
        <v>33023</v>
      </c>
      <c r="F814" s="22" t="s">
        <v>689</v>
      </c>
      <c r="G814" s="9" t="s">
        <v>1</v>
      </c>
      <c r="H814" s="9" t="s">
        <v>1775</v>
      </c>
      <c r="I814" s="13" t="s">
        <v>1769</v>
      </c>
      <c r="J814" s="10">
        <v>5</v>
      </c>
      <c r="K814" s="11" t="s">
        <v>830</v>
      </c>
      <c r="L814" s="11" t="s">
        <v>1685</v>
      </c>
      <c r="M814" s="15">
        <v>900</v>
      </c>
      <c r="N814" s="12">
        <v>13.75</v>
      </c>
      <c r="O814" s="12">
        <v>0.25</v>
      </c>
      <c r="P814" s="12">
        <v>2</v>
      </c>
      <c r="Q814" s="12">
        <v>7.5</v>
      </c>
      <c r="R814" s="12">
        <v>5.56</v>
      </c>
      <c r="S814" s="12">
        <v>5</v>
      </c>
      <c r="T814" s="9">
        <v>4.8129999999999997</v>
      </c>
      <c r="U814" s="12">
        <v>11</v>
      </c>
      <c r="V814" s="12">
        <v>1.3799999999999997</v>
      </c>
      <c r="W814" s="12">
        <v>8</v>
      </c>
      <c r="X814" s="9">
        <v>22.5</v>
      </c>
      <c r="Y814" s="9" t="s">
        <v>708</v>
      </c>
      <c r="Z814" s="9" t="s">
        <v>694</v>
      </c>
      <c r="AA814" s="9" t="s">
        <v>695</v>
      </c>
      <c r="AB814" s="9" t="s">
        <v>698</v>
      </c>
      <c r="AC814" s="9">
        <v>0.1</v>
      </c>
      <c r="AD814" s="9">
        <v>2</v>
      </c>
      <c r="AE814" s="9">
        <v>0.31099999999999994</v>
      </c>
      <c r="AF814" s="9">
        <v>45</v>
      </c>
      <c r="AG814" s="25" t="s">
        <v>2264</v>
      </c>
      <c r="BD814" s="1"/>
      <c r="BL814" s="4"/>
      <c r="BM814" s="4"/>
    </row>
    <row r="815" spans="2:65" x14ac:dyDescent="0.25">
      <c r="B815" s="48" t="str">
        <f t="shared" si="100"/>
        <v>WNeck Flange 900-NPS5 SCH-XXH</v>
      </c>
      <c r="C815" s="9" t="s">
        <v>23</v>
      </c>
      <c r="D815" s="9" t="s">
        <v>827</v>
      </c>
      <c r="E815" s="9">
        <v>33023</v>
      </c>
      <c r="F815" s="22" t="s">
        <v>689</v>
      </c>
      <c r="G815" s="9" t="s">
        <v>448</v>
      </c>
      <c r="H815" s="9" t="s">
        <v>1776</v>
      </c>
      <c r="I815" s="13" t="s">
        <v>1769</v>
      </c>
      <c r="J815" s="10">
        <v>5</v>
      </c>
      <c r="K815" s="11" t="s">
        <v>830</v>
      </c>
      <c r="L815" s="11" t="s">
        <v>1685</v>
      </c>
      <c r="M815" s="15">
        <v>900</v>
      </c>
      <c r="N815" s="12">
        <v>13.75</v>
      </c>
      <c r="O815" s="12">
        <v>0.25</v>
      </c>
      <c r="P815" s="12">
        <v>2</v>
      </c>
      <c r="Q815" s="12">
        <v>7.5</v>
      </c>
      <c r="R815" s="12">
        <v>5.56</v>
      </c>
      <c r="S815" s="12">
        <v>5</v>
      </c>
      <c r="T815" s="9">
        <v>4.0629999999999997</v>
      </c>
      <c r="U815" s="12">
        <v>11</v>
      </c>
      <c r="V815" s="12">
        <v>1.3799999999999997</v>
      </c>
      <c r="W815" s="12">
        <v>8</v>
      </c>
      <c r="X815" s="9">
        <v>22.5</v>
      </c>
      <c r="Y815" s="9" t="s">
        <v>710</v>
      </c>
      <c r="Z815" s="9" t="s">
        <v>694</v>
      </c>
      <c r="AA815" s="9" t="s">
        <v>695</v>
      </c>
      <c r="AB815" s="9" t="s">
        <v>698</v>
      </c>
      <c r="AC815" s="9">
        <v>0.1</v>
      </c>
      <c r="AD815" s="9">
        <v>2</v>
      </c>
      <c r="AE815" s="9">
        <v>0.68599999999999994</v>
      </c>
      <c r="AF815" s="9">
        <v>45</v>
      </c>
      <c r="AG815" s="25" t="s">
        <v>2264</v>
      </c>
      <c r="BD815" s="1"/>
      <c r="BL815" s="4"/>
      <c r="BM815" s="4"/>
    </row>
    <row r="816" spans="2:65" x14ac:dyDescent="0.25">
      <c r="B816" s="48" t="str">
        <f t="shared" si="100"/>
        <v>WNeck Flange 900-NPS6 SCH-10</v>
      </c>
      <c r="C816" s="9" t="s">
        <v>23</v>
      </c>
      <c r="D816" s="9" t="s">
        <v>761</v>
      </c>
      <c r="E816" s="9">
        <v>1262987</v>
      </c>
      <c r="F816" s="22" t="s">
        <v>689</v>
      </c>
      <c r="G816" s="9" t="s">
        <v>1</v>
      </c>
      <c r="H816" s="9" t="s">
        <v>1777</v>
      </c>
      <c r="I816" s="13" t="s">
        <v>1778</v>
      </c>
      <c r="J816" s="10">
        <v>6.0000000000000009</v>
      </c>
      <c r="K816" s="11" t="s">
        <v>843</v>
      </c>
      <c r="L816" s="11" t="s">
        <v>1685</v>
      </c>
      <c r="M816" s="15">
        <v>900</v>
      </c>
      <c r="N816" s="12">
        <v>15</v>
      </c>
      <c r="O816" s="12">
        <v>0.25</v>
      </c>
      <c r="P816" s="12">
        <v>2.19</v>
      </c>
      <c r="Q816" s="12">
        <v>9.25</v>
      </c>
      <c r="R816" s="12">
        <v>6.63</v>
      </c>
      <c r="S816" s="12">
        <v>5.5</v>
      </c>
      <c r="T816" s="9">
        <v>6.3570000000000002</v>
      </c>
      <c r="U816" s="12">
        <v>12.5</v>
      </c>
      <c r="V816" s="12">
        <v>1.25</v>
      </c>
      <c r="W816" s="12">
        <v>12</v>
      </c>
      <c r="X816" s="9">
        <v>15</v>
      </c>
      <c r="Y816" s="9" t="s">
        <v>693</v>
      </c>
      <c r="Z816" s="9" t="s">
        <v>694</v>
      </c>
      <c r="AA816" s="9" t="s">
        <v>695</v>
      </c>
      <c r="AB816" s="9" t="s">
        <v>698</v>
      </c>
      <c r="AC816" s="9">
        <v>0.11033333333333334</v>
      </c>
      <c r="AD816" s="9">
        <v>2.2066666666666666</v>
      </c>
      <c r="AE816" s="9">
        <v>7.3999999999999844E-2</v>
      </c>
      <c r="AF816" s="9">
        <v>30</v>
      </c>
      <c r="AG816" s="25" t="s">
        <v>2264</v>
      </c>
      <c r="BD816" s="1"/>
      <c r="BL816" s="4"/>
      <c r="BM816" s="4"/>
    </row>
    <row r="817" spans="2:65" x14ac:dyDescent="0.25">
      <c r="B817" s="48" t="str">
        <f t="shared" si="100"/>
        <v>WNeck Flange 900-NPS6 SCH-120</v>
      </c>
      <c r="C817" s="9" t="s">
        <v>23</v>
      </c>
      <c r="D817" s="9" t="s">
        <v>761</v>
      </c>
      <c r="E817" s="9">
        <v>1262987</v>
      </c>
      <c r="F817" s="22" t="s">
        <v>689</v>
      </c>
      <c r="G817" s="9" t="s">
        <v>449</v>
      </c>
      <c r="H817" s="9" t="s">
        <v>1779</v>
      </c>
      <c r="I817" s="13" t="s">
        <v>1778</v>
      </c>
      <c r="J817" s="10">
        <v>6.0000000000000009</v>
      </c>
      <c r="K817" s="11" t="s">
        <v>843</v>
      </c>
      <c r="L817" s="11" t="s">
        <v>1685</v>
      </c>
      <c r="M817" s="15">
        <v>900</v>
      </c>
      <c r="N817" s="12">
        <v>15</v>
      </c>
      <c r="O817" s="12">
        <v>0.25</v>
      </c>
      <c r="P817" s="12">
        <v>2.19</v>
      </c>
      <c r="Q817" s="12">
        <v>9.25</v>
      </c>
      <c r="R817" s="12">
        <v>6.63</v>
      </c>
      <c r="S817" s="12">
        <v>5.5</v>
      </c>
      <c r="T817" s="9">
        <v>5.5010000000000003</v>
      </c>
      <c r="U817" s="12">
        <v>12.5</v>
      </c>
      <c r="V817" s="12">
        <v>1.25</v>
      </c>
      <c r="W817" s="12">
        <v>12</v>
      </c>
      <c r="X817" s="9">
        <v>15</v>
      </c>
      <c r="Y817" s="9" t="s">
        <v>816</v>
      </c>
      <c r="Z817" s="9" t="s">
        <v>694</v>
      </c>
      <c r="AA817" s="9" t="s">
        <v>695</v>
      </c>
      <c r="AB817" s="9" t="s">
        <v>698</v>
      </c>
      <c r="AC817" s="9">
        <v>0.11033333333333334</v>
      </c>
      <c r="AD817" s="9">
        <v>2.2066666666666666</v>
      </c>
      <c r="AE817" s="9">
        <v>0.50199999999999978</v>
      </c>
      <c r="AF817" s="9">
        <v>30</v>
      </c>
      <c r="AG817" s="25" t="s">
        <v>2264</v>
      </c>
      <c r="BD817" s="1"/>
      <c r="BL817" s="4"/>
      <c r="BM817" s="4"/>
    </row>
    <row r="818" spans="2:65" x14ac:dyDescent="0.25">
      <c r="B818" s="48" t="str">
        <f t="shared" si="100"/>
        <v>WNeck Flange 900-NPS6 SCH-160</v>
      </c>
      <c r="C818" s="9" t="s">
        <v>23</v>
      </c>
      <c r="D818" s="9" t="s">
        <v>761</v>
      </c>
      <c r="E818" s="9">
        <v>1262987</v>
      </c>
      <c r="F818" s="9" t="s">
        <v>1780</v>
      </c>
      <c r="G818" s="9" t="s">
        <v>450</v>
      </c>
      <c r="H818" s="9" t="s">
        <v>1781</v>
      </c>
      <c r="I818" s="13" t="s">
        <v>1778</v>
      </c>
      <c r="J818" s="10">
        <v>6.0000000000000009</v>
      </c>
      <c r="K818" s="11" t="s">
        <v>843</v>
      </c>
      <c r="L818" s="11" t="s">
        <v>1685</v>
      </c>
      <c r="M818" s="15">
        <v>900</v>
      </c>
      <c r="N818" s="12">
        <v>15</v>
      </c>
      <c r="O818" s="12">
        <v>0.25</v>
      </c>
      <c r="P818" s="12">
        <v>2.19</v>
      </c>
      <c r="Q818" s="12">
        <v>9.25</v>
      </c>
      <c r="R818" s="12">
        <v>6.63</v>
      </c>
      <c r="S818" s="12">
        <v>5.5</v>
      </c>
      <c r="T818" s="9">
        <v>5.1870000000000003</v>
      </c>
      <c r="U818" s="12">
        <v>12.5</v>
      </c>
      <c r="V818" s="12">
        <v>1.25</v>
      </c>
      <c r="W818" s="12">
        <v>12</v>
      </c>
      <c r="X818" s="9">
        <v>15</v>
      </c>
      <c r="Y818" s="9" t="s">
        <v>700</v>
      </c>
      <c r="Z818" s="9" t="s">
        <v>694</v>
      </c>
      <c r="AA818" s="9" t="s">
        <v>695</v>
      </c>
      <c r="AB818" s="9" t="s">
        <v>698</v>
      </c>
      <c r="AC818" s="9">
        <v>0.11033333333333334</v>
      </c>
      <c r="AD818" s="9">
        <v>2.2066666666666666</v>
      </c>
      <c r="AE818" s="9">
        <v>0.65899999999999981</v>
      </c>
      <c r="AF818" s="9">
        <v>30</v>
      </c>
      <c r="AG818" s="25" t="s">
        <v>2264</v>
      </c>
      <c r="BD818" s="1"/>
      <c r="BL818" s="4"/>
      <c r="BM818" s="4"/>
    </row>
    <row r="819" spans="2:65" x14ac:dyDescent="0.25">
      <c r="B819" s="48" t="str">
        <f t="shared" si="100"/>
        <v>WNeck Flange 900-NPS6 SCH-40</v>
      </c>
      <c r="C819" s="9" t="s">
        <v>23</v>
      </c>
      <c r="D819" s="9" t="s">
        <v>761</v>
      </c>
      <c r="E819" s="9">
        <v>1262987</v>
      </c>
      <c r="F819" s="22" t="s">
        <v>689</v>
      </c>
      <c r="G819" s="9" t="s">
        <v>451</v>
      </c>
      <c r="H819" s="9" t="s">
        <v>1782</v>
      </c>
      <c r="I819" s="13" t="s">
        <v>1778</v>
      </c>
      <c r="J819" s="10">
        <v>6.0000000000000009</v>
      </c>
      <c r="K819" s="11" t="s">
        <v>843</v>
      </c>
      <c r="L819" s="11" t="s">
        <v>1685</v>
      </c>
      <c r="M819" s="15">
        <v>900</v>
      </c>
      <c r="N819" s="12">
        <v>15</v>
      </c>
      <c r="O819" s="12">
        <v>0.25</v>
      </c>
      <c r="P819" s="12">
        <v>2.19</v>
      </c>
      <c r="Q819" s="12">
        <v>9.25</v>
      </c>
      <c r="R819" s="12">
        <v>6.63</v>
      </c>
      <c r="S819" s="12">
        <v>5.5</v>
      </c>
      <c r="T819" s="9">
        <v>6.0650000000000004</v>
      </c>
      <c r="U819" s="12">
        <v>12.5</v>
      </c>
      <c r="V819" s="12">
        <v>1.25</v>
      </c>
      <c r="W819" s="12">
        <v>12</v>
      </c>
      <c r="X819" s="9">
        <v>15</v>
      </c>
      <c r="Y819" s="9" t="s">
        <v>702</v>
      </c>
      <c r="Z819" s="9" t="s">
        <v>694</v>
      </c>
      <c r="AA819" s="9" t="s">
        <v>695</v>
      </c>
      <c r="AB819" s="9" t="s">
        <v>698</v>
      </c>
      <c r="AC819" s="9">
        <v>0.11033333333333334</v>
      </c>
      <c r="AD819" s="9">
        <v>2.2066666666666666</v>
      </c>
      <c r="AE819" s="9">
        <v>0.21999999999999975</v>
      </c>
      <c r="AF819" s="9">
        <v>30</v>
      </c>
      <c r="AG819" s="25" t="s">
        <v>2264</v>
      </c>
      <c r="BD819" s="1"/>
      <c r="BL819" s="4"/>
      <c r="BM819" s="4"/>
    </row>
    <row r="820" spans="2:65" x14ac:dyDescent="0.25">
      <c r="B820" s="48" t="str">
        <f t="shared" si="100"/>
        <v>WNeck Flange 900-NPS6 SCH-80</v>
      </c>
      <c r="C820" s="9" t="s">
        <v>23</v>
      </c>
      <c r="D820" s="9" t="s">
        <v>761</v>
      </c>
      <c r="E820" s="9">
        <v>1262987</v>
      </c>
      <c r="F820" s="9" t="s">
        <v>1783</v>
      </c>
      <c r="G820" s="9" t="s">
        <v>452</v>
      </c>
      <c r="H820" s="9" t="s">
        <v>1784</v>
      </c>
      <c r="I820" s="13" t="s">
        <v>1778</v>
      </c>
      <c r="J820" s="10">
        <v>6.0000000000000009</v>
      </c>
      <c r="K820" s="11" t="s">
        <v>843</v>
      </c>
      <c r="L820" s="11" t="s">
        <v>1685</v>
      </c>
      <c r="M820" s="15">
        <v>900</v>
      </c>
      <c r="N820" s="12">
        <v>15</v>
      </c>
      <c r="O820" s="12">
        <v>0.25</v>
      </c>
      <c r="P820" s="12">
        <v>2.19</v>
      </c>
      <c r="Q820" s="12">
        <v>9.25</v>
      </c>
      <c r="R820" s="12">
        <v>6.63</v>
      </c>
      <c r="S820" s="12">
        <v>5.5</v>
      </c>
      <c r="T820" s="9">
        <v>5.7610000000000001</v>
      </c>
      <c r="U820" s="12">
        <v>12.5</v>
      </c>
      <c r="V820" s="12">
        <v>1.25</v>
      </c>
      <c r="W820" s="12">
        <v>12</v>
      </c>
      <c r="X820" s="9">
        <v>15</v>
      </c>
      <c r="Y820" s="9" t="s">
        <v>704</v>
      </c>
      <c r="Z820" s="9" t="s">
        <v>694</v>
      </c>
      <c r="AA820" s="9" t="s">
        <v>695</v>
      </c>
      <c r="AB820" s="9" t="s">
        <v>698</v>
      </c>
      <c r="AC820" s="9">
        <v>0.11033333333333334</v>
      </c>
      <c r="AD820" s="9">
        <v>2.2066666666666666</v>
      </c>
      <c r="AE820" s="9">
        <v>0.37199999999999989</v>
      </c>
      <c r="AF820" s="9">
        <v>30</v>
      </c>
      <c r="AG820" s="25" t="s">
        <v>2264</v>
      </c>
      <c r="BD820" s="1"/>
      <c r="BL820" s="4"/>
      <c r="BM820" s="4"/>
    </row>
    <row r="821" spans="2:65" x14ac:dyDescent="0.25">
      <c r="B821" s="48" t="str">
        <f t="shared" si="100"/>
        <v>WNeck Flange 900-NPS6 SCH-STD</v>
      </c>
      <c r="C821" s="9" t="s">
        <v>23</v>
      </c>
      <c r="D821" s="9" t="s">
        <v>761</v>
      </c>
      <c r="E821" s="9">
        <v>1262987</v>
      </c>
      <c r="F821" s="22" t="s">
        <v>689</v>
      </c>
      <c r="G821" s="9" t="s">
        <v>1</v>
      </c>
      <c r="H821" s="9" t="s">
        <v>1785</v>
      </c>
      <c r="I821" s="13" t="s">
        <v>1778</v>
      </c>
      <c r="J821" s="10">
        <v>6.0000000000000009</v>
      </c>
      <c r="K821" s="11" t="s">
        <v>843</v>
      </c>
      <c r="L821" s="11" t="s">
        <v>1685</v>
      </c>
      <c r="M821" s="15">
        <v>900</v>
      </c>
      <c r="N821" s="12">
        <v>15</v>
      </c>
      <c r="O821" s="12">
        <v>0.25</v>
      </c>
      <c r="P821" s="12">
        <v>2.19</v>
      </c>
      <c r="Q821" s="12">
        <v>9.25</v>
      </c>
      <c r="R821" s="12">
        <v>6.63</v>
      </c>
      <c r="S821" s="12">
        <v>5.5</v>
      </c>
      <c r="T821" s="9">
        <v>6.0650000000000004</v>
      </c>
      <c r="U821" s="12">
        <v>12.5</v>
      </c>
      <c r="V821" s="12">
        <v>1.25</v>
      </c>
      <c r="W821" s="12">
        <v>12</v>
      </c>
      <c r="X821" s="9">
        <v>15</v>
      </c>
      <c r="Y821" s="9" t="s">
        <v>706</v>
      </c>
      <c r="Z821" s="9" t="s">
        <v>694</v>
      </c>
      <c r="AA821" s="9" t="s">
        <v>695</v>
      </c>
      <c r="AB821" s="9" t="s">
        <v>698</v>
      </c>
      <c r="AC821" s="9">
        <v>0.11033333333333334</v>
      </c>
      <c r="AD821" s="9">
        <v>2.2066666666666666</v>
      </c>
      <c r="AE821" s="9">
        <v>0.21999999999999975</v>
      </c>
      <c r="AF821" s="9">
        <v>30</v>
      </c>
      <c r="AG821" s="25" t="s">
        <v>2264</v>
      </c>
      <c r="BD821" s="1"/>
      <c r="BL821" s="4"/>
      <c r="BM821" s="4"/>
    </row>
    <row r="822" spans="2:65" x14ac:dyDescent="0.25">
      <c r="B822" s="48" t="str">
        <f t="shared" si="100"/>
        <v>WNeck Flange 900-NPS6 SCH-XH</v>
      </c>
      <c r="C822" s="9" t="s">
        <v>23</v>
      </c>
      <c r="D822" s="9" t="s">
        <v>761</v>
      </c>
      <c r="E822" s="9">
        <v>1262987</v>
      </c>
      <c r="F822" s="22" t="s">
        <v>689</v>
      </c>
      <c r="G822" s="9" t="s">
        <v>1</v>
      </c>
      <c r="H822" s="9" t="s">
        <v>1786</v>
      </c>
      <c r="I822" s="13" t="s">
        <v>1778</v>
      </c>
      <c r="J822" s="10">
        <v>6.0000000000000009</v>
      </c>
      <c r="K822" s="11" t="s">
        <v>843</v>
      </c>
      <c r="L822" s="11" t="s">
        <v>1685</v>
      </c>
      <c r="M822" s="15">
        <v>900</v>
      </c>
      <c r="N822" s="12">
        <v>15</v>
      </c>
      <c r="O822" s="12">
        <v>0.25</v>
      </c>
      <c r="P822" s="12">
        <v>2.19</v>
      </c>
      <c r="Q822" s="12">
        <v>9.25</v>
      </c>
      <c r="R822" s="12">
        <v>6.63</v>
      </c>
      <c r="S822" s="12">
        <v>5.5</v>
      </c>
      <c r="T822" s="9">
        <v>5.7610000000000001</v>
      </c>
      <c r="U822" s="12">
        <v>12.5</v>
      </c>
      <c r="V822" s="12">
        <v>1.25</v>
      </c>
      <c r="W822" s="12">
        <v>12</v>
      </c>
      <c r="X822" s="9">
        <v>15</v>
      </c>
      <c r="Y822" s="9" t="s">
        <v>708</v>
      </c>
      <c r="Z822" s="9" t="s">
        <v>694</v>
      </c>
      <c r="AA822" s="9" t="s">
        <v>695</v>
      </c>
      <c r="AB822" s="9" t="s">
        <v>698</v>
      </c>
      <c r="AC822" s="9">
        <v>0.11033333333333334</v>
      </c>
      <c r="AD822" s="9">
        <v>2.2066666666666666</v>
      </c>
      <c r="AE822" s="9">
        <v>0.37199999999999989</v>
      </c>
      <c r="AF822" s="9">
        <v>30</v>
      </c>
      <c r="AG822" s="25" t="s">
        <v>2264</v>
      </c>
      <c r="BD822" s="1"/>
      <c r="BL822" s="4"/>
      <c r="BM822" s="4"/>
    </row>
    <row r="823" spans="2:65" x14ac:dyDescent="0.25">
      <c r="B823" s="48" t="str">
        <f t="shared" si="100"/>
        <v>WNeck Flange 900-NPS6 SCH-XXH</v>
      </c>
      <c r="C823" s="9" t="s">
        <v>23</v>
      </c>
      <c r="D823" s="9" t="s">
        <v>761</v>
      </c>
      <c r="E823" s="9">
        <v>1262987</v>
      </c>
      <c r="F823" s="9" t="s">
        <v>1787</v>
      </c>
      <c r="G823" s="9" t="s">
        <v>453</v>
      </c>
      <c r="H823" s="9" t="s">
        <v>1788</v>
      </c>
      <c r="I823" s="13" t="s">
        <v>1778</v>
      </c>
      <c r="J823" s="10">
        <v>6.0000000000000009</v>
      </c>
      <c r="K823" s="11" t="s">
        <v>843</v>
      </c>
      <c r="L823" s="11" t="s">
        <v>1685</v>
      </c>
      <c r="M823" s="15">
        <v>900</v>
      </c>
      <c r="N823" s="12">
        <v>15</v>
      </c>
      <c r="O823" s="12">
        <v>0.25</v>
      </c>
      <c r="P823" s="12">
        <v>2.19</v>
      </c>
      <c r="Q823" s="12">
        <v>9.25</v>
      </c>
      <c r="R823" s="12">
        <v>6.63</v>
      </c>
      <c r="S823" s="12">
        <v>5.5</v>
      </c>
      <c r="T823" s="9">
        <v>4.8970000000000002</v>
      </c>
      <c r="U823" s="12">
        <v>12.5</v>
      </c>
      <c r="V823" s="12">
        <v>1.25</v>
      </c>
      <c r="W823" s="12">
        <v>12</v>
      </c>
      <c r="X823" s="9">
        <v>15</v>
      </c>
      <c r="Y823" s="9" t="s">
        <v>710</v>
      </c>
      <c r="Z823" s="9" t="s">
        <v>694</v>
      </c>
      <c r="AA823" s="9" t="s">
        <v>695</v>
      </c>
      <c r="AB823" s="9" t="s">
        <v>698</v>
      </c>
      <c r="AC823" s="9">
        <v>0.11033333333333334</v>
      </c>
      <c r="AD823" s="9">
        <v>2.2066666666666666</v>
      </c>
      <c r="AE823" s="9">
        <v>0.80399999999999983</v>
      </c>
      <c r="AF823" s="9">
        <v>30</v>
      </c>
      <c r="AG823" s="25" t="s">
        <v>2264</v>
      </c>
      <c r="BD823" s="1"/>
      <c r="BL823" s="4"/>
      <c r="BM823" s="4"/>
    </row>
    <row r="824" spans="2:65" x14ac:dyDescent="0.25">
      <c r="B824" s="48" t="str">
        <f t="shared" si="100"/>
        <v>WNeck Flange 900-NPS8 SCH-10</v>
      </c>
      <c r="C824" s="9" t="s">
        <v>23</v>
      </c>
      <c r="D824" s="9" t="s">
        <v>854</v>
      </c>
      <c r="E824" s="9">
        <v>65535</v>
      </c>
      <c r="F824" s="22" t="s">
        <v>689</v>
      </c>
      <c r="G824" s="9" t="s">
        <v>1</v>
      </c>
      <c r="H824" s="9" t="s">
        <v>1789</v>
      </c>
      <c r="I824" s="13" t="s">
        <v>1790</v>
      </c>
      <c r="J824" s="10">
        <v>8</v>
      </c>
      <c r="K824" s="11" t="s">
        <v>857</v>
      </c>
      <c r="L824" s="11" t="s">
        <v>1685</v>
      </c>
      <c r="M824" s="15">
        <v>900</v>
      </c>
      <c r="N824" s="12">
        <v>18.5</v>
      </c>
      <c r="O824" s="12">
        <v>0.25</v>
      </c>
      <c r="P824" s="12">
        <v>2.5</v>
      </c>
      <c r="Q824" s="12">
        <v>11.75</v>
      </c>
      <c r="R824" s="12">
        <v>8.6300000000000008</v>
      </c>
      <c r="S824" s="12">
        <v>6.38</v>
      </c>
      <c r="T824" s="9">
        <v>8.3290000000000006</v>
      </c>
      <c r="U824" s="12">
        <v>15.5</v>
      </c>
      <c r="V824" s="12">
        <v>1.5000000000000002</v>
      </c>
      <c r="W824" s="12">
        <v>12</v>
      </c>
      <c r="X824" s="9">
        <v>15</v>
      </c>
      <c r="Y824" s="9" t="s">
        <v>693</v>
      </c>
      <c r="Z824" s="9" t="s">
        <v>694</v>
      </c>
      <c r="AA824" s="9" t="s">
        <v>695</v>
      </c>
      <c r="AB824" s="9" t="s">
        <v>698</v>
      </c>
      <c r="AC824" s="9">
        <v>0.12933333333333333</v>
      </c>
      <c r="AD824" s="9">
        <v>2.5866666666666664</v>
      </c>
      <c r="AE824" s="9">
        <v>8.8000000000000078E-2</v>
      </c>
      <c r="AF824" s="9">
        <v>30</v>
      </c>
      <c r="AG824" s="25" t="s">
        <v>2264</v>
      </c>
      <c r="BD824" s="1"/>
      <c r="BL824" s="4"/>
      <c r="BM824" s="4"/>
    </row>
    <row r="825" spans="2:65" x14ac:dyDescent="0.25">
      <c r="B825" s="48" t="str">
        <f t="shared" si="100"/>
        <v>WNeck Flange 900-NPS8 SCH-100</v>
      </c>
      <c r="C825" s="9" t="s">
        <v>23</v>
      </c>
      <c r="D825" s="9" t="s">
        <v>854</v>
      </c>
      <c r="E825" s="9">
        <v>65535</v>
      </c>
      <c r="F825" s="22" t="s">
        <v>689</v>
      </c>
      <c r="G825" s="9" t="s">
        <v>454</v>
      </c>
      <c r="H825" s="9" t="s">
        <v>1791</v>
      </c>
      <c r="I825" s="13" t="s">
        <v>1790</v>
      </c>
      <c r="J825" s="10">
        <v>8</v>
      </c>
      <c r="K825" s="11" t="s">
        <v>857</v>
      </c>
      <c r="L825" s="11" t="s">
        <v>1685</v>
      </c>
      <c r="M825" s="15">
        <v>900</v>
      </c>
      <c r="N825" s="12">
        <v>18.5</v>
      </c>
      <c r="O825" s="12">
        <v>0.25</v>
      </c>
      <c r="P825" s="12">
        <v>2.5</v>
      </c>
      <c r="Q825" s="12">
        <v>11.75</v>
      </c>
      <c r="R825" s="12">
        <v>8.6300000000000008</v>
      </c>
      <c r="S825" s="12">
        <v>6.38</v>
      </c>
      <c r="T825" s="9">
        <v>7.4370000000000003</v>
      </c>
      <c r="U825" s="12">
        <v>15.5</v>
      </c>
      <c r="V825" s="12">
        <v>1.5000000000000002</v>
      </c>
      <c r="W825" s="12">
        <v>12</v>
      </c>
      <c r="X825" s="9">
        <v>15</v>
      </c>
      <c r="Y825" s="9" t="s">
        <v>859</v>
      </c>
      <c r="Z825" s="9" t="s">
        <v>694</v>
      </c>
      <c r="AA825" s="9" t="s">
        <v>695</v>
      </c>
      <c r="AB825" s="9" t="s">
        <v>698</v>
      </c>
      <c r="AC825" s="9">
        <v>0.12933333333333333</v>
      </c>
      <c r="AD825" s="9">
        <v>2.5866666666666664</v>
      </c>
      <c r="AE825" s="9">
        <v>0.53400000000000025</v>
      </c>
      <c r="AF825" s="9">
        <v>30</v>
      </c>
      <c r="AG825" s="25" t="s">
        <v>2264</v>
      </c>
      <c r="BD825" s="1"/>
      <c r="BL825" s="4"/>
      <c r="BM825" s="4"/>
    </row>
    <row r="826" spans="2:65" x14ac:dyDescent="0.25">
      <c r="B826" s="48" t="str">
        <f t="shared" si="100"/>
        <v>WNeck Flange 900-NPS8 SCH-120</v>
      </c>
      <c r="C826" s="9" t="s">
        <v>23</v>
      </c>
      <c r="D826" s="9" t="s">
        <v>854</v>
      </c>
      <c r="E826" s="9">
        <v>65535</v>
      </c>
      <c r="F826" s="22" t="s">
        <v>689</v>
      </c>
      <c r="G826" s="9" t="s">
        <v>455</v>
      </c>
      <c r="H826" s="9" t="s">
        <v>1792</v>
      </c>
      <c r="I826" s="13" t="s">
        <v>1790</v>
      </c>
      <c r="J826" s="10">
        <v>8</v>
      </c>
      <c r="K826" s="11" t="s">
        <v>857</v>
      </c>
      <c r="L826" s="11" t="s">
        <v>1685</v>
      </c>
      <c r="M826" s="15">
        <v>900</v>
      </c>
      <c r="N826" s="12">
        <v>18.5</v>
      </c>
      <c r="O826" s="12">
        <v>0.25</v>
      </c>
      <c r="P826" s="12">
        <v>2.5</v>
      </c>
      <c r="Q826" s="12">
        <v>11.75</v>
      </c>
      <c r="R826" s="12">
        <v>8.6300000000000008</v>
      </c>
      <c r="S826" s="12">
        <v>6.38</v>
      </c>
      <c r="T826" s="9">
        <v>7.1870000000000003</v>
      </c>
      <c r="U826" s="12">
        <v>15.5</v>
      </c>
      <c r="V826" s="12">
        <v>1.5000000000000002</v>
      </c>
      <c r="W826" s="12">
        <v>12</v>
      </c>
      <c r="X826" s="9">
        <v>15</v>
      </c>
      <c r="Y826" s="9" t="s">
        <v>816</v>
      </c>
      <c r="Z826" s="9" t="s">
        <v>694</v>
      </c>
      <c r="AA826" s="9" t="s">
        <v>695</v>
      </c>
      <c r="AB826" s="9" t="s">
        <v>698</v>
      </c>
      <c r="AC826" s="9">
        <v>0.12933333333333333</v>
      </c>
      <c r="AD826" s="9">
        <v>2.5866666666666664</v>
      </c>
      <c r="AE826" s="9">
        <v>0.65900000000000025</v>
      </c>
      <c r="AF826" s="9">
        <v>30</v>
      </c>
      <c r="AG826" s="25" t="s">
        <v>2264</v>
      </c>
      <c r="BD826" s="1"/>
      <c r="BL826" s="4"/>
      <c r="BM826" s="4"/>
    </row>
    <row r="827" spans="2:65" x14ac:dyDescent="0.25">
      <c r="B827" s="48" t="str">
        <f t="shared" si="100"/>
        <v>WNeck Flange 900-NPS8 SCH-140</v>
      </c>
      <c r="C827" s="9" t="s">
        <v>23</v>
      </c>
      <c r="D827" s="9" t="s">
        <v>854</v>
      </c>
      <c r="E827" s="9">
        <v>65535</v>
      </c>
      <c r="F827" s="22" t="s">
        <v>689</v>
      </c>
      <c r="G827" s="9" t="s">
        <v>1</v>
      </c>
      <c r="H827" s="9" t="s">
        <v>1793</v>
      </c>
      <c r="I827" s="13" t="s">
        <v>1790</v>
      </c>
      <c r="J827" s="10">
        <v>8</v>
      </c>
      <c r="K827" s="11" t="s">
        <v>857</v>
      </c>
      <c r="L827" s="11" t="s">
        <v>1685</v>
      </c>
      <c r="M827" s="15">
        <v>900</v>
      </c>
      <c r="N827" s="12">
        <v>18.5</v>
      </c>
      <c r="O827" s="12">
        <v>0.25</v>
      </c>
      <c r="P827" s="12">
        <v>2.5</v>
      </c>
      <c r="Q827" s="12">
        <v>11.75</v>
      </c>
      <c r="R827" s="12">
        <v>8.6300000000000008</v>
      </c>
      <c r="S827" s="12">
        <v>6.38</v>
      </c>
      <c r="T827" s="9">
        <v>7.0010000000000003</v>
      </c>
      <c r="U827" s="12">
        <v>15.5</v>
      </c>
      <c r="V827" s="12">
        <v>1.5000000000000002</v>
      </c>
      <c r="W827" s="12">
        <v>12</v>
      </c>
      <c r="X827" s="9">
        <v>15</v>
      </c>
      <c r="Y827" s="9" t="s">
        <v>862</v>
      </c>
      <c r="Z827" s="9" t="s">
        <v>694</v>
      </c>
      <c r="AA827" s="9" t="s">
        <v>695</v>
      </c>
      <c r="AB827" s="9" t="s">
        <v>698</v>
      </c>
      <c r="AC827" s="9">
        <v>0.12933333333333333</v>
      </c>
      <c r="AD827" s="9">
        <v>2.5866666666666664</v>
      </c>
      <c r="AE827" s="9">
        <v>0.75200000000000022</v>
      </c>
      <c r="AF827" s="9">
        <v>30</v>
      </c>
      <c r="AG827" s="25" t="s">
        <v>2264</v>
      </c>
      <c r="BD827" s="1"/>
      <c r="BL827" s="4"/>
      <c r="BM827" s="4"/>
    </row>
    <row r="828" spans="2:65" x14ac:dyDescent="0.25">
      <c r="B828" s="48" t="str">
        <f t="shared" si="100"/>
        <v>WNeck Flange 900-NPS8 SCH-160</v>
      </c>
      <c r="C828" s="9" t="s">
        <v>23</v>
      </c>
      <c r="D828" s="9" t="s">
        <v>854</v>
      </c>
      <c r="E828" s="9">
        <v>65535</v>
      </c>
      <c r="F828" s="9" t="s">
        <v>1794</v>
      </c>
      <c r="G828" s="9" t="s">
        <v>456</v>
      </c>
      <c r="H828" s="9" t="s">
        <v>1795</v>
      </c>
      <c r="I828" s="13" t="s">
        <v>1790</v>
      </c>
      <c r="J828" s="10">
        <v>8</v>
      </c>
      <c r="K828" s="11" t="s">
        <v>857</v>
      </c>
      <c r="L828" s="11" t="s">
        <v>1685</v>
      </c>
      <c r="M828" s="15">
        <v>900</v>
      </c>
      <c r="N828" s="12">
        <v>18.5</v>
      </c>
      <c r="O828" s="12">
        <v>0.25</v>
      </c>
      <c r="P828" s="12">
        <v>2.5</v>
      </c>
      <c r="Q828" s="12">
        <v>11.75</v>
      </c>
      <c r="R828" s="12">
        <v>8.6300000000000008</v>
      </c>
      <c r="S828" s="12">
        <v>6.38</v>
      </c>
      <c r="T828" s="9">
        <v>6.8129999999999997</v>
      </c>
      <c r="U828" s="12">
        <v>15.5</v>
      </c>
      <c r="V828" s="12">
        <v>1.5000000000000002</v>
      </c>
      <c r="W828" s="12">
        <v>12</v>
      </c>
      <c r="X828" s="9">
        <v>15</v>
      </c>
      <c r="Y828" s="9" t="s">
        <v>700</v>
      </c>
      <c r="Z828" s="9" t="s">
        <v>694</v>
      </c>
      <c r="AA828" s="9" t="s">
        <v>695</v>
      </c>
      <c r="AB828" s="9" t="s">
        <v>698</v>
      </c>
      <c r="AC828" s="9">
        <v>0.12933333333333333</v>
      </c>
      <c r="AD828" s="9">
        <v>2.5866666666666664</v>
      </c>
      <c r="AE828" s="9">
        <v>0.84600000000000053</v>
      </c>
      <c r="AF828" s="9">
        <v>30</v>
      </c>
      <c r="AG828" s="25" t="s">
        <v>2264</v>
      </c>
      <c r="BD828" s="1"/>
      <c r="BL828" s="4"/>
      <c r="BM828" s="4"/>
    </row>
    <row r="829" spans="2:65" x14ac:dyDescent="0.25">
      <c r="B829" s="48" t="str">
        <f t="shared" si="100"/>
        <v>WNeck Flange 900-NPS8 SCH-20</v>
      </c>
      <c r="C829" s="9" t="s">
        <v>23</v>
      </c>
      <c r="D829" s="9" t="s">
        <v>854</v>
      </c>
      <c r="E829" s="9">
        <v>65535</v>
      </c>
      <c r="F829" s="22" t="s">
        <v>689</v>
      </c>
      <c r="G829" s="9" t="s">
        <v>1</v>
      </c>
      <c r="H829" s="9" t="s">
        <v>1796</v>
      </c>
      <c r="I829" s="13" t="s">
        <v>1790</v>
      </c>
      <c r="J829" s="10">
        <v>8</v>
      </c>
      <c r="K829" s="11" t="s">
        <v>857</v>
      </c>
      <c r="L829" s="11" t="s">
        <v>1685</v>
      </c>
      <c r="M829" s="15">
        <v>900</v>
      </c>
      <c r="N829" s="12">
        <v>18.5</v>
      </c>
      <c r="O829" s="12">
        <v>0.25</v>
      </c>
      <c r="P829" s="12">
        <v>2.5</v>
      </c>
      <c r="Q829" s="12">
        <v>11.75</v>
      </c>
      <c r="R829" s="12">
        <v>8.6300000000000008</v>
      </c>
      <c r="S829" s="12">
        <v>6.38</v>
      </c>
      <c r="T829" s="9">
        <v>8.125</v>
      </c>
      <c r="U829" s="12">
        <v>15.5</v>
      </c>
      <c r="V829" s="12">
        <v>1.5000000000000002</v>
      </c>
      <c r="W829" s="12">
        <v>12</v>
      </c>
      <c r="X829" s="9">
        <v>15</v>
      </c>
      <c r="Y829" s="9" t="s">
        <v>866</v>
      </c>
      <c r="Z829" s="9" t="s">
        <v>694</v>
      </c>
      <c r="AA829" s="9" t="s">
        <v>695</v>
      </c>
      <c r="AB829" s="9" t="s">
        <v>698</v>
      </c>
      <c r="AC829" s="9">
        <v>0.12933333333333333</v>
      </c>
      <c r="AD829" s="9">
        <v>2.5866666666666664</v>
      </c>
      <c r="AE829" s="9">
        <v>0.19000000000000039</v>
      </c>
      <c r="AF829" s="9">
        <v>30</v>
      </c>
      <c r="AG829" s="25" t="s">
        <v>2264</v>
      </c>
      <c r="BD829" s="1"/>
      <c r="BL829" s="4"/>
      <c r="BM829" s="4"/>
    </row>
    <row r="830" spans="2:65" x14ac:dyDescent="0.25">
      <c r="B830" s="48" t="str">
        <f t="shared" si="100"/>
        <v>WNeck Flange 900-NPS8 SCH-30</v>
      </c>
      <c r="C830" s="9" t="s">
        <v>23</v>
      </c>
      <c r="D830" s="9" t="s">
        <v>854</v>
      </c>
      <c r="E830" s="9">
        <v>65535</v>
      </c>
      <c r="F830" s="22" t="s">
        <v>689</v>
      </c>
      <c r="G830" s="9" t="s">
        <v>1</v>
      </c>
      <c r="H830" s="9" t="s">
        <v>1797</v>
      </c>
      <c r="I830" s="13" t="s">
        <v>1790</v>
      </c>
      <c r="J830" s="10">
        <v>8</v>
      </c>
      <c r="K830" s="11" t="s">
        <v>857</v>
      </c>
      <c r="L830" s="11" t="s">
        <v>1685</v>
      </c>
      <c r="M830" s="15">
        <v>900</v>
      </c>
      <c r="N830" s="12">
        <v>18.5</v>
      </c>
      <c r="O830" s="12">
        <v>0.25</v>
      </c>
      <c r="P830" s="12">
        <v>2.5</v>
      </c>
      <c r="Q830" s="12">
        <v>11.75</v>
      </c>
      <c r="R830" s="12">
        <v>8.6300000000000008</v>
      </c>
      <c r="S830" s="12">
        <v>6.38</v>
      </c>
      <c r="T830" s="9">
        <v>8.0709999999999997</v>
      </c>
      <c r="U830" s="12">
        <v>15.5</v>
      </c>
      <c r="V830" s="12">
        <v>1.5000000000000002</v>
      </c>
      <c r="W830" s="12">
        <v>12</v>
      </c>
      <c r="X830" s="9">
        <v>15</v>
      </c>
      <c r="Y830" s="9" t="s">
        <v>868</v>
      </c>
      <c r="Z830" s="9" t="s">
        <v>694</v>
      </c>
      <c r="AA830" s="9" t="s">
        <v>695</v>
      </c>
      <c r="AB830" s="9" t="s">
        <v>698</v>
      </c>
      <c r="AC830" s="9">
        <v>0.12933333333333333</v>
      </c>
      <c r="AD830" s="9">
        <v>2.5866666666666664</v>
      </c>
      <c r="AE830" s="9">
        <v>0.21700000000000053</v>
      </c>
      <c r="AF830" s="9">
        <v>30</v>
      </c>
      <c r="AG830" s="25" t="s">
        <v>2264</v>
      </c>
      <c r="BD830" s="1"/>
      <c r="BL830" s="4"/>
      <c r="BM830" s="4"/>
    </row>
    <row r="831" spans="2:65" x14ac:dyDescent="0.25">
      <c r="B831" s="48" t="str">
        <f t="shared" si="100"/>
        <v>WNeck Flange 900-NPS8 SCH-40</v>
      </c>
      <c r="C831" s="9" t="s">
        <v>23</v>
      </c>
      <c r="D831" s="9" t="s">
        <v>854</v>
      </c>
      <c r="E831" s="9">
        <v>65535</v>
      </c>
      <c r="F831" s="22" t="s">
        <v>689</v>
      </c>
      <c r="G831" s="9" t="s">
        <v>457</v>
      </c>
      <c r="H831" s="9" t="s">
        <v>1798</v>
      </c>
      <c r="I831" s="13" t="s">
        <v>1790</v>
      </c>
      <c r="J831" s="10">
        <v>8</v>
      </c>
      <c r="K831" s="11" t="s">
        <v>857</v>
      </c>
      <c r="L831" s="11" t="s">
        <v>1685</v>
      </c>
      <c r="M831" s="15">
        <v>900</v>
      </c>
      <c r="N831" s="12">
        <v>18.5</v>
      </c>
      <c r="O831" s="12">
        <v>0.25</v>
      </c>
      <c r="P831" s="12">
        <v>2.5</v>
      </c>
      <c r="Q831" s="12">
        <v>11.75</v>
      </c>
      <c r="R831" s="12">
        <v>8.6300000000000008</v>
      </c>
      <c r="S831" s="12">
        <v>6.38</v>
      </c>
      <c r="T831" s="9">
        <v>7.9809999999999999</v>
      </c>
      <c r="U831" s="12">
        <v>15.5</v>
      </c>
      <c r="V831" s="12">
        <v>1.5000000000000002</v>
      </c>
      <c r="W831" s="12">
        <v>12</v>
      </c>
      <c r="X831" s="9">
        <v>15</v>
      </c>
      <c r="Y831" s="9" t="s">
        <v>702</v>
      </c>
      <c r="Z831" s="9" t="s">
        <v>694</v>
      </c>
      <c r="AA831" s="9" t="s">
        <v>695</v>
      </c>
      <c r="AB831" s="9" t="s">
        <v>698</v>
      </c>
      <c r="AC831" s="9">
        <v>0.12933333333333333</v>
      </c>
      <c r="AD831" s="9">
        <v>2.5866666666666664</v>
      </c>
      <c r="AE831" s="9">
        <v>0.26200000000000045</v>
      </c>
      <c r="AF831" s="9">
        <v>30</v>
      </c>
      <c r="AG831" s="25" t="s">
        <v>2264</v>
      </c>
      <c r="BD831" s="1"/>
      <c r="BL831" s="4"/>
      <c r="BM831" s="4"/>
    </row>
    <row r="832" spans="2:65" x14ac:dyDescent="0.25">
      <c r="B832" s="48" t="str">
        <f t="shared" si="100"/>
        <v>WNeck Flange 900-NPS8 SCH-60</v>
      </c>
      <c r="C832" s="9" t="s">
        <v>23</v>
      </c>
      <c r="D832" s="9" t="s">
        <v>854</v>
      </c>
      <c r="E832" s="9">
        <v>65535</v>
      </c>
      <c r="F832" s="22" t="s">
        <v>689</v>
      </c>
      <c r="G832" s="9" t="s">
        <v>1</v>
      </c>
      <c r="H832" s="9" t="s">
        <v>1799</v>
      </c>
      <c r="I832" s="13" t="s">
        <v>1790</v>
      </c>
      <c r="J832" s="10">
        <v>8</v>
      </c>
      <c r="K832" s="11" t="s">
        <v>857</v>
      </c>
      <c r="L832" s="11" t="s">
        <v>1685</v>
      </c>
      <c r="M832" s="15">
        <v>900</v>
      </c>
      <c r="N832" s="12">
        <v>18.5</v>
      </c>
      <c r="O832" s="12">
        <v>0.25</v>
      </c>
      <c r="P832" s="12">
        <v>2.5</v>
      </c>
      <c r="Q832" s="12">
        <v>11.75</v>
      </c>
      <c r="R832" s="12">
        <v>8.6300000000000008</v>
      </c>
      <c r="S832" s="12">
        <v>6.38</v>
      </c>
      <c r="T832" s="9">
        <v>7.8129999999999997</v>
      </c>
      <c r="U832" s="12">
        <v>15.5</v>
      </c>
      <c r="V832" s="12">
        <v>1.5000000000000002</v>
      </c>
      <c r="W832" s="12">
        <v>12</v>
      </c>
      <c r="X832" s="9">
        <v>15</v>
      </c>
      <c r="Y832" s="9" t="s">
        <v>872</v>
      </c>
      <c r="Z832" s="9" t="s">
        <v>694</v>
      </c>
      <c r="AA832" s="9" t="s">
        <v>695</v>
      </c>
      <c r="AB832" s="9" t="s">
        <v>698</v>
      </c>
      <c r="AC832" s="9">
        <v>0.12933333333333333</v>
      </c>
      <c r="AD832" s="9">
        <v>2.5866666666666664</v>
      </c>
      <c r="AE832" s="9">
        <v>0.34600000000000053</v>
      </c>
      <c r="AF832" s="9">
        <v>30</v>
      </c>
      <c r="AG832" s="25" t="s">
        <v>2264</v>
      </c>
      <c r="BD832" s="1"/>
      <c r="BL832" s="4"/>
      <c r="BM832" s="4"/>
    </row>
    <row r="833" spans="2:65" x14ac:dyDescent="0.25">
      <c r="B833" s="48" t="str">
        <f t="shared" si="100"/>
        <v>WNeck Flange 900-NPS8 SCH-80</v>
      </c>
      <c r="C833" s="9" t="s">
        <v>23</v>
      </c>
      <c r="D833" s="9" t="s">
        <v>854</v>
      </c>
      <c r="E833" s="9">
        <v>65535</v>
      </c>
      <c r="F833" s="9" t="s">
        <v>1800</v>
      </c>
      <c r="G833" s="9" t="s">
        <v>458</v>
      </c>
      <c r="H833" s="9" t="s">
        <v>1801</v>
      </c>
      <c r="I833" s="13" t="s">
        <v>1790</v>
      </c>
      <c r="J833" s="10">
        <v>8</v>
      </c>
      <c r="K833" s="11" t="s">
        <v>857</v>
      </c>
      <c r="L833" s="11" t="s">
        <v>1685</v>
      </c>
      <c r="M833" s="15">
        <v>900</v>
      </c>
      <c r="N833" s="12">
        <v>18.5</v>
      </c>
      <c r="O833" s="12">
        <v>0.25</v>
      </c>
      <c r="P833" s="12">
        <v>2.5</v>
      </c>
      <c r="Q833" s="12">
        <v>11.75</v>
      </c>
      <c r="R833" s="12">
        <v>8.6300000000000008</v>
      </c>
      <c r="S833" s="12">
        <v>6.38</v>
      </c>
      <c r="T833" s="9">
        <v>7.625</v>
      </c>
      <c r="U833" s="12">
        <v>15.5</v>
      </c>
      <c r="V833" s="12">
        <v>1.5000000000000002</v>
      </c>
      <c r="W833" s="12">
        <v>12</v>
      </c>
      <c r="X833" s="9">
        <v>15</v>
      </c>
      <c r="Y833" s="9" t="s">
        <v>704</v>
      </c>
      <c r="Z833" s="9" t="s">
        <v>694</v>
      </c>
      <c r="AA833" s="9" t="s">
        <v>695</v>
      </c>
      <c r="AB833" s="9" t="s">
        <v>698</v>
      </c>
      <c r="AC833" s="9">
        <v>0.12933333333333333</v>
      </c>
      <c r="AD833" s="9">
        <v>2.5866666666666664</v>
      </c>
      <c r="AE833" s="9">
        <v>0.44000000000000039</v>
      </c>
      <c r="AF833" s="9">
        <v>30</v>
      </c>
      <c r="AG833" s="25" t="s">
        <v>2264</v>
      </c>
      <c r="BD833" s="1"/>
      <c r="BL833" s="4"/>
      <c r="BM833" s="4"/>
    </row>
    <row r="834" spans="2:65" x14ac:dyDescent="0.25">
      <c r="B834" s="48" t="str">
        <f t="shared" si="100"/>
        <v>WNeck Flange 900-NPS8 SCH-STD</v>
      </c>
      <c r="C834" s="9" t="s">
        <v>23</v>
      </c>
      <c r="D834" s="9" t="s">
        <v>854</v>
      </c>
      <c r="E834" s="9">
        <v>65535</v>
      </c>
      <c r="F834" s="22" t="s">
        <v>689</v>
      </c>
      <c r="G834" s="9" t="s">
        <v>1</v>
      </c>
      <c r="H834" s="9" t="s">
        <v>1802</v>
      </c>
      <c r="I834" s="13" t="s">
        <v>1790</v>
      </c>
      <c r="J834" s="10">
        <v>8</v>
      </c>
      <c r="K834" s="11" t="s">
        <v>857</v>
      </c>
      <c r="L834" s="11" t="s">
        <v>1685</v>
      </c>
      <c r="M834" s="15">
        <v>900</v>
      </c>
      <c r="N834" s="12">
        <v>18.5</v>
      </c>
      <c r="O834" s="12">
        <v>0.25</v>
      </c>
      <c r="P834" s="12">
        <v>2.5</v>
      </c>
      <c r="Q834" s="12">
        <v>11.75</v>
      </c>
      <c r="R834" s="12">
        <v>8.6300000000000008</v>
      </c>
      <c r="S834" s="12">
        <v>6.38</v>
      </c>
      <c r="T834" s="9">
        <v>7.9809999999999999</v>
      </c>
      <c r="U834" s="12">
        <v>15.5</v>
      </c>
      <c r="V834" s="12">
        <v>1.5000000000000002</v>
      </c>
      <c r="W834" s="12">
        <v>12</v>
      </c>
      <c r="X834" s="9">
        <v>15</v>
      </c>
      <c r="Y834" s="9" t="s">
        <v>706</v>
      </c>
      <c r="Z834" s="9" t="s">
        <v>694</v>
      </c>
      <c r="AA834" s="9" t="s">
        <v>695</v>
      </c>
      <c r="AB834" s="9" t="s">
        <v>698</v>
      </c>
      <c r="AC834" s="9">
        <v>0.12933333333333333</v>
      </c>
      <c r="AD834" s="9">
        <v>2.5866666666666664</v>
      </c>
      <c r="AE834" s="9">
        <v>0.26200000000000045</v>
      </c>
      <c r="AF834" s="9">
        <v>30</v>
      </c>
      <c r="AG834" s="25" t="s">
        <v>2264</v>
      </c>
      <c r="BD834" s="1"/>
      <c r="BL834" s="4"/>
      <c r="BM834" s="4"/>
    </row>
    <row r="835" spans="2:65" x14ac:dyDescent="0.25">
      <c r="B835" s="48" t="str">
        <f t="shared" si="100"/>
        <v>WNeck Flange 900-NPS8 SCH-XH</v>
      </c>
      <c r="C835" s="9" t="s">
        <v>23</v>
      </c>
      <c r="D835" s="9" t="s">
        <v>854</v>
      </c>
      <c r="E835" s="9">
        <v>65535</v>
      </c>
      <c r="F835" s="22" t="s">
        <v>689</v>
      </c>
      <c r="G835" s="9" t="s">
        <v>1</v>
      </c>
      <c r="H835" s="9" t="s">
        <v>1803</v>
      </c>
      <c r="I835" s="13" t="s">
        <v>1790</v>
      </c>
      <c r="J835" s="10">
        <v>8</v>
      </c>
      <c r="K835" s="11" t="s">
        <v>857</v>
      </c>
      <c r="L835" s="11" t="s">
        <v>1685</v>
      </c>
      <c r="M835" s="15">
        <v>900</v>
      </c>
      <c r="N835" s="12">
        <v>18.5</v>
      </c>
      <c r="O835" s="12">
        <v>0.25</v>
      </c>
      <c r="P835" s="12">
        <v>2.5</v>
      </c>
      <c r="Q835" s="12">
        <v>11.75</v>
      </c>
      <c r="R835" s="12">
        <v>8.6300000000000008</v>
      </c>
      <c r="S835" s="12">
        <v>6.38</v>
      </c>
      <c r="T835" s="9">
        <v>7.625</v>
      </c>
      <c r="U835" s="12">
        <v>15.5</v>
      </c>
      <c r="V835" s="12">
        <v>1.5000000000000002</v>
      </c>
      <c r="W835" s="12">
        <v>12</v>
      </c>
      <c r="X835" s="9">
        <v>15</v>
      </c>
      <c r="Y835" s="9" t="s">
        <v>708</v>
      </c>
      <c r="Z835" s="9" t="s">
        <v>694</v>
      </c>
      <c r="AA835" s="9" t="s">
        <v>695</v>
      </c>
      <c r="AB835" s="9" t="s">
        <v>698</v>
      </c>
      <c r="AC835" s="9">
        <v>0.12933333333333333</v>
      </c>
      <c r="AD835" s="9">
        <v>2.5866666666666664</v>
      </c>
      <c r="AE835" s="9">
        <v>0.44000000000000039</v>
      </c>
      <c r="AF835" s="9">
        <v>30</v>
      </c>
      <c r="AG835" s="25" t="s">
        <v>2264</v>
      </c>
      <c r="BD835" s="1"/>
      <c r="BL835" s="4"/>
      <c r="BM835" s="4"/>
    </row>
    <row r="836" spans="2:65" x14ac:dyDescent="0.25">
      <c r="B836" s="48" t="str">
        <f t="shared" si="100"/>
        <v>WNeck Flange 900-NPS8 SCH-XXH</v>
      </c>
      <c r="C836" s="9" t="s">
        <v>23</v>
      </c>
      <c r="D836" s="9" t="s">
        <v>854</v>
      </c>
      <c r="E836" s="9">
        <v>65535</v>
      </c>
      <c r="F836" s="9" t="s">
        <v>1804</v>
      </c>
      <c r="G836" s="9" t="s">
        <v>459</v>
      </c>
      <c r="H836" s="9" t="s">
        <v>1805</v>
      </c>
      <c r="I836" s="13" t="s">
        <v>1790</v>
      </c>
      <c r="J836" s="10">
        <v>8</v>
      </c>
      <c r="K836" s="11" t="s">
        <v>857</v>
      </c>
      <c r="L836" s="11" t="s">
        <v>1685</v>
      </c>
      <c r="M836" s="15">
        <v>900</v>
      </c>
      <c r="N836" s="12">
        <v>18.5</v>
      </c>
      <c r="O836" s="12">
        <v>0.25</v>
      </c>
      <c r="P836" s="12">
        <v>2.5</v>
      </c>
      <c r="Q836" s="12">
        <v>11.75</v>
      </c>
      <c r="R836" s="12">
        <v>8.6300000000000008</v>
      </c>
      <c r="S836" s="12">
        <v>6.38</v>
      </c>
      <c r="T836" s="9">
        <v>6.875</v>
      </c>
      <c r="U836" s="12">
        <v>15.5</v>
      </c>
      <c r="V836" s="12">
        <v>1.5000000000000002</v>
      </c>
      <c r="W836" s="12">
        <v>12</v>
      </c>
      <c r="X836" s="9">
        <v>15</v>
      </c>
      <c r="Y836" s="9" t="s">
        <v>710</v>
      </c>
      <c r="Z836" s="9" t="s">
        <v>694</v>
      </c>
      <c r="AA836" s="9" t="s">
        <v>695</v>
      </c>
      <c r="AB836" s="9" t="s">
        <v>698</v>
      </c>
      <c r="AC836" s="9">
        <v>0.12933333333333333</v>
      </c>
      <c r="AD836" s="9">
        <v>2.5866666666666664</v>
      </c>
      <c r="AE836" s="9">
        <v>0.81500000000000039</v>
      </c>
      <c r="AF836" s="9">
        <v>30</v>
      </c>
      <c r="AG836" s="25" t="s">
        <v>2264</v>
      </c>
      <c r="BD836" s="1"/>
      <c r="BL836" s="4"/>
      <c r="BM836" s="4"/>
    </row>
    <row r="837" spans="2:65" x14ac:dyDescent="0.25">
      <c r="B837" s="48" t="str">
        <f t="shared" ref="B837:B900" si="101">CONCATENATE("WNeck Flange ",M837,"-NPS",J837," ",Y837)</f>
        <v>WNeck Flange 900-NPS10 SCH-10</v>
      </c>
      <c r="C837" s="9" t="s">
        <v>23</v>
      </c>
      <c r="D837" s="9" t="s">
        <v>724</v>
      </c>
      <c r="E837" s="9">
        <v>65280</v>
      </c>
      <c r="F837" s="22" t="s">
        <v>689</v>
      </c>
      <c r="G837" s="9" t="s">
        <v>1</v>
      </c>
      <c r="H837" s="9" t="s">
        <v>1806</v>
      </c>
      <c r="I837" s="13" t="s">
        <v>1807</v>
      </c>
      <c r="J837" s="10">
        <v>10</v>
      </c>
      <c r="K837" s="11" t="s">
        <v>882</v>
      </c>
      <c r="L837" s="11" t="s">
        <v>1685</v>
      </c>
      <c r="M837" s="15">
        <v>900</v>
      </c>
      <c r="N837" s="12">
        <v>21.500000000000004</v>
      </c>
      <c r="O837" s="12">
        <v>0.25</v>
      </c>
      <c r="P837" s="12">
        <v>2.75</v>
      </c>
      <c r="Q837" s="12">
        <v>14.500000000000002</v>
      </c>
      <c r="R837" s="12">
        <v>10.750000000000002</v>
      </c>
      <c r="S837" s="12">
        <v>7.2500000000000009</v>
      </c>
      <c r="T837" s="9">
        <v>10.42</v>
      </c>
      <c r="U837" s="12">
        <v>18.5</v>
      </c>
      <c r="V837" s="12">
        <v>1.5000000000000002</v>
      </c>
      <c r="W837" s="12">
        <v>16</v>
      </c>
      <c r="X837" s="9">
        <v>11.25</v>
      </c>
      <c r="Y837" s="9" t="s">
        <v>693</v>
      </c>
      <c r="Z837" s="9" t="s">
        <v>694</v>
      </c>
      <c r="AA837" s="9" t="s">
        <v>695</v>
      </c>
      <c r="AB837" s="9" t="s">
        <v>698</v>
      </c>
      <c r="AC837" s="9">
        <v>0.15000000000000002</v>
      </c>
      <c r="AD837" s="9">
        <v>3.0000000000000004</v>
      </c>
      <c r="AE837" s="9">
        <v>0.10250000000000092</v>
      </c>
      <c r="AF837" s="9">
        <v>22.5</v>
      </c>
      <c r="AG837" s="25" t="s">
        <v>2264</v>
      </c>
      <c r="BD837" s="1"/>
      <c r="BL837" s="4"/>
      <c r="BM837" s="4"/>
    </row>
    <row r="838" spans="2:65" x14ac:dyDescent="0.25">
      <c r="B838" s="48" t="str">
        <f t="shared" si="101"/>
        <v>WNeck Flange 900-NPS10 SCH-100</v>
      </c>
      <c r="C838" s="9" t="s">
        <v>23</v>
      </c>
      <c r="D838" s="9" t="s">
        <v>724</v>
      </c>
      <c r="E838" s="9">
        <v>65280</v>
      </c>
      <c r="F838" s="9" t="s">
        <v>1808</v>
      </c>
      <c r="G838" s="9" t="s">
        <v>460</v>
      </c>
      <c r="H838" s="9" t="s">
        <v>1809</v>
      </c>
      <c r="I838" s="13" t="s">
        <v>1807</v>
      </c>
      <c r="J838" s="10">
        <v>10</v>
      </c>
      <c r="K838" s="11" t="s">
        <v>882</v>
      </c>
      <c r="L838" s="11" t="s">
        <v>1685</v>
      </c>
      <c r="M838" s="15">
        <v>900</v>
      </c>
      <c r="N838" s="12">
        <v>21.500000000000004</v>
      </c>
      <c r="O838" s="12">
        <v>0.25</v>
      </c>
      <c r="P838" s="12">
        <v>2.75</v>
      </c>
      <c r="Q838" s="12">
        <v>14.500000000000002</v>
      </c>
      <c r="R838" s="12">
        <v>10.750000000000002</v>
      </c>
      <c r="S838" s="12">
        <v>7.2500000000000009</v>
      </c>
      <c r="T838" s="9">
        <v>9.3119999999999994</v>
      </c>
      <c r="U838" s="12">
        <v>18.5</v>
      </c>
      <c r="V838" s="12">
        <v>1.5000000000000002</v>
      </c>
      <c r="W838" s="12">
        <v>16</v>
      </c>
      <c r="X838" s="9">
        <v>11.25</v>
      </c>
      <c r="Y838" s="9" t="s">
        <v>859</v>
      </c>
      <c r="Z838" s="9" t="s">
        <v>694</v>
      </c>
      <c r="AA838" s="9" t="s">
        <v>695</v>
      </c>
      <c r="AB838" s="9" t="s">
        <v>698</v>
      </c>
      <c r="AC838" s="9">
        <v>0.15000000000000002</v>
      </c>
      <c r="AD838" s="9">
        <v>3.0000000000000004</v>
      </c>
      <c r="AE838" s="9">
        <v>0.65650000000000119</v>
      </c>
      <c r="AF838" s="9">
        <v>22.5</v>
      </c>
      <c r="AG838" s="25" t="s">
        <v>2264</v>
      </c>
      <c r="BD838" s="1"/>
      <c r="BL838" s="4"/>
      <c r="BM838" s="4"/>
    </row>
    <row r="839" spans="2:65" x14ac:dyDescent="0.25">
      <c r="B839" s="48" t="str">
        <f t="shared" si="101"/>
        <v>WNeck Flange 900-NPS10 SCH-120</v>
      </c>
      <c r="C839" s="9" t="s">
        <v>23</v>
      </c>
      <c r="D839" s="9" t="s">
        <v>724</v>
      </c>
      <c r="E839" s="9">
        <v>65280</v>
      </c>
      <c r="F839" s="9" t="s">
        <v>1810</v>
      </c>
      <c r="G839" s="9" t="s">
        <v>461</v>
      </c>
      <c r="H839" s="9" t="s">
        <v>1811</v>
      </c>
      <c r="I839" s="13" t="s">
        <v>1807</v>
      </c>
      <c r="J839" s="10">
        <v>10</v>
      </c>
      <c r="K839" s="11" t="s">
        <v>882</v>
      </c>
      <c r="L839" s="11" t="s">
        <v>1685</v>
      </c>
      <c r="M839" s="15">
        <v>900</v>
      </c>
      <c r="N839" s="12">
        <v>21.500000000000004</v>
      </c>
      <c r="O839" s="12">
        <v>0.25</v>
      </c>
      <c r="P839" s="12">
        <v>2.75</v>
      </c>
      <c r="Q839" s="12">
        <v>14.500000000000002</v>
      </c>
      <c r="R839" s="12">
        <v>10.750000000000002</v>
      </c>
      <c r="S839" s="12">
        <v>7.2500000000000009</v>
      </c>
      <c r="T839" s="9">
        <v>9.0619999999999994</v>
      </c>
      <c r="U839" s="12">
        <v>18.5</v>
      </c>
      <c r="V839" s="12">
        <v>1.5000000000000002</v>
      </c>
      <c r="W839" s="12">
        <v>16</v>
      </c>
      <c r="X839" s="9">
        <v>11.25</v>
      </c>
      <c r="Y839" s="9" t="s">
        <v>816</v>
      </c>
      <c r="Z839" s="9" t="s">
        <v>694</v>
      </c>
      <c r="AA839" s="9" t="s">
        <v>695</v>
      </c>
      <c r="AB839" s="9" t="s">
        <v>698</v>
      </c>
      <c r="AC839" s="9">
        <v>0.15000000000000002</v>
      </c>
      <c r="AD839" s="9">
        <v>3.0000000000000004</v>
      </c>
      <c r="AE839" s="9">
        <v>0.78150000000000119</v>
      </c>
      <c r="AF839" s="9">
        <v>22.5</v>
      </c>
      <c r="AG839" s="25" t="s">
        <v>2264</v>
      </c>
      <c r="BD839" s="1"/>
      <c r="BL839" s="4"/>
      <c r="BM839" s="4"/>
    </row>
    <row r="840" spans="2:65" x14ac:dyDescent="0.25">
      <c r="B840" s="48" t="str">
        <f t="shared" si="101"/>
        <v>WNeck Flange 900-NPS10 SCH-140</v>
      </c>
      <c r="C840" s="9" t="s">
        <v>23</v>
      </c>
      <c r="D840" s="9" t="s">
        <v>724</v>
      </c>
      <c r="E840" s="9">
        <v>65280</v>
      </c>
      <c r="F840" s="9" t="s">
        <v>1812</v>
      </c>
      <c r="G840" s="9" t="s">
        <v>1</v>
      </c>
      <c r="H840" s="9" t="s">
        <v>1813</v>
      </c>
      <c r="I840" s="13" t="s">
        <v>1807</v>
      </c>
      <c r="J840" s="10">
        <v>10</v>
      </c>
      <c r="K840" s="11" t="s">
        <v>882</v>
      </c>
      <c r="L840" s="11" t="s">
        <v>1685</v>
      </c>
      <c r="M840" s="15">
        <v>900</v>
      </c>
      <c r="N840" s="12">
        <v>21.500000000000004</v>
      </c>
      <c r="O840" s="12">
        <v>0.25</v>
      </c>
      <c r="P840" s="12">
        <v>2.75</v>
      </c>
      <c r="Q840" s="12">
        <v>14.500000000000002</v>
      </c>
      <c r="R840" s="12">
        <v>10.750000000000002</v>
      </c>
      <c r="S840" s="12">
        <v>7.2500000000000009</v>
      </c>
      <c r="T840" s="9">
        <v>8.75</v>
      </c>
      <c r="U840" s="12">
        <v>18.5</v>
      </c>
      <c r="V840" s="12">
        <v>1.5000000000000002</v>
      </c>
      <c r="W840" s="12">
        <v>16</v>
      </c>
      <c r="X840" s="9">
        <v>11.25</v>
      </c>
      <c r="Y840" s="9" t="s">
        <v>862</v>
      </c>
      <c r="Z840" s="9" t="s">
        <v>694</v>
      </c>
      <c r="AA840" s="9" t="s">
        <v>695</v>
      </c>
      <c r="AB840" s="9" t="s">
        <v>698</v>
      </c>
      <c r="AC840" s="9">
        <v>0.15000000000000002</v>
      </c>
      <c r="AD840" s="9">
        <v>3.0000000000000004</v>
      </c>
      <c r="AE840" s="9">
        <v>0.93750000000000089</v>
      </c>
      <c r="AF840" s="9">
        <v>22.5</v>
      </c>
      <c r="AG840" s="25" t="s">
        <v>2264</v>
      </c>
      <c r="BD840" s="1"/>
      <c r="BL840" s="4"/>
      <c r="BM840" s="4"/>
    </row>
    <row r="841" spans="2:65" x14ac:dyDescent="0.25">
      <c r="B841" s="48" t="str">
        <f t="shared" si="101"/>
        <v>WNeck Flange 900-NPS10 SCH-160</v>
      </c>
      <c r="C841" s="9" t="s">
        <v>23</v>
      </c>
      <c r="D841" s="9" t="s">
        <v>724</v>
      </c>
      <c r="E841" s="9">
        <v>65280</v>
      </c>
      <c r="F841" s="9" t="s">
        <v>1814</v>
      </c>
      <c r="G841" s="9" t="s">
        <v>462</v>
      </c>
      <c r="H841" s="9" t="s">
        <v>1815</v>
      </c>
      <c r="I841" s="13" t="s">
        <v>1807</v>
      </c>
      <c r="J841" s="10">
        <v>10</v>
      </c>
      <c r="K841" s="11" t="s">
        <v>882</v>
      </c>
      <c r="L841" s="11" t="s">
        <v>1685</v>
      </c>
      <c r="M841" s="15">
        <v>900</v>
      </c>
      <c r="N841" s="12">
        <v>21.500000000000004</v>
      </c>
      <c r="O841" s="12">
        <v>0.25</v>
      </c>
      <c r="P841" s="12">
        <v>2.75</v>
      </c>
      <c r="Q841" s="12">
        <v>14.500000000000002</v>
      </c>
      <c r="R841" s="12">
        <v>10.750000000000002</v>
      </c>
      <c r="S841" s="12">
        <v>7.2500000000000009</v>
      </c>
      <c r="T841" s="9">
        <v>8.5</v>
      </c>
      <c r="U841" s="12">
        <v>18.5</v>
      </c>
      <c r="V841" s="12">
        <v>1.5000000000000002</v>
      </c>
      <c r="W841" s="12">
        <v>16</v>
      </c>
      <c r="X841" s="9">
        <v>11.25</v>
      </c>
      <c r="Y841" s="9" t="s">
        <v>700</v>
      </c>
      <c r="Z841" s="9" t="s">
        <v>694</v>
      </c>
      <c r="AA841" s="9" t="s">
        <v>695</v>
      </c>
      <c r="AB841" s="9" t="s">
        <v>698</v>
      </c>
      <c r="AC841" s="9">
        <v>0.15000000000000002</v>
      </c>
      <c r="AD841" s="9">
        <v>3.0000000000000004</v>
      </c>
      <c r="AE841" s="9">
        <v>1.0625000000000009</v>
      </c>
      <c r="AF841" s="9">
        <v>22.5</v>
      </c>
      <c r="AG841" s="25" t="s">
        <v>2264</v>
      </c>
      <c r="BD841" s="1"/>
      <c r="BL841" s="4"/>
      <c r="BM841" s="4"/>
    </row>
    <row r="842" spans="2:65" x14ac:dyDescent="0.25">
      <c r="B842" s="48" t="str">
        <f t="shared" si="101"/>
        <v>WNeck Flange 900-NPS10 SCH-20</v>
      </c>
      <c r="C842" s="9" t="s">
        <v>23</v>
      </c>
      <c r="D842" s="9" t="s">
        <v>724</v>
      </c>
      <c r="E842" s="9">
        <v>65280</v>
      </c>
      <c r="F842" s="22" t="s">
        <v>689</v>
      </c>
      <c r="G842" s="9" t="s">
        <v>1</v>
      </c>
      <c r="H842" s="9" t="s">
        <v>1816</v>
      </c>
      <c r="I842" s="13" t="s">
        <v>1807</v>
      </c>
      <c r="J842" s="10">
        <v>10</v>
      </c>
      <c r="K842" s="11" t="s">
        <v>882</v>
      </c>
      <c r="L842" s="11" t="s">
        <v>1685</v>
      </c>
      <c r="M842" s="15">
        <v>900</v>
      </c>
      <c r="N842" s="12">
        <v>21.500000000000004</v>
      </c>
      <c r="O842" s="12">
        <v>0.25</v>
      </c>
      <c r="P842" s="12">
        <v>2.75</v>
      </c>
      <c r="Q842" s="12">
        <v>14.500000000000002</v>
      </c>
      <c r="R842" s="12">
        <v>10.750000000000002</v>
      </c>
      <c r="S842" s="12">
        <v>7.2500000000000009</v>
      </c>
      <c r="T842" s="9">
        <v>10.25</v>
      </c>
      <c r="U842" s="12">
        <v>18.5</v>
      </c>
      <c r="V842" s="12">
        <v>1.5000000000000002</v>
      </c>
      <c r="W842" s="12">
        <v>16</v>
      </c>
      <c r="X842" s="9">
        <v>11.25</v>
      </c>
      <c r="Y842" s="9" t="s">
        <v>866</v>
      </c>
      <c r="Z842" s="9" t="s">
        <v>694</v>
      </c>
      <c r="AA842" s="9" t="s">
        <v>695</v>
      </c>
      <c r="AB842" s="9" t="s">
        <v>698</v>
      </c>
      <c r="AC842" s="9">
        <v>0.15000000000000002</v>
      </c>
      <c r="AD842" s="9">
        <v>3.0000000000000004</v>
      </c>
      <c r="AE842" s="9">
        <v>0.18750000000000089</v>
      </c>
      <c r="AF842" s="9">
        <v>22.5</v>
      </c>
      <c r="AG842" s="25" t="s">
        <v>2264</v>
      </c>
      <c r="BD842" s="1"/>
      <c r="BL842" s="4"/>
      <c r="BM842" s="4"/>
    </row>
    <row r="843" spans="2:65" x14ac:dyDescent="0.25">
      <c r="B843" s="48" t="str">
        <f t="shared" si="101"/>
        <v>WNeck Flange 900-NPS10 SCH-30</v>
      </c>
      <c r="C843" s="9" t="s">
        <v>23</v>
      </c>
      <c r="D843" s="9" t="s">
        <v>724</v>
      </c>
      <c r="E843" s="9">
        <v>65280</v>
      </c>
      <c r="F843" s="22" t="s">
        <v>689</v>
      </c>
      <c r="G843" s="9" t="s">
        <v>1</v>
      </c>
      <c r="H843" s="9" t="s">
        <v>1817</v>
      </c>
      <c r="I843" s="13" t="s">
        <v>1807</v>
      </c>
      <c r="J843" s="10">
        <v>10</v>
      </c>
      <c r="K843" s="11" t="s">
        <v>882</v>
      </c>
      <c r="L843" s="11" t="s">
        <v>1685</v>
      </c>
      <c r="M843" s="15">
        <v>900</v>
      </c>
      <c r="N843" s="12">
        <v>21.500000000000004</v>
      </c>
      <c r="O843" s="12">
        <v>0.25</v>
      </c>
      <c r="P843" s="12">
        <v>2.75</v>
      </c>
      <c r="Q843" s="12">
        <v>14.500000000000002</v>
      </c>
      <c r="R843" s="12">
        <v>10.750000000000002</v>
      </c>
      <c r="S843" s="12">
        <v>7.2500000000000009</v>
      </c>
      <c r="T843" s="9">
        <v>10.135999999999999</v>
      </c>
      <c r="U843" s="12">
        <v>18.5</v>
      </c>
      <c r="V843" s="12">
        <v>1.5000000000000002</v>
      </c>
      <c r="W843" s="12">
        <v>16</v>
      </c>
      <c r="X843" s="9">
        <v>11.25</v>
      </c>
      <c r="Y843" s="9" t="s">
        <v>868</v>
      </c>
      <c r="Z843" s="9" t="s">
        <v>694</v>
      </c>
      <c r="AA843" s="9" t="s">
        <v>695</v>
      </c>
      <c r="AB843" s="9" t="s">
        <v>698</v>
      </c>
      <c r="AC843" s="9">
        <v>0.15000000000000002</v>
      </c>
      <c r="AD843" s="9">
        <v>3.0000000000000004</v>
      </c>
      <c r="AE843" s="9">
        <v>0.24450000000000127</v>
      </c>
      <c r="AF843" s="9">
        <v>22.5</v>
      </c>
      <c r="AG843" s="25" t="s">
        <v>2264</v>
      </c>
      <c r="BD843" s="1"/>
      <c r="BL843" s="4"/>
      <c r="BM843" s="4"/>
    </row>
    <row r="844" spans="2:65" x14ac:dyDescent="0.25">
      <c r="B844" s="48" t="str">
        <f t="shared" si="101"/>
        <v>WNeck Flange 900-NPS10 SCH-40</v>
      </c>
      <c r="C844" s="9" t="s">
        <v>23</v>
      </c>
      <c r="D844" s="9" t="s">
        <v>724</v>
      </c>
      <c r="E844" s="9">
        <v>65280</v>
      </c>
      <c r="F844" s="22" t="s">
        <v>689</v>
      </c>
      <c r="G844" s="9" t="s">
        <v>463</v>
      </c>
      <c r="H844" s="9" t="s">
        <v>1818</v>
      </c>
      <c r="I844" s="13" t="s">
        <v>1807</v>
      </c>
      <c r="J844" s="10">
        <v>10</v>
      </c>
      <c r="K844" s="11" t="s">
        <v>882</v>
      </c>
      <c r="L844" s="11" t="s">
        <v>1685</v>
      </c>
      <c r="M844" s="15">
        <v>900</v>
      </c>
      <c r="N844" s="12">
        <v>21.500000000000004</v>
      </c>
      <c r="O844" s="12">
        <v>0.25</v>
      </c>
      <c r="P844" s="12">
        <v>2.75</v>
      </c>
      <c r="Q844" s="12">
        <v>14.500000000000002</v>
      </c>
      <c r="R844" s="12">
        <v>10.750000000000002</v>
      </c>
      <c r="S844" s="12">
        <v>7.2500000000000009</v>
      </c>
      <c r="T844" s="9">
        <v>10.02</v>
      </c>
      <c r="U844" s="12">
        <v>18.5</v>
      </c>
      <c r="V844" s="12">
        <v>1.5000000000000002</v>
      </c>
      <c r="W844" s="12">
        <v>16</v>
      </c>
      <c r="X844" s="9">
        <v>11.25</v>
      </c>
      <c r="Y844" s="9" t="s">
        <v>702</v>
      </c>
      <c r="Z844" s="9" t="s">
        <v>694</v>
      </c>
      <c r="AA844" s="9" t="s">
        <v>695</v>
      </c>
      <c r="AB844" s="9" t="s">
        <v>698</v>
      </c>
      <c r="AC844" s="9">
        <v>0.15000000000000002</v>
      </c>
      <c r="AD844" s="9">
        <v>3.0000000000000004</v>
      </c>
      <c r="AE844" s="9">
        <v>0.3025000000000011</v>
      </c>
      <c r="AF844" s="9">
        <v>22.5</v>
      </c>
      <c r="AG844" s="25" t="s">
        <v>2264</v>
      </c>
      <c r="BD844" s="1"/>
      <c r="BL844" s="4"/>
      <c r="BM844" s="4"/>
    </row>
    <row r="845" spans="2:65" x14ac:dyDescent="0.25">
      <c r="B845" s="48" t="str">
        <f t="shared" si="101"/>
        <v>WNeck Flange 900-NPS10 SCH-60</v>
      </c>
      <c r="C845" s="9" t="s">
        <v>23</v>
      </c>
      <c r="D845" s="9" t="s">
        <v>724</v>
      </c>
      <c r="E845" s="9">
        <v>65280</v>
      </c>
      <c r="F845" s="22" t="s">
        <v>689</v>
      </c>
      <c r="G845" s="9" t="s">
        <v>1</v>
      </c>
      <c r="H845" s="9" t="s">
        <v>1819</v>
      </c>
      <c r="I845" s="13" t="s">
        <v>1807</v>
      </c>
      <c r="J845" s="10">
        <v>10</v>
      </c>
      <c r="K845" s="11" t="s">
        <v>882</v>
      </c>
      <c r="L845" s="11" t="s">
        <v>1685</v>
      </c>
      <c r="M845" s="15">
        <v>900</v>
      </c>
      <c r="N845" s="12">
        <v>21.500000000000004</v>
      </c>
      <c r="O845" s="12">
        <v>0.25</v>
      </c>
      <c r="P845" s="12">
        <v>2.75</v>
      </c>
      <c r="Q845" s="12">
        <v>14.500000000000002</v>
      </c>
      <c r="R845" s="12">
        <v>10.750000000000002</v>
      </c>
      <c r="S845" s="12">
        <v>7.2500000000000009</v>
      </c>
      <c r="T845" s="9">
        <v>9.75</v>
      </c>
      <c r="U845" s="12">
        <v>18.5</v>
      </c>
      <c r="V845" s="12">
        <v>1.5000000000000002</v>
      </c>
      <c r="W845" s="12">
        <v>16</v>
      </c>
      <c r="X845" s="9">
        <v>11.25</v>
      </c>
      <c r="Y845" s="9" t="s">
        <v>872</v>
      </c>
      <c r="Z845" s="9" t="s">
        <v>694</v>
      </c>
      <c r="AA845" s="9" t="s">
        <v>695</v>
      </c>
      <c r="AB845" s="9" t="s">
        <v>698</v>
      </c>
      <c r="AC845" s="9">
        <v>0.15000000000000002</v>
      </c>
      <c r="AD845" s="9">
        <v>3.0000000000000004</v>
      </c>
      <c r="AE845" s="9">
        <v>0.43750000000000089</v>
      </c>
      <c r="AF845" s="9">
        <v>22.5</v>
      </c>
      <c r="AG845" s="25" t="s">
        <v>2264</v>
      </c>
      <c r="BD845" s="1"/>
      <c r="BL845" s="4"/>
      <c r="BM845" s="4"/>
    </row>
    <row r="846" spans="2:65" x14ac:dyDescent="0.25">
      <c r="B846" s="48" t="str">
        <f t="shared" si="101"/>
        <v>WNeck Flange 900-NPS10 SCH-80</v>
      </c>
      <c r="C846" s="9" t="s">
        <v>23</v>
      </c>
      <c r="D846" s="9" t="s">
        <v>724</v>
      </c>
      <c r="E846" s="9">
        <v>65280</v>
      </c>
      <c r="F846" s="9" t="s">
        <v>1820</v>
      </c>
      <c r="G846" s="9" t="s">
        <v>464</v>
      </c>
      <c r="H846" s="9" t="s">
        <v>1821</v>
      </c>
      <c r="I846" s="13" t="s">
        <v>1807</v>
      </c>
      <c r="J846" s="10">
        <v>10</v>
      </c>
      <c r="K846" s="11" t="s">
        <v>882</v>
      </c>
      <c r="L846" s="11" t="s">
        <v>1685</v>
      </c>
      <c r="M846" s="15">
        <v>900</v>
      </c>
      <c r="N846" s="12">
        <v>21.500000000000004</v>
      </c>
      <c r="O846" s="12">
        <v>0.25</v>
      </c>
      <c r="P846" s="12">
        <v>2.75</v>
      </c>
      <c r="Q846" s="12">
        <v>14.500000000000002</v>
      </c>
      <c r="R846" s="12">
        <v>10.750000000000002</v>
      </c>
      <c r="S846" s="12">
        <v>7.2500000000000009</v>
      </c>
      <c r="T846" s="9">
        <v>9.5619999999999994</v>
      </c>
      <c r="U846" s="12">
        <v>18.5</v>
      </c>
      <c r="V846" s="12">
        <v>1.5000000000000002</v>
      </c>
      <c r="W846" s="12">
        <v>16</v>
      </c>
      <c r="X846" s="9">
        <v>11.25</v>
      </c>
      <c r="Y846" s="9" t="s">
        <v>704</v>
      </c>
      <c r="Z846" s="9" t="s">
        <v>694</v>
      </c>
      <c r="AA846" s="9" t="s">
        <v>695</v>
      </c>
      <c r="AB846" s="9" t="s">
        <v>698</v>
      </c>
      <c r="AC846" s="9">
        <v>0.15000000000000002</v>
      </c>
      <c r="AD846" s="9">
        <v>3.0000000000000004</v>
      </c>
      <c r="AE846" s="9">
        <v>0.53150000000000119</v>
      </c>
      <c r="AF846" s="9">
        <v>22.5</v>
      </c>
      <c r="AG846" s="25" t="s">
        <v>2264</v>
      </c>
      <c r="BD846" s="1"/>
      <c r="BL846" s="4"/>
      <c r="BM846" s="4"/>
    </row>
    <row r="847" spans="2:65" x14ac:dyDescent="0.25">
      <c r="B847" s="48" t="str">
        <f t="shared" si="101"/>
        <v>WNeck Flange 900-NPS10 SCH-STD</v>
      </c>
      <c r="C847" s="9" t="s">
        <v>23</v>
      </c>
      <c r="D847" s="9" t="s">
        <v>724</v>
      </c>
      <c r="E847" s="9">
        <v>65280</v>
      </c>
      <c r="F847" s="22" t="s">
        <v>689</v>
      </c>
      <c r="G847" s="9" t="s">
        <v>1</v>
      </c>
      <c r="H847" s="9" t="s">
        <v>1822</v>
      </c>
      <c r="I847" s="13" t="s">
        <v>1807</v>
      </c>
      <c r="J847" s="10">
        <v>10</v>
      </c>
      <c r="K847" s="11" t="s">
        <v>882</v>
      </c>
      <c r="L847" s="11" t="s">
        <v>1685</v>
      </c>
      <c r="M847" s="15">
        <v>900</v>
      </c>
      <c r="N847" s="12">
        <v>21.500000000000004</v>
      </c>
      <c r="O847" s="12">
        <v>0.25</v>
      </c>
      <c r="P847" s="12">
        <v>2.75</v>
      </c>
      <c r="Q847" s="12">
        <v>14.500000000000002</v>
      </c>
      <c r="R847" s="12">
        <v>10.750000000000002</v>
      </c>
      <c r="S847" s="12">
        <v>7.2500000000000009</v>
      </c>
      <c r="T847" s="9">
        <v>10.02</v>
      </c>
      <c r="U847" s="12">
        <v>18.5</v>
      </c>
      <c r="V847" s="12">
        <v>1.5000000000000002</v>
      </c>
      <c r="W847" s="12">
        <v>16</v>
      </c>
      <c r="X847" s="9">
        <v>11.25</v>
      </c>
      <c r="Y847" s="9" t="s">
        <v>706</v>
      </c>
      <c r="Z847" s="9" t="s">
        <v>694</v>
      </c>
      <c r="AA847" s="9" t="s">
        <v>695</v>
      </c>
      <c r="AB847" s="9" t="s">
        <v>698</v>
      </c>
      <c r="AC847" s="9">
        <v>0.15000000000000002</v>
      </c>
      <c r="AD847" s="9">
        <v>3.0000000000000004</v>
      </c>
      <c r="AE847" s="9">
        <v>0.3025000000000011</v>
      </c>
      <c r="AF847" s="9">
        <v>22.5</v>
      </c>
      <c r="AG847" s="25" t="s">
        <v>2264</v>
      </c>
      <c r="BD847" s="1"/>
      <c r="BL847" s="4"/>
      <c r="BM847" s="4"/>
    </row>
    <row r="848" spans="2:65" x14ac:dyDescent="0.25">
      <c r="B848" s="48" t="str">
        <f t="shared" si="101"/>
        <v>WNeck Flange 900-NPS10 SCH-XH</v>
      </c>
      <c r="C848" s="9" t="s">
        <v>23</v>
      </c>
      <c r="D848" s="9" t="s">
        <v>724</v>
      </c>
      <c r="E848" s="9">
        <v>65280</v>
      </c>
      <c r="F848" s="9" t="s">
        <v>1823</v>
      </c>
      <c r="G848" s="9" t="s">
        <v>465</v>
      </c>
      <c r="H848" s="9" t="s">
        <v>1824</v>
      </c>
      <c r="I848" s="13" t="s">
        <v>1807</v>
      </c>
      <c r="J848" s="10">
        <v>10</v>
      </c>
      <c r="K848" s="11" t="s">
        <v>882</v>
      </c>
      <c r="L848" s="11" t="s">
        <v>1685</v>
      </c>
      <c r="M848" s="15">
        <v>900</v>
      </c>
      <c r="N848" s="12">
        <v>21.500000000000004</v>
      </c>
      <c r="O848" s="12">
        <v>0.25</v>
      </c>
      <c r="P848" s="12">
        <v>2.75</v>
      </c>
      <c r="Q848" s="12">
        <v>14.500000000000002</v>
      </c>
      <c r="R848" s="12">
        <v>10.750000000000002</v>
      </c>
      <c r="S848" s="12">
        <v>7.2500000000000009</v>
      </c>
      <c r="T848" s="9">
        <v>9.75</v>
      </c>
      <c r="U848" s="12">
        <v>18.5</v>
      </c>
      <c r="V848" s="12">
        <v>1.5000000000000002</v>
      </c>
      <c r="W848" s="12">
        <v>16</v>
      </c>
      <c r="X848" s="9">
        <v>11.25</v>
      </c>
      <c r="Y848" s="9" t="s">
        <v>708</v>
      </c>
      <c r="Z848" s="9" t="s">
        <v>694</v>
      </c>
      <c r="AA848" s="9" t="s">
        <v>695</v>
      </c>
      <c r="AB848" s="9" t="s">
        <v>698</v>
      </c>
      <c r="AC848" s="9">
        <v>0.15000000000000002</v>
      </c>
      <c r="AD848" s="9">
        <v>3.0000000000000004</v>
      </c>
      <c r="AE848" s="9">
        <v>0.43750000000000089</v>
      </c>
      <c r="AF848" s="9">
        <v>22.5</v>
      </c>
      <c r="AG848" s="25" t="s">
        <v>2264</v>
      </c>
      <c r="BD848" s="1"/>
      <c r="BL848" s="4"/>
      <c r="BM848" s="4"/>
    </row>
    <row r="849" spans="2:65" x14ac:dyDescent="0.25">
      <c r="B849" s="48" t="str">
        <f t="shared" si="101"/>
        <v>WNeck Flange 900-NPS10 SCH-XXH</v>
      </c>
      <c r="C849" s="9" t="s">
        <v>23</v>
      </c>
      <c r="D849" s="9" t="s">
        <v>724</v>
      </c>
      <c r="E849" s="9">
        <v>65280</v>
      </c>
      <c r="F849" s="22" t="s">
        <v>689</v>
      </c>
      <c r="G849" s="9" t="s">
        <v>466</v>
      </c>
      <c r="H849" s="9" t="s">
        <v>1825</v>
      </c>
      <c r="I849" s="13" t="s">
        <v>1807</v>
      </c>
      <c r="J849" s="10">
        <v>10</v>
      </c>
      <c r="K849" s="11" t="s">
        <v>882</v>
      </c>
      <c r="L849" s="11" t="s">
        <v>1685</v>
      </c>
      <c r="M849" s="15">
        <v>900</v>
      </c>
      <c r="N849" s="12">
        <v>21.500000000000004</v>
      </c>
      <c r="O849" s="12">
        <v>0.25</v>
      </c>
      <c r="P849" s="12">
        <v>2.75</v>
      </c>
      <c r="Q849" s="12">
        <v>14.500000000000002</v>
      </c>
      <c r="R849" s="12">
        <v>10.750000000000002</v>
      </c>
      <c r="S849" s="12">
        <v>7.2500000000000009</v>
      </c>
      <c r="T849" s="9">
        <v>8.75</v>
      </c>
      <c r="U849" s="12">
        <v>18.5</v>
      </c>
      <c r="V849" s="12">
        <v>1.5000000000000002</v>
      </c>
      <c r="W849" s="12">
        <v>16</v>
      </c>
      <c r="X849" s="9">
        <v>11.25</v>
      </c>
      <c r="Y849" s="9" t="s">
        <v>710</v>
      </c>
      <c r="Z849" s="9" t="s">
        <v>694</v>
      </c>
      <c r="AA849" s="9" t="s">
        <v>695</v>
      </c>
      <c r="AB849" s="9" t="s">
        <v>698</v>
      </c>
      <c r="AC849" s="9">
        <v>0.15000000000000002</v>
      </c>
      <c r="AD849" s="9">
        <v>3.0000000000000004</v>
      </c>
      <c r="AE849" s="9">
        <v>0.93750000000000089</v>
      </c>
      <c r="AF849" s="9">
        <v>22.5</v>
      </c>
      <c r="AG849" s="25" t="s">
        <v>2264</v>
      </c>
      <c r="BD849" s="1"/>
      <c r="BL849" s="4"/>
      <c r="BM849" s="4"/>
    </row>
    <row r="850" spans="2:65" x14ac:dyDescent="0.25">
      <c r="B850" s="48" t="str">
        <f t="shared" si="101"/>
        <v>WNeck Flange 900-NPS12 SCH-10</v>
      </c>
      <c r="C850" s="9" t="s">
        <v>23</v>
      </c>
      <c r="D850" s="9" t="s">
        <v>737</v>
      </c>
      <c r="E850" s="9">
        <v>12800</v>
      </c>
      <c r="F850" s="22" t="s">
        <v>689</v>
      </c>
      <c r="G850" s="9" t="s">
        <v>1</v>
      </c>
      <c r="H850" s="9" t="s">
        <v>1826</v>
      </c>
      <c r="I850" s="13" t="s">
        <v>1827</v>
      </c>
      <c r="J850" s="10">
        <v>12.000000000000002</v>
      </c>
      <c r="K850" s="11" t="s">
        <v>902</v>
      </c>
      <c r="L850" s="11" t="s">
        <v>1685</v>
      </c>
      <c r="M850" s="15">
        <v>900</v>
      </c>
      <c r="N850" s="12">
        <v>24.000000000000004</v>
      </c>
      <c r="O850" s="12">
        <v>0.25</v>
      </c>
      <c r="P850" s="12">
        <v>3.12</v>
      </c>
      <c r="Q850" s="12">
        <v>16.5</v>
      </c>
      <c r="R850" s="12">
        <v>12.75</v>
      </c>
      <c r="S850" s="12">
        <v>7.88</v>
      </c>
      <c r="T850" s="9">
        <v>10.42</v>
      </c>
      <c r="U850" s="12">
        <v>21</v>
      </c>
      <c r="V850" s="12">
        <v>1.5000000000000002</v>
      </c>
      <c r="W850" s="12">
        <v>20</v>
      </c>
      <c r="X850" s="9">
        <v>9</v>
      </c>
      <c r="Y850" s="9" t="s">
        <v>693</v>
      </c>
      <c r="Z850" s="9" t="s">
        <v>694</v>
      </c>
      <c r="AA850" s="9" t="s">
        <v>695</v>
      </c>
      <c r="AB850" s="9" t="s">
        <v>698</v>
      </c>
      <c r="AC850" s="9">
        <v>0.15866666666666665</v>
      </c>
      <c r="AD850" s="9">
        <v>3.1733333333333333</v>
      </c>
      <c r="AE850" s="9">
        <v>1.1025</v>
      </c>
      <c r="AF850" s="9">
        <v>18</v>
      </c>
      <c r="AG850" s="25" t="s">
        <v>2264</v>
      </c>
      <c r="BD850" s="1"/>
      <c r="BL850" s="4"/>
      <c r="BM850" s="4"/>
    </row>
    <row r="851" spans="2:65" x14ac:dyDescent="0.25">
      <c r="B851" s="48" t="str">
        <f t="shared" si="101"/>
        <v>WNeck Flange 900-NPS12 SCH-100</v>
      </c>
      <c r="C851" s="9" t="s">
        <v>23</v>
      </c>
      <c r="D851" s="9" t="s">
        <v>737</v>
      </c>
      <c r="E851" s="9">
        <v>12800</v>
      </c>
      <c r="F851" s="22" t="s">
        <v>689</v>
      </c>
      <c r="G851" s="9" t="s">
        <v>467</v>
      </c>
      <c r="H851" s="9" t="s">
        <v>1828</v>
      </c>
      <c r="I851" s="13" t="s">
        <v>1827</v>
      </c>
      <c r="J851" s="10">
        <v>12.000000000000002</v>
      </c>
      <c r="K851" s="11" t="s">
        <v>902</v>
      </c>
      <c r="L851" s="11" t="s">
        <v>1685</v>
      </c>
      <c r="M851" s="15">
        <v>900</v>
      </c>
      <c r="N851" s="12">
        <v>24.000000000000004</v>
      </c>
      <c r="O851" s="12">
        <v>0.25</v>
      </c>
      <c r="P851" s="12">
        <v>3.12</v>
      </c>
      <c r="Q851" s="12">
        <v>16.5</v>
      </c>
      <c r="R851" s="12">
        <v>12.75</v>
      </c>
      <c r="S851" s="12">
        <v>7.88</v>
      </c>
      <c r="T851" s="9">
        <v>11.061999999999999</v>
      </c>
      <c r="U851" s="12">
        <v>21</v>
      </c>
      <c r="V851" s="12">
        <v>1.5000000000000002</v>
      </c>
      <c r="W851" s="12">
        <v>20</v>
      </c>
      <c r="X851" s="9">
        <v>9</v>
      </c>
      <c r="Y851" s="9" t="s">
        <v>859</v>
      </c>
      <c r="Z851" s="9" t="s">
        <v>694</v>
      </c>
      <c r="AA851" s="9" t="s">
        <v>695</v>
      </c>
      <c r="AB851" s="9" t="s">
        <v>698</v>
      </c>
      <c r="AC851" s="9">
        <v>0.15866666666666665</v>
      </c>
      <c r="AD851" s="9">
        <v>3.1733333333333333</v>
      </c>
      <c r="AE851" s="9">
        <v>0.78150000000000031</v>
      </c>
      <c r="AF851" s="9">
        <v>18</v>
      </c>
      <c r="AG851" s="25" t="s">
        <v>2264</v>
      </c>
      <c r="BD851" s="1"/>
      <c r="BL851" s="4"/>
      <c r="BM851" s="4"/>
    </row>
    <row r="852" spans="2:65" x14ac:dyDescent="0.25">
      <c r="B852" s="48" t="str">
        <f t="shared" si="101"/>
        <v>WNeck Flange 900-NPS12 SCH-120</v>
      </c>
      <c r="C852" s="9" t="s">
        <v>23</v>
      </c>
      <c r="D852" s="9" t="s">
        <v>737</v>
      </c>
      <c r="E852" s="9">
        <v>12800</v>
      </c>
      <c r="F852" s="9" t="s">
        <v>1829</v>
      </c>
      <c r="G852" s="9" t="s">
        <v>468</v>
      </c>
      <c r="H852" s="9" t="s">
        <v>1830</v>
      </c>
      <c r="I852" s="13" t="s">
        <v>1827</v>
      </c>
      <c r="J852" s="10">
        <v>12.000000000000002</v>
      </c>
      <c r="K852" s="11" t="s">
        <v>902</v>
      </c>
      <c r="L852" s="11" t="s">
        <v>1685</v>
      </c>
      <c r="M852" s="15">
        <v>900</v>
      </c>
      <c r="N852" s="12">
        <v>24.000000000000004</v>
      </c>
      <c r="O852" s="12">
        <v>0.25</v>
      </c>
      <c r="P852" s="12">
        <v>3.12</v>
      </c>
      <c r="Q852" s="12">
        <v>16.5</v>
      </c>
      <c r="R852" s="12">
        <v>12.75</v>
      </c>
      <c r="S852" s="12">
        <v>7.88</v>
      </c>
      <c r="T852" s="9">
        <v>10.75</v>
      </c>
      <c r="U852" s="12">
        <v>21</v>
      </c>
      <c r="V852" s="12">
        <v>1.5000000000000002</v>
      </c>
      <c r="W852" s="12">
        <v>20</v>
      </c>
      <c r="X852" s="9">
        <v>9</v>
      </c>
      <c r="Y852" s="9" t="s">
        <v>816</v>
      </c>
      <c r="Z852" s="9" t="s">
        <v>694</v>
      </c>
      <c r="AA852" s="9" t="s">
        <v>695</v>
      </c>
      <c r="AB852" s="9" t="s">
        <v>698</v>
      </c>
      <c r="AC852" s="9">
        <v>0.15866666666666665</v>
      </c>
      <c r="AD852" s="9">
        <v>3.1733333333333333</v>
      </c>
      <c r="AE852" s="9">
        <v>0.9375</v>
      </c>
      <c r="AF852" s="9">
        <v>18</v>
      </c>
      <c r="AG852" s="25" t="s">
        <v>2264</v>
      </c>
      <c r="BD852" s="1"/>
      <c r="BL852" s="4"/>
      <c r="BM852" s="4"/>
    </row>
    <row r="853" spans="2:65" x14ac:dyDescent="0.25">
      <c r="B853" s="48" t="str">
        <f t="shared" si="101"/>
        <v>WNeck Flange 900-NPS12 SCH-140</v>
      </c>
      <c r="C853" s="9" t="s">
        <v>23</v>
      </c>
      <c r="D853" s="9" t="s">
        <v>737</v>
      </c>
      <c r="E853" s="9">
        <v>12800</v>
      </c>
      <c r="F853" s="22" t="s">
        <v>689</v>
      </c>
      <c r="G853" s="9" t="s">
        <v>1</v>
      </c>
      <c r="H853" s="9" t="s">
        <v>1831</v>
      </c>
      <c r="I853" s="13" t="s">
        <v>1827</v>
      </c>
      <c r="J853" s="10">
        <v>12.000000000000002</v>
      </c>
      <c r="K853" s="11" t="s">
        <v>902</v>
      </c>
      <c r="L853" s="11" t="s">
        <v>1685</v>
      </c>
      <c r="M853" s="15">
        <v>900</v>
      </c>
      <c r="N853" s="12">
        <v>24.000000000000004</v>
      </c>
      <c r="O853" s="12">
        <v>0.25</v>
      </c>
      <c r="P853" s="12">
        <v>3.12</v>
      </c>
      <c r="Q853" s="12">
        <v>16.5</v>
      </c>
      <c r="R853" s="12">
        <v>12.75</v>
      </c>
      <c r="S853" s="12">
        <v>7.88</v>
      </c>
      <c r="T853" s="9">
        <v>10.5</v>
      </c>
      <c r="U853" s="12">
        <v>21</v>
      </c>
      <c r="V853" s="12">
        <v>1.5000000000000002</v>
      </c>
      <c r="W853" s="12">
        <v>20</v>
      </c>
      <c r="X853" s="9">
        <v>9</v>
      </c>
      <c r="Y853" s="9" t="s">
        <v>862</v>
      </c>
      <c r="Z853" s="9" t="s">
        <v>694</v>
      </c>
      <c r="AA853" s="9" t="s">
        <v>695</v>
      </c>
      <c r="AB853" s="9" t="s">
        <v>698</v>
      </c>
      <c r="AC853" s="9">
        <v>0.15866666666666665</v>
      </c>
      <c r="AD853" s="9">
        <v>3.1733333333333333</v>
      </c>
      <c r="AE853" s="9">
        <v>1.0625</v>
      </c>
      <c r="AF853" s="9">
        <v>18</v>
      </c>
      <c r="AG853" s="25" t="s">
        <v>2264</v>
      </c>
      <c r="BD853" s="1"/>
      <c r="BL853" s="4"/>
      <c r="BM853" s="4"/>
    </row>
    <row r="854" spans="2:65" x14ac:dyDescent="0.25">
      <c r="B854" s="48" t="str">
        <f t="shared" si="101"/>
        <v>WNeck Flange 900-NPS12 SCH-160</v>
      </c>
      <c r="C854" s="9" t="s">
        <v>23</v>
      </c>
      <c r="D854" s="9" t="s">
        <v>737</v>
      </c>
      <c r="E854" s="9">
        <v>12800</v>
      </c>
      <c r="F854" s="9" t="s">
        <v>1832</v>
      </c>
      <c r="G854" s="9" t="s">
        <v>469</v>
      </c>
      <c r="H854" s="9" t="s">
        <v>1833</v>
      </c>
      <c r="I854" s="13" t="s">
        <v>1827</v>
      </c>
      <c r="J854" s="10">
        <v>12.000000000000002</v>
      </c>
      <c r="K854" s="11" t="s">
        <v>902</v>
      </c>
      <c r="L854" s="11" t="s">
        <v>1685</v>
      </c>
      <c r="M854" s="15">
        <v>900</v>
      </c>
      <c r="N854" s="12">
        <v>24.000000000000004</v>
      </c>
      <c r="O854" s="12">
        <v>0.25</v>
      </c>
      <c r="P854" s="12">
        <v>3.12</v>
      </c>
      <c r="Q854" s="12">
        <v>16.5</v>
      </c>
      <c r="R854" s="12">
        <v>12.75</v>
      </c>
      <c r="S854" s="12">
        <v>7.88</v>
      </c>
      <c r="T854" s="9">
        <v>10.125999999999999</v>
      </c>
      <c r="U854" s="12">
        <v>21</v>
      </c>
      <c r="V854" s="12">
        <v>1.5000000000000002</v>
      </c>
      <c r="W854" s="12">
        <v>20</v>
      </c>
      <c r="X854" s="9">
        <v>9</v>
      </c>
      <c r="Y854" s="9" t="s">
        <v>700</v>
      </c>
      <c r="Z854" s="9" t="s">
        <v>694</v>
      </c>
      <c r="AA854" s="9" t="s">
        <v>695</v>
      </c>
      <c r="AB854" s="9" t="s">
        <v>698</v>
      </c>
      <c r="AC854" s="9">
        <v>0.15866666666666665</v>
      </c>
      <c r="AD854" s="9">
        <v>3.1733333333333333</v>
      </c>
      <c r="AE854" s="9">
        <v>1.2495000000000003</v>
      </c>
      <c r="AF854" s="9">
        <v>18</v>
      </c>
      <c r="AG854" s="25" t="s">
        <v>2264</v>
      </c>
      <c r="BD854" s="1"/>
      <c r="BL854" s="4"/>
      <c r="BM854" s="4"/>
    </row>
    <row r="855" spans="2:65" x14ac:dyDescent="0.25">
      <c r="B855" s="48" t="str">
        <f t="shared" si="101"/>
        <v>WNeck Flange 900-NPS12 SCH-20</v>
      </c>
      <c r="C855" s="9" t="s">
        <v>23</v>
      </c>
      <c r="D855" s="9" t="s">
        <v>737</v>
      </c>
      <c r="E855" s="9">
        <v>12800</v>
      </c>
      <c r="F855" s="22" t="s">
        <v>689</v>
      </c>
      <c r="G855" s="9" t="s">
        <v>1</v>
      </c>
      <c r="H855" s="9" t="s">
        <v>1834</v>
      </c>
      <c r="I855" s="13" t="s">
        <v>1827</v>
      </c>
      <c r="J855" s="10">
        <v>12.000000000000002</v>
      </c>
      <c r="K855" s="11" t="s">
        <v>902</v>
      </c>
      <c r="L855" s="11" t="s">
        <v>1685</v>
      </c>
      <c r="M855" s="15">
        <v>900</v>
      </c>
      <c r="N855" s="12">
        <v>24.000000000000004</v>
      </c>
      <c r="O855" s="12">
        <v>0.25</v>
      </c>
      <c r="P855" s="12">
        <v>3.12</v>
      </c>
      <c r="Q855" s="12">
        <v>16.5</v>
      </c>
      <c r="R855" s="12">
        <v>12.75</v>
      </c>
      <c r="S855" s="12">
        <v>7.88</v>
      </c>
      <c r="T855" s="9">
        <v>10.25</v>
      </c>
      <c r="U855" s="12">
        <v>21</v>
      </c>
      <c r="V855" s="12">
        <v>1.5000000000000002</v>
      </c>
      <c r="W855" s="12">
        <v>20</v>
      </c>
      <c r="X855" s="9">
        <v>9</v>
      </c>
      <c r="Y855" s="9" t="s">
        <v>866</v>
      </c>
      <c r="Z855" s="9" t="s">
        <v>694</v>
      </c>
      <c r="AA855" s="9" t="s">
        <v>695</v>
      </c>
      <c r="AB855" s="9" t="s">
        <v>698</v>
      </c>
      <c r="AC855" s="9">
        <v>0.15866666666666665</v>
      </c>
      <c r="AD855" s="9">
        <v>3.1733333333333333</v>
      </c>
      <c r="AE855" s="9">
        <v>1.1875</v>
      </c>
      <c r="AF855" s="9">
        <v>18</v>
      </c>
      <c r="AG855" s="25" t="s">
        <v>2264</v>
      </c>
      <c r="BD855" s="1"/>
      <c r="BL855" s="4"/>
      <c r="BM855" s="4"/>
    </row>
    <row r="856" spans="2:65" x14ac:dyDescent="0.25">
      <c r="B856" s="48" t="str">
        <f t="shared" si="101"/>
        <v>WNeck Flange 900-NPS12 SCH-30</v>
      </c>
      <c r="C856" s="9" t="s">
        <v>23</v>
      </c>
      <c r="D856" s="9" t="s">
        <v>737</v>
      </c>
      <c r="E856" s="9">
        <v>12800</v>
      </c>
      <c r="F856" s="22" t="s">
        <v>689</v>
      </c>
      <c r="G856" s="9" t="s">
        <v>1</v>
      </c>
      <c r="H856" s="9" t="s">
        <v>1835</v>
      </c>
      <c r="I856" s="13" t="s">
        <v>1827</v>
      </c>
      <c r="J856" s="10">
        <v>12.000000000000002</v>
      </c>
      <c r="K856" s="11" t="s">
        <v>902</v>
      </c>
      <c r="L856" s="11" t="s">
        <v>1685</v>
      </c>
      <c r="M856" s="15">
        <v>900</v>
      </c>
      <c r="N856" s="12">
        <v>24.000000000000004</v>
      </c>
      <c r="O856" s="12">
        <v>0.25</v>
      </c>
      <c r="P856" s="12">
        <v>3.12</v>
      </c>
      <c r="Q856" s="12">
        <v>16.5</v>
      </c>
      <c r="R856" s="12">
        <v>12.75</v>
      </c>
      <c r="S856" s="12">
        <v>7.88</v>
      </c>
      <c r="T856" s="9">
        <v>12.09</v>
      </c>
      <c r="U856" s="12">
        <v>21</v>
      </c>
      <c r="V856" s="12">
        <v>1.5000000000000002</v>
      </c>
      <c r="W856" s="12">
        <v>20</v>
      </c>
      <c r="X856" s="9">
        <v>9</v>
      </c>
      <c r="Y856" s="9" t="s">
        <v>868</v>
      </c>
      <c r="Z856" s="9" t="s">
        <v>694</v>
      </c>
      <c r="AA856" s="9" t="s">
        <v>695</v>
      </c>
      <c r="AB856" s="9" t="s">
        <v>698</v>
      </c>
      <c r="AC856" s="9">
        <v>0.15866666666666665</v>
      </c>
      <c r="AD856" s="9">
        <v>3.1733333333333333</v>
      </c>
      <c r="AE856" s="9">
        <v>0.26750000000000007</v>
      </c>
      <c r="AF856" s="9">
        <v>18</v>
      </c>
      <c r="AG856" s="25" t="s">
        <v>2264</v>
      </c>
      <c r="BD856" s="1"/>
      <c r="BL856" s="4"/>
      <c r="BM856" s="4"/>
    </row>
    <row r="857" spans="2:65" x14ac:dyDescent="0.25">
      <c r="B857" s="48" t="str">
        <f t="shared" si="101"/>
        <v>WNeck Flange 900-NPS12 SCH-40</v>
      </c>
      <c r="C857" s="9" t="s">
        <v>23</v>
      </c>
      <c r="D857" s="9" t="s">
        <v>737</v>
      </c>
      <c r="E857" s="9">
        <v>12800</v>
      </c>
      <c r="F857" s="22" t="s">
        <v>689</v>
      </c>
      <c r="G857" s="9" t="s">
        <v>470</v>
      </c>
      <c r="H857" s="9" t="s">
        <v>1836</v>
      </c>
      <c r="I857" s="13" t="s">
        <v>1827</v>
      </c>
      <c r="J857" s="10">
        <v>12.000000000000002</v>
      </c>
      <c r="K857" s="11" t="s">
        <v>902</v>
      </c>
      <c r="L857" s="11" t="s">
        <v>1685</v>
      </c>
      <c r="M857" s="15">
        <v>900</v>
      </c>
      <c r="N857" s="12">
        <v>24.000000000000004</v>
      </c>
      <c r="O857" s="12">
        <v>0.25</v>
      </c>
      <c r="P857" s="12">
        <v>3.12</v>
      </c>
      <c r="Q857" s="12">
        <v>16.5</v>
      </c>
      <c r="R857" s="12">
        <v>12.75</v>
      </c>
      <c r="S857" s="12">
        <v>7.88</v>
      </c>
      <c r="T857" s="9">
        <v>11.938000000000001</v>
      </c>
      <c r="U857" s="12">
        <v>21</v>
      </c>
      <c r="V857" s="12">
        <v>1.5000000000000002</v>
      </c>
      <c r="W857" s="12">
        <v>20</v>
      </c>
      <c r="X857" s="9">
        <v>9</v>
      </c>
      <c r="Y857" s="9" t="s">
        <v>702</v>
      </c>
      <c r="Z857" s="9" t="s">
        <v>694</v>
      </c>
      <c r="AA857" s="9" t="s">
        <v>695</v>
      </c>
      <c r="AB857" s="9" t="s">
        <v>698</v>
      </c>
      <c r="AC857" s="9">
        <v>0.15866666666666665</v>
      </c>
      <c r="AD857" s="9">
        <v>3.1733333333333333</v>
      </c>
      <c r="AE857" s="9">
        <v>0.34349999999999969</v>
      </c>
      <c r="AF857" s="9">
        <v>18</v>
      </c>
      <c r="AG857" s="25" t="s">
        <v>2264</v>
      </c>
      <c r="BD857" s="1"/>
      <c r="BL857" s="4"/>
      <c r="BM857" s="4"/>
    </row>
    <row r="858" spans="2:65" x14ac:dyDescent="0.25">
      <c r="B858" s="48" t="str">
        <f t="shared" si="101"/>
        <v>WNeck Flange 900-NPS12 SCH-60</v>
      </c>
      <c r="C858" s="9" t="s">
        <v>23</v>
      </c>
      <c r="D858" s="9" t="s">
        <v>737</v>
      </c>
      <c r="E858" s="9">
        <v>12800</v>
      </c>
      <c r="F858" s="22" t="s">
        <v>689</v>
      </c>
      <c r="G858" s="9" t="s">
        <v>1</v>
      </c>
      <c r="H858" s="9" t="s">
        <v>1837</v>
      </c>
      <c r="I858" s="13" t="s">
        <v>1827</v>
      </c>
      <c r="J858" s="10">
        <v>12.000000000000002</v>
      </c>
      <c r="K858" s="11" t="s">
        <v>902</v>
      </c>
      <c r="L858" s="11" t="s">
        <v>1685</v>
      </c>
      <c r="M858" s="15">
        <v>900</v>
      </c>
      <c r="N858" s="12">
        <v>24.000000000000004</v>
      </c>
      <c r="O858" s="12">
        <v>0.25</v>
      </c>
      <c r="P858" s="12">
        <v>3.12</v>
      </c>
      <c r="Q858" s="12">
        <v>16.5</v>
      </c>
      <c r="R858" s="12">
        <v>12.75</v>
      </c>
      <c r="S858" s="12">
        <v>7.88</v>
      </c>
      <c r="T858" s="9">
        <v>11.625999999999999</v>
      </c>
      <c r="U858" s="12">
        <v>21</v>
      </c>
      <c r="V858" s="12">
        <v>1.5000000000000002</v>
      </c>
      <c r="W858" s="12">
        <v>20</v>
      </c>
      <c r="X858" s="9">
        <v>9</v>
      </c>
      <c r="Y858" s="9" t="s">
        <v>872</v>
      </c>
      <c r="Z858" s="9" t="s">
        <v>694</v>
      </c>
      <c r="AA858" s="9" t="s">
        <v>695</v>
      </c>
      <c r="AB858" s="9" t="s">
        <v>698</v>
      </c>
      <c r="AC858" s="9">
        <v>0.15866666666666665</v>
      </c>
      <c r="AD858" s="9">
        <v>3.1733333333333333</v>
      </c>
      <c r="AE858" s="9">
        <v>0.49950000000000028</v>
      </c>
      <c r="AF858" s="9">
        <v>18</v>
      </c>
      <c r="AG858" s="25" t="s">
        <v>2264</v>
      </c>
      <c r="BD858" s="1"/>
      <c r="BL858" s="4"/>
      <c r="BM858" s="4"/>
    </row>
    <row r="859" spans="2:65" x14ac:dyDescent="0.25">
      <c r="B859" s="48" t="str">
        <f t="shared" si="101"/>
        <v>WNeck Flange 900-NPS12 SCH-80</v>
      </c>
      <c r="C859" s="9" t="s">
        <v>23</v>
      </c>
      <c r="D859" s="9" t="s">
        <v>737</v>
      </c>
      <c r="E859" s="9">
        <v>12800</v>
      </c>
      <c r="F859" s="9" t="s">
        <v>1838</v>
      </c>
      <c r="G859" s="9" t="s">
        <v>471</v>
      </c>
      <c r="H859" s="9" t="s">
        <v>1839</v>
      </c>
      <c r="I859" s="13" t="s">
        <v>1827</v>
      </c>
      <c r="J859" s="10">
        <v>12.000000000000002</v>
      </c>
      <c r="K859" s="11" t="s">
        <v>902</v>
      </c>
      <c r="L859" s="11" t="s">
        <v>1685</v>
      </c>
      <c r="M859" s="15">
        <v>900</v>
      </c>
      <c r="N859" s="12">
        <v>24.000000000000004</v>
      </c>
      <c r="O859" s="12">
        <v>0.25</v>
      </c>
      <c r="P859" s="12">
        <v>3.12</v>
      </c>
      <c r="Q859" s="12">
        <v>16.5</v>
      </c>
      <c r="R859" s="12">
        <v>12.75</v>
      </c>
      <c r="S859" s="12">
        <v>7.88</v>
      </c>
      <c r="T859" s="9">
        <v>11.374000000000001</v>
      </c>
      <c r="U859" s="12">
        <v>21</v>
      </c>
      <c r="V859" s="12">
        <v>1.5000000000000002</v>
      </c>
      <c r="W859" s="12">
        <v>20</v>
      </c>
      <c r="X859" s="9">
        <v>9</v>
      </c>
      <c r="Y859" s="9" t="s">
        <v>704</v>
      </c>
      <c r="Z859" s="9" t="s">
        <v>694</v>
      </c>
      <c r="AA859" s="9" t="s">
        <v>695</v>
      </c>
      <c r="AB859" s="9" t="s">
        <v>698</v>
      </c>
      <c r="AC859" s="9">
        <v>0.15866666666666665</v>
      </c>
      <c r="AD859" s="9">
        <v>3.1733333333333333</v>
      </c>
      <c r="AE859" s="9">
        <v>0.62549999999999972</v>
      </c>
      <c r="AF859" s="9">
        <v>18</v>
      </c>
      <c r="AG859" s="25" t="s">
        <v>2264</v>
      </c>
      <c r="BD859" s="1"/>
      <c r="BL859" s="4"/>
      <c r="BM859" s="4"/>
    </row>
    <row r="860" spans="2:65" x14ac:dyDescent="0.25">
      <c r="B860" s="48" t="str">
        <f t="shared" si="101"/>
        <v>WNeck Flange 900-NPS12 SCH-STD</v>
      </c>
      <c r="C860" s="9" t="s">
        <v>23</v>
      </c>
      <c r="D860" s="9" t="s">
        <v>737</v>
      </c>
      <c r="E860" s="9">
        <v>12800</v>
      </c>
      <c r="F860" s="22" t="s">
        <v>689</v>
      </c>
      <c r="G860" s="9" t="s">
        <v>472</v>
      </c>
      <c r="H860" s="9" t="s">
        <v>1840</v>
      </c>
      <c r="I860" s="13" t="s">
        <v>1827</v>
      </c>
      <c r="J860" s="10">
        <v>12.000000000000002</v>
      </c>
      <c r="K860" s="11" t="s">
        <v>902</v>
      </c>
      <c r="L860" s="11" t="s">
        <v>1685</v>
      </c>
      <c r="M860" s="15">
        <v>900</v>
      </c>
      <c r="N860" s="12">
        <v>24.000000000000004</v>
      </c>
      <c r="O860" s="12">
        <v>0.25</v>
      </c>
      <c r="P860" s="12">
        <v>3.12</v>
      </c>
      <c r="Q860" s="12">
        <v>16.5</v>
      </c>
      <c r="R860" s="12">
        <v>12.75</v>
      </c>
      <c r="S860" s="12">
        <v>7.88</v>
      </c>
      <c r="T860" s="9">
        <v>12</v>
      </c>
      <c r="U860" s="12">
        <v>21</v>
      </c>
      <c r="V860" s="12">
        <v>1.5000000000000002</v>
      </c>
      <c r="W860" s="12">
        <v>20</v>
      </c>
      <c r="X860" s="9">
        <v>9</v>
      </c>
      <c r="Y860" s="9" t="s">
        <v>706</v>
      </c>
      <c r="Z860" s="9" t="s">
        <v>694</v>
      </c>
      <c r="AA860" s="9" t="s">
        <v>695</v>
      </c>
      <c r="AB860" s="9" t="s">
        <v>698</v>
      </c>
      <c r="AC860" s="9">
        <v>0.15866666666666665</v>
      </c>
      <c r="AD860" s="9">
        <v>3.1733333333333333</v>
      </c>
      <c r="AE860" s="9">
        <v>0.3125</v>
      </c>
      <c r="AF860" s="9">
        <v>18</v>
      </c>
      <c r="AG860" s="25" t="s">
        <v>2264</v>
      </c>
      <c r="BD860" s="1"/>
      <c r="BL860" s="4"/>
      <c r="BM860" s="4"/>
    </row>
    <row r="861" spans="2:65" x14ac:dyDescent="0.25">
      <c r="B861" s="48" t="str">
        <f t="shared" si="101"/>
        <v>WNeck Flange 900-NPS12 SCH-XH</v>
      </c>
      <c r="C861" s="9" t="s">
        <v>23</v>
      </c>
      <c r="D861" s="9" t="s">
        <v>737</v>
      </c>
      <c r="E861" s="9">
        <v>12800</v>
      </c>
      <c r="F861" s="22" t="s">
        <v>689</v>
      </c>
      <c r="G861" s="9" t="s">
        <v>473</v>
      </c>
      <c r="H861" s="9" t="s">
        <v>1841</v>
      </c>
      <c r="I861" s="13" t="s">
        <v>1827</v>
      </c>
      <c r="J861" s="10">
        <v>12.000000000000002</v>
      </c>
      <c r="K861" s="11" t="s">
        <v>902</v>
      </c>
      <c r="L861" s="11" t="s">
        <v>1685</v>
      </c>
      <c r="M861" s="15">
        <v>900</v>
      </c>
      <c r="N861" s="12">
        <v>24.000000000000004</v>
      </c>
      <c r="O861" s="12">
        <v>0.25</v>
      </c>
      <c r="P861" s="12">
        <v>3.12</v>
      </c>
      <c r="Q861" s="12">
        <v>16.5</v>
      </c>
      <c r="R861" s="12">
        <v>12.75</v>
      </c>
      <c r="S861" s="12">
        <v>7.88</v>
      </c>
      <c r="T861" s="9">
        <v>11.75</v>
      </c>
      <c r="U861" s="12">
        <v>21</v>
      </c>
      <c r="V861" s="12">
        <v>1.5000000000000002</v>
      </c>
      <c r="W861" s="12">
        <v>20</v>
      </c>
      <c r="X861" s="9">
        <v>9</v>
      </c>
      <c r="Y861" s="9" t="s">
        <v>708</v>
      </c>
      <c r="Z861" s="9" t="s">
        <v>694</v>
      </c>
      <c r="AA861" s="9" t="s">
        <v>695</v>
      </c>
      <c r="AB861" s="9" t="s">
        <v>698</v>
      </c>
      <c r="AC861" s="9">
        <v>0.15866666666666665</v>
      </c>
      <c r="AD861" s="9">
        <v>3.1733333333333333</v>
      </c>
      <c r="AE861" s="9">
        <v>0.4375</v>
      </c>
      <c r="AF861" s="9">
        <v>18</v>
      </c>
      <c r="AG861" s="25" t="s">
        <v>2264</v>
      </c>
      <c r="BD861" s="1"/>
      <c r="BL861" s="4"/>
      <c r="BM861" s="4"/>
    </row>
    <row r="862" spans="2:65" x14ac:dyDescent="0.25">
      <c r="B862" s="48" t="str">
        <f t="shared" si="101"/>
        <v>WNeck Flange 900-NPS12 SCH-XXH</v>
      </c>
      <c r="C862" s="9" t="s">
        <v>23</v>
      </c>
      <c r="D862" s="9" t="s">
        <v>737</v>
      </c>
      <c r="E862" s="9">
        <v>12800</v>
      </c>
      <c r="F862" s="22" t="s">
        <v>689</v>
      </c>
      <c r="G862" s="9" t="s">
        <v>474</v>
      </c>
      <c r="H862" s="9" t="s">
        <v>1842</v>
      </c>
      <c r="I862" s="13" t="s">
        <v>1827</v>
      </c>
      <c r="J862" s="10">
        <v>12.000000000000002</v>
      </c>
      <c r="K862" s="11" t="s">
        <v>902</v>
      </c>
      <c r="L862" s="11" t="s">
        <v>1685</v>
      </c>
      <c r="M862" s="15">
        <v>900</v>
      </c>
      <c r="N862" s="12">
        <v>24.000000000000004</v>
      </c>
      <c r="O862" s="12">
        <v>0.25</v>
      </c>
      <c r="P862" s="12">
        <v>3.12</v>
      </c>
      <c r="Q862" s="12">
        <v>16.5</v>
      </c>
      <c r="R862" s="12">
        <v>12.75</v>
      </c>
      <c r="S862" s="12">
        <v>7.88</v>
      </c>
      <c r="T862" s="9">
        <v>10.75</v>
      </c>
      <c r="U862" s="12">
        <v>21</v>
      </c>
      <c r="V862" s="12">
        <v>1.5000000000000002</v>
      </c>
      <c r="W862" s="12">
        <v>20</v>
      </c>
      <c r="X862" s="9">
        <v>9</v>
      </c>
      <c r="Y862" s="9" t="s">
        <v>710</v>
      </c>
      <c r="Z862" s="9" t="s">
        <v>694</v>
      </c>
      <c r="AA862" s="9" t="s">
        <v>695</v>
      </c>
      <c r="AB862" s="9" t="s">
        <v>698</v>
      </c>
      <c r="AC862" s="9">
        <v>0.15866666666666665</v>
      </c>
      <c r="AD862" s="9">
        <v>3.1733333333333333</v>
      </c>
      <c r="AE862" s="9">
        <v>0.9375</v>
      </c>
      <c r="AF862" s="9">
        <v>18</v>
      </c>
      <c r="AG862" s="25" t="s">
        <v>2264</v>
      </c>
      <c r="BD862" s="1"/>
      <c r="BL862" s="4"/>
      <c r="BM862" s="4"/>
    </row>
    <row r="863" spans="2:65" x14ac:dyDescent="0.25">
      <c r="B863" s="48" t="str">
        <f t="shared" si="101"/>
        <v>WNeck Flange 900-NPS14 SCH-10</v>
      </c>
      <c r="C863" s="9" t="s">
        <v>23</v>
      </c>
      <c r="D863" s="9" t="s">
        <v>918</v>
      </c>
      <c r="E863" s="9">
        <v>16711680</v>
      </c>
      <c r="F863" s="22" t="s">
        <v>689</v>
      </c>
      <c r="G863" s="9" t="s">
        <v>1</v>
      </c>
      <c r="H863" s="9" t="s">
        <v>1843</v>
      </c>
      <c r="I863" s="13" t="s">
        <v>1844</v>
      </c>
      <c r="J863" s="10">
        <v>14</v>
      </c>
      <c r="K863" s="11" t="s">
        <v>921</v>
      </c>
      <c r="L863" s="11" t="s">
        <v>1685</v>
      </c>
      <c r="M863" s="15">
        <v>900</v>
      </c>
      <c r="N863" s="12">
        <v>25.25</v>
      </c>
      <c r="O863" s="12">
        <v>0.25</v>
      </c>
      <c r="P863" s="12">
        <v>3.38</v>
      </c>
      <c r="Q863" s="12">
        <v>17.75</v>
      </c>
      <c r="R863" s="12">
        <v>14</v>
      </c>
      <c r="S863" s="12">
        <v>8.3800000000000008</v>
      </c>
      <c r="T863" s="9">
        <v>13.5</v>
      </c>
      <c r="U863" s="12">
        <v>22</v>
      </c>
      <c r="V863" s="12">
        <v>1.62</v>
      </c>
      <c r="W863" s="12">
        <v>20</v>
      </c>
      <c r="X863" s="9">
        <v>9</v>
      </c>
      <c r="Y863" s="9" t="s">
        <v>693</v>
      </c>
      <c r="Z863" s="9" t="s">
        <v>694</v>
      </c>
      <c r="AA863" s="9" t="s">
        <v>695</v>
      </c>
      <c r="AB863" s="9" t="s">
        <v>698</v>
      </c>
      <c r="AC863" s="9">
        <v>0.16666666666666669</v>
      </c>
      <c r="AD863" s="9">
        <v>3.3333333333333339</v>
      </c>
      <c r="AE863" s="9">
        <v>0.1875</v>
      </c>
      <c r="AF863" s="9">
        <v>18</v>
      </c>
      <c r="AG863" s="25" t="s">
        <v>2264</v>
      </c>
      <c r="BD863" s="1"/>
      <c r="BL863" s="4"/>
      <c r="BM863" s="4"/>
    </row>
    <row r="864" spans="2:65" x14ac:dyDescent="0.25">
      <c r="B864" s="48" t="str">
        <f t="shared" si="101"/>
        <v>WNeck Flange 900-NPS14 SCH-100</v>
      </c>
      <c r="C864" s="9" t="s">
        <v>23</v>
      </c>
      <c r="D864" s="9" t="s">
        <v>918</v>
      </c>
      <c r="E864" s="9">
        <v>16711680</v>
      </c>
      <c r="F864" s="22" t="s">
        <v>689</v>
      </c>
      <c r="G864" s="9" t="s">
        <v>475</v>
      </c>
      <c r="H864" s="9" t="s">
        <v>1845</v>
      </c>
      <c r="I864" s="13" t="s">
        <v>1844</v>
      </c>
      <c r="J864" s="10">
        <v>14</v>
      </c>
      <c r="K864" s="11" t="s">
        <v>921</v>
      </c>
      <c r="L864" s="11" t="s">
        <v>1685</v>
      </c>
      <c r="M864" s="15">
        <v>900</v>
      </c>
      <c r="N864" s="12">
        <v>25.25</v>
      </c>
      <c r="O864" s="12">
        <v>0.25</v>
      </c>
      <c r="P864" s="12">
        <v>3.38</v>
      </c>
      <c r="Q864" s="12">
        <v>17.75</v>
      </c>
      <c r="R864" s="12">
        <v>14</v>
      </c>
      <c r="S864" s="12">
        <v>8.3800000000000008</v>
      </c>
      <c r="T864" s="9">
        <v>12.124000000000001</v>
      </c>
      <c r="U864" s="12">
        <v>22</v>
      </c>
      <c r="V864" s="12">
        <v>1.62</v>
      </c>
      <c r="W864" s="12">
        <v>20</v>
      </c>
      <c r="X864" s="9">
        <v>9</v>
      </c>
      <c r="Y864" s="9" t="s">
        <v>859</v>
      </c>
      <c r="Z864" s="9" t="s">
        <v>694</v>
      </c>
      <c r="AA864" s="9" t="s">
        <v>695</v>
      </c>
      <c r="AB864" s="9" t="s">
        <v>698</v>
      </c>
      <c r="AC864" s="9">
        <v>0.16666666666666669</v>
      </c>
      <c r="AD864" s="9">
        <v>3.3333333333333339</v>
      </c>
      <c r="AE864" s="9">
        <v>0.87549999999999972</v>
      </c>
      <c r="AF864" s="9">
        <v>18</v>
      </c>
      <c r="AG864" s="25" t="s">
        <v>2264</v>
      </c>
      <c r="BD864" s="1"/>
      <c r="BL864" s="4"/>
      <c r="BM864" s="4"/>
    </row>
    <row r="865" spans="2:65" x14ac:dyDescent="0.25">
      <c r="B865" s="48" t="str">
        <f t="shared" si="101"/>
        <v>WNeck Flange 900-NPS14 SCH-120</v>
      </c>
      <c r="C865" s="9" t="s">
        <v>23</v>
      </c>
      <c r="D865" s="9" t="s">
        <v>918</v>
      </c>
      <c r="E865" s="9">
        <v>16711680</v>
      </c>
      <c r="F865" s="22" t="s">
        <v>689</v>
      </c>
      <c r="G865" s="9" t="s">
        <v>476</v>
      </c>
      <c r="H865" s="9" t="s">
        <v>1846</v>
      </c>
      <c r="I865" s="13" t="s">
        <v>1844</v>
      </c>
      <c r="J865" s="10">
        <v>14</v>
      </c>
      <c r="K865" s="11" t="s">
        <v>921</v>
      </c>
      <c r="L865" s="11" t="s">
        <v>1685</v>
      </c>
      <c r="M865" s="15">
        <v>900</v>
      </c>
      <c r="N865" s="12">
        <v>25.25</v>
      </c>
      <c r="O865" s="12">
        <v>0.25</v>
      </c>
      <c r="P865" s="12">
        <v>3.38</v>
      </c>
      <c r="Q865" s="12">
        <v>17.75</v>
      </c>
      <c r="R865" s="12">
        <v>14</v>
      </c>
      <c r="S865" s="12">
        <v>8.3800000000000008</v>
      </c>
      <c r="T865" s="9">
        <v>11.814</v>
      </c>
      <c r="U865" s="12">
        <v>22</v>
      </c>
      <c r="V865" s="12">
        <v>1.62</v>
      </c>
      <c r="W865" s="12">
        <v>20</v>
      </c>
      <c r="X865" s="9">
        <v>9</v>
      </c>
      <c r="Y865" s="9" t="s">
        <v>816</v>
      </c>
      <c r="Z865" s="9" t="s">
        <v>694</v>
      </c>
      <c r="AA865" s="9" t="s">
        <v>695</v>
      </c>
      <c r="AB865" s="9" t="s">
        <v>698</v>
      </c>
      <c r="AC865" s="9">
        <v>0.16666666666666669</v>
      </c>
      <c r="AD865" s="9">
        <v>3.3333333333333339</v>
      </c>
      <c r="AE865" s="9">
        <v>1.0305</v>
      </c>
      <c r="AF865" s="9">
        <v>18</v>
      </c>
      <c r="AG865" s="25" t="s">
        <v>2264</v>
      </c>
      <c r="BD865" s="1"/>
      <c r="BL865" s="4"/>
      <c r="BM865" s="4"/>
    </row>
    <row r="866" spans="2:65" x14ac:dyDescent="0.25">
      <c r="B866" s="48" t="str">
        <f t="shared" si="101"/>
        <v>WNeck Flange 900-NPS14 SCH-140</v>
      </c>
      <c r="C866" s="9" t="s">
        <v>23</v>
      </c>
      <c r="D866" s="9" t="s">
        <v>918</v>
      </c>
      <c r="E866" s="9">
        <v>16711680</v>
      </c>
      <c r="F866" s="22" t="s">
        <v>689</v>
      </c>
      <c r="G866" s="9" t="s">
        <v>1</v>
      </c>
      <c r="H866" s="9" t="s">
        <v>1847</v>
      </c>
      <c r="I866" s="13" t="s">
        <v>1844</v>
      </c>
      <c r="J866" s="10">
        <v>14</v>
      </c>
      <c r="K866" s="11" t="s">
        <v>921</v>
      </c>
      <c r="L866" s="11" t="s">
        <v>1685</v>
      </c>
      <c r="M866" s="15">
        <v>900</v>
      </c>
      <c r="N866" s="12">
        <v>25.25</v>
      </c>
      <c r="O866" s="12">
        <v>0.25</v>
      </c>
      <c r="P866" s="12">
        <v>3.38</v>
      </c>
      <c r="Q866" s="12">
        <v>17.75</v>
      </c>
      <c r="R866" s="12">
        <v>14</v>
      </c>
      <c r="S866" s="12">
        <v>8.3800000000000008</v>
      </c>
      <c r="T866" s="9">
        <v>11.5</v>
      </c>
      <c r="U866" s="12">
        <v>22</v>
      </c>
      <c r="V866" s="12">
        <v>1.62</v>
      </c>
      <c r="W866" s="12">
        <v>20</v>
      </c>
      <c r="X866" s="9">
        <v>9</v>
      </c>
      <c r="Y866" s="9" t="s">
        <v>862</v>
      </c>
      <c r="Z866" s="9" t="s">
        <v>694</v>
      </c>
      <c r="AA866" s="9" t="s">
        <v>695</v>
      </c>
      <c r="AB866" s="9" t="s">
        <v>698</v>
      </c>
      <c r="AC866" s="9">
        <v>0.16666666666666669</v>
      </c>
      <c r="AD866" s="9">
        <v>3.3333333333333339</v>
      </c>
      <c r="AE866" s="9">
        <v>1.1875</v>
      </c>
      <c r="AF866" s="9">
        <v>18</v>
      </c>
      <c r="AG866" s="25" t="s">
        <v>2264</v>
      </c>
      <c r="BD866" s="1"/>
      <c r="BL866" s="4"/>
      <c r="BM866" s="4"/>
    </row>
    <row r="867" spans="2:65" x14ac:dyDescent="0.25">
      <c r="B867" s="48" t="str">
        <f t="shared" si="101"/>
        <v>WNeck Flange 900-NPS14 SCH-160</v>
      </c>
      <c r="C867" s="9" t="s">
        <v>23</v>
      </c>
      <c r="D867" s="9" t="s">
        <v>918</v>
      </c>
      <c r="E867" s="9">
        <v>16711680</v>
      </c>
      <c r="F867" s="22" t="s">
        <v>689</v>
      </c>
      <c r="G867" s="9" t="s">
        <v>477</v>
      </c>
      <c r="H867" s="9" t="s">
        <v>1848</v>
      </c>
      <c r="I867" s="13" t="s">
        <v>1844</v>
      </c>
      <c r="J867" s="10">
        <v>14</v>
      </c>
      <c r="K867" s="11" t="s">
        <v>921</v>
      </c>
      <c r="L867" s="11" t="s">
        <v>1685</v>
      </c>
      <c r="M867" s="15">
        <v>900</v>
      </c>
      <c r="N867" s="12">
        <v>25.25</v>
      </c>
      <c r="O867" s="12">
        <v>0.25</v>
      </c>
      <c r="P867" s="12">
        <v>3.38</v>
      </c>
      <c r="Q867" s="12">
        <v>17.75</v>
      </c>
      <c r="R867" s="12">
        <v>14</v>
      </c>
      <c r="S867" s="12">
        <v>8.3800000000000008</v>
      </c>
      <c r="T867" s="9">
        <v>11.188000000000001</v>
      </c>
      <c r="U867" s="12">
        <v>22</v>
      </c>
      <c r="V867" s="12">
        <v>1.62</v>
      </c>
      <c r="W867" s="12">
        <v>20</v>
      </c>
      <c r="X867" s="9">
        <v>9</v>
      </c>
      <c r="Y867" s="9" t="s">
        <v>700</v>
      </c>
      <c r="Z867" s="9" t="s">
        <v>694</v>
      </c>
      <c r="AA867" s="9" t="s">
        <v>695</v>
      </c>
      <c r="AB867" s="9" t="s">
        <v>698</v>
      </c>
      <c r="AC867" s="9">
        <v>0.16666666666666669</v>
      </c>
      <c r="AD867" s="9">
        <v>3.3333333333333339</v>
      </c>
      <c r="AE867" s="9">
        <v>1.3434999999999997</v>
      </c>
      <c r="AF867" s="9">
        <v>18</v>
      </c>
      <c r="AG867" s="25" t="s">
        <v>2264</v>
      </c>
      <c r="BD867" s="1"/>
      <c r="BL867" s="4"/>
      <c r="BM867" s="4"/>
    </row>
    <row r="868" spans="2:65" x14ac:dyDescent="0.25">
      <c r="B868" s="48" t="str">
        <f t="shared" si="101"/>
        <v>WNeck Flange 900-NPS14 SCH-20</v>
      </c>
      <c r="C868" s="9" t="s">
        <v>23</v>
      </c>
      <c r="D868" s="9" t="s">
        <v>918</v>
      </c>
      <c r="E868" s="9">
        <v>16711680</v>
      </c>
      <c r="F868" s="22" t="s">
        <v>689</v>
      </c>
      <c r="G868" s="9" t="s">
        <v>1</v>
      </c>
      <c r="H868" s="9" t="s">
        <v>1849</v>
      </c>
      <c r="I868" s="13" t="s">
        <v>1844</v>
      </c>
      <c r="J868" s="10">
        <v>14</v>
      </c>
      <c r="K868" s="11" t="s">
        <v>921</v>
      </c>
      <c r="L868" s="11" t="s">
        <v>1685</v>
      </c>
      <c r="M868" s="15">
        <v>900</v>
      </c>
      <c r="N868" s="12">
        <v>25.25</v>
      </c>
      <c r="O868" s="12">
        <v>0.25</v>
      </c>
      <c r="P868" s="12">
        <v>3.38</v>
      </c>
      <c r="Q868" s="12">
        <v>17.75</v>
      </c>
      <c r="R868" s="12">
        <v>14</v>
      </c>
      <c r="S868" s="12">
        <v>8.3800000000000008</v>
      </c>
      <c r="T868" s="9">
        <v>13.375999999999999</v>
      </c>
      <c r="U868" s="12">
        <v>22</v>
      </c>
      <c r="V868" s="12">
        <v>1.62</v>
      </c>
      <c r="W868" s="12">
        <v>20</v>
      </c>
      <c r="X868" s="9">
        <v>9</v>
      </c>
      <c r="Y868" s="9" t="s">
        <v>866</v>
      </c>
      <c r="Z868" s="9" t="s">
        <v>694</v>
      </c>
      <c r="AA868" s="9" t="s">
        <v>695</v>
      </c>
      <c r="AB868" s="9" t="s">
        <v>698</v>
      </c>
      <c r="AC868" s="9">
        <v>0.16666666666666669</v>
      </c>
      <c r="AD868" s="9">
        <v>3.3333333333333339</v>
      </c>
      <c r="AE868" s="9">
        <v>0.24950000000000028</v>
      </c>
      <c r="AF868" s="9">
        <v>18</v>
      </c>
      <c r="AG868" s="25" t="s">
        <v>2264</v>
      </c>
      <c r="BD868" s="1"/>
      <c r="BL868" s="4"/>
      <c r="BM868" s="4"/>
    </row>
    <row r="869" spans="2:65" x14ac:dyDescent="0.25">
      <c r="B869" s="48" t="str">
        <f t="shared" si="101"/>
        <v>WNeck Flange 900-NPS14 SCH-30</v>
      </c>
      <c r="C869" s="9" t="s">
        <v>23</v>
      </c>
      <c r="D869" s="9" t="s">
        <v>918</v>
      </c>
      <c r="E869" s="9">
        <v>16711680</v>
      </c>
      <c r="F869" s="22" t="s">
        <v>689</v>
      </c>
      <c r="G869" s="9" t="s">
        <v>1</v>
      </c>
      <c r="H869" s="9" t="s">
        <v>1850</v>
      </c>
      <c r="I869" s="13" t="s">
        <v>1844</v>
      </c>
      <c r="J869" s="10">
        <v>14</v>
      </c>
      <c r="K869" s="11" t="s">
        <v>921</v>
      </c>
      <c r="L869" s="11" t="s">
        <v>1685</v>
      </c>
      <c r="M869" s="15">
        <v>900</v>
      </c>
      <c r="N869" s="12">
        <v>25.25</v>
      </c>
      <c r="O869" s="12">
        <v>0.25</v>
      </c>
      <c r="P869" s="12">
        <v>3.38</v>
      </c>
      <c r="Q869" s="12">
        <v>17.75</v>
      </c>
      <c r="R869" s="12">
        <v>14</v>
      </c>
      <c r="S869" s="12">
        <v>8.3800000000000008</v>
      </c>
      <c r="T869" s="9">
        <v>13.25</v>
      </c>
      <c r="U869" s="12">
        <v>22</v>
      </c>
      <c r="V869" s="12">
        <v>1.62</v>
      </c>
      <c r="W869" s="12">
        <v>20</v>
      </c>
      <c r="X869" s="9">
        <v>9</v>
      </c>
      <c r="Y869" s="9" t="s">
        <v>868</v>
      </c>
      <c r="Z869" s="9" t="s">
        <v>694</v>
      </c>
      <c r="AA869" s="9" t="s">
        <v>695</v>
      </c>
      <c r="AB869" s="9" t="s">
        <v>698</v>
      </c>
      <c r="AC869" s="9">
        <v>0.16666666666666669</v>
      </c>
      <c r="AD869" s="9">
        <v>3.3333333333333339</v>
      </c>
      <c r="AE869" s="9">
        <v>0.3125</v>
      </c>
      <c r="AF869" s="9">
        <v>18</v>
      </c>
      <c r="AG869" s="25" t="s">
        <v>2264</v>
      </c>
      <c r="BD869" s="1"/>
      <c r="BL869" s="4"/>
      <c r="BM869" s="4"/>
    </row>
    <row r="870" spans="2:65" x14ac:dyDescent="0.25">
      <c r="B870" s="48" t="str">
        <f t="shared" si="101"/>
        <v>WNeck Flange 900-NPS14 SCH-40</v>
      </c>
      <c r="C870" s="9" t="s">
        <v>23</v>
      </c>
      <c r="D870" s="9" t="s">
        <v>918</v>
      </c>
      <c r="E870" s="9">
        <v>16711680</v>
      </c>
      <c r="F870" s="22" t="s">
        <v>689</v>
      </c>
      <c r="G870" s="9" t="s">
        <v>478</v>
      </c>
      <c r="H870" s="9" t="s">
        <v>1851</v>
      </c>
      <c r="I870" s="13" t="s">
        <v>1844</v>
      </c>
      <c r="J870" s="10">
        <v>14</v>
      </c>
      <c r="K870" s="11" t="s">
        <v>921</v>
      </c>
      <c r="L870" s="11" t="s">
        <v>1685</v>
      </c>
      <c r="M870" s="15">
        <v>900</v>
      </c>
      <c r="N870" s="12">
        <v>25.25</v>
      </c>
      <c r="O870" s="12">
        <v>0.25</v>
      </c>
      <c r="P870" s="12">
        <v>3.38</v>
      </c>
      <c r="Q870" s="12">
        <v>17.75</v>
      </c>
      <c r="R870" s="12">
        <v>14</v>
      </c>
      <c r="S870" s="12">
        <v>8.3800000000000008</v>
      </c>
      <c r="T870" s="9">
        <v>13.124000000000001</v>
      </c>
      <c r="U870" s="12">
        <v>22</v>
      </c>
      <c r="V870" s="12">
        <v>1.62</v>
      </c>
      <c r="W870" s="12">
        <v>20</v>
      </c>
      <c r="X870" s="9">
        <v>9</v>
      </c>
      <c r="Y870" s="9" t="s">
        <v>702</v>
      </c>
      <c r="Z870" s="9" t="s">
        <v>694</v>
      </c>
      <c r="AA870" s="9" t="s">
        <v>695</v>
      </c>
      <c r="AB870" s="9" t="s">
        <v>698</v>
      </c>
      <c r="AC870" s="9">
        <v>0.16666666666666669</v>
      </c>
      <c r="AD870" s="9">
        <v>3.3333333333333339</v>
      </c>
      <c r="AE870" s="9">
        <v>0.37549999999999972</v>
      </c>
      <c r="AF870" s="9">
        <v>18</v>
      </c>
      <c r="AG870" s="25" t="s">
        <v>2264</v>
      </c>
      <c r="BD870" s="1"/>
      <c r="BL870" s="4"/>
      <c r="BM870" s="4"/>
    </row>
    <row r="871" spans="2:65" x14ac:dyDescent="0.25">
      <c r="B871" s="48" t="str">
        <f t="shared" si="101"/>
        <v>WNeck Flange 900-NPS14 SCH-60</v>
      </c>
      <c r="C871" s="9" t="s">
        <v>23</v>
      </c>
      <c r="D871" s="9" t="s">
        <v>918</v>
      </c>
      <c r="E871" s="9">
        <v>16711680</v>
      </c>
      <c r="F871" s="22" t="s">
        <v>689</v>
      </c>
      <c r="G871" s="9" t="s">
        <v>1</v>
      </c>
      <c r="H871" s="9" t="s">
        <v>1852</v>
      </c>
      <c r="I871" s="13" t="s">
        <v>1844</v>
      </c>
      <c r="J871" s="10">
        <v>14</v>
      </c>
      <c r="K871" s="11" t="s">
        <v>921</v>
      </c>
      <c r="L871" s="11" t="s">
        <v>1685</v>
      </c>
      <c r="M871" s="15">
        <v>900</v>
      </c>
      <c r="N871" s="12">
        <v>25.25</v>
      </c>
      <c r="O871" s="12">
        <v>0.25</v>
      </c>
      <c r="P871" s="12">
        <v>3.38</v>
      </c>
      <c r="Q871" s="12">
        <v>17.75</v>
      </c>
      <c r="R871" s="12">
        <v>14</v>
      </c>
      <c r="S871" s="12">
        <v>8.3800000000000008</v>
      </c>
      <c r="T871" s="9">
        <v>12.811999999999999</v>
      </c>
      <c r="U871" s="12">
        <v>22</v>
      </c>
      <c r="V871" s="12">
        <v>1.62</v>
      </c>
      <c r="W871" s="12">
        <v>20</v>
      </c>
      <c r="X871" s="9">
        <v>9</v>
      </c>
      <c r="Y871" s="9" t="s">
        <v>872</v>
      </c>
      <c r="Z871" s="9" t="s">
        <v>694</v>
      </c>
      <c r="AA871" s="9" t="s">
        <v>695</v>
      </c>
      <c r="AB871" s="9" t="s">
        <v>698</v>
      </c>
      <c r="AC871" s="9">
        <v>0.16666666666666669</v>
      </c>
      <c r="AD871" s="9">
        <v>3.3333333333333339</v>
      </c>
      <c r="AE871" s="9">
        <v>0.53150000000000031</v>
      </c>
      <c r="AF871" s="9">
        <v>18</v>
      </c>
      <c r="AG871" s="25" t="s">
        <v>2264</v>
      </c>
      <c r="BD871" s="1"/>
      <c r="BL871" s="4"/>
      <c r="BM871" s="4"/>
    </row>
    <row r="872" spans="2:65" x14ac:dyDescent="0.25">
      <c r="B872" s="48" t="str">
        <f t="shared" si="101"/>
        <v>WNeck Flange 900-NPS14 SCH-80</v>
      </c>
      <c r="C872" s="9" t="s">
        <v>23</v>
      </c>
      <c r="D872" s="9" t="s">
        <v>918</v>
      </c>
      <c r="E872" s="9">
        <v>16711680</v>
      </c>
      <c r="F872" s="22" t="s">
        <v>689</v>
      </c>
      <c r="G872" s="9" t="s">
        <v>479</v>
      </c>
      <c r="H872" s="9" t="s">
        <v>1853</v>
      </c>
      <c r="I872" s="13" t="s">
        <v>1844</v>
      </c>
      <c r="J872" s="10">
        <v>14</v>
      </c>
      <c r="K872" s="11" t="s">
        <v>921</v>
      </c>
      <c r="L872" s="11" t="s">
        <v>1685</v>
      </c>
      <c r="M872" s="15">
        <v>900</v>
      </c>
      <c r="N872" s="12">
        <v>25.25</v>
      </c>
      <c r="O872" s="12">
        <v>0.25</v>
      </c>
      <c r="P872" s="12">
        <v>3.38</v>
      </c>
      <c r="Q872" s="12">
        <v>17.75</v>
      </c>
      <c r="R872" s="12">
        <v>14</v>
      </c>
      <c r="S872" s="12">
        <v>8.3800000000000008</v>
      </c>
      <c r="T872" s="9">
        <v>12.5</v>
      </c>
      <c r="U872" s="12">
        <v>22</v>
      </c>
      <c r="V872" s="12">
        <v>1.62</v>
      </c>
      <c r="W872" s="12">
        <v>20</v>
      </c>
      <c r="X872" s="9">
        <v>9</v>
      </c>
      <c r="Y872" s="9" t="s">
        <v>704</v>
      </c>
      <c r="Z872" s="9" t="s">
        <v>694</v>
      </c>
      <c r="AA872" s="9" t="s">
        <v>695</v>
      </c>
      <c r="AB872" s="9" t="s">
        <v>698</v>
      </c>
      <c r="AC872" s="9">
        <v>0.16666666666666669</v>
      </c>
      <c r="AD872" s="9">
        <v>3.3333333333333339</v>
      </c>
      <c r="AE872" s="9">
        <v>0.6875</v>
      </c>
      <c r="AF872" s="9">
        <v>18</v>
      </c>
      <c r="AG872" s="25" t="s">
        <v>2264</v>
      </c>
      <c r="BD872" s="1"/>
      <c r="BL872" s="4"/>
      <c r="BM872" s="4"/>
    </row>
    <row r="873" spans="2:65" x14ac:dyDescent="0.25">
      <c r="B873" s="48" t="str">
        <f t="shared" si="101"/>
        <v>WNeck Flange 900-NPS14 SCH-STD</v>
      </c>
      <c r="C873" s="9" t="s">
        <v>23</v>
      </c>
      <c r="D873" s="9" t="s">
        <v>918</v>
      </c>
      <c r="E873" s="9">
        <v>16711680</v>
      </c>
      <c r="F873" s="22" t="s">
        <v>689</v>
      </c>
      <c r="G873" s="9" t="s">
        <v>480</v>
      </c>
      <c r="H873" s="9" t="s">
        <v>1854</v>
      </c>
      <c r="I873" s="13" t="s">
        <v>1844</v>
      </c>
      <c r="J873" s="10">
        <v>14</v>
      </c>
      <c r="K873" s="11" t="s">
        <v>921</v>
      </c>
      <c r="L873" s="11" t="s">
        <v>1685</v>
      </c>
      <c r="M873" s="15">
        <v>900</v>
      </c>
      <c r="N873" s="12">
        <v>25.25</v>
      </c>
      <c r="O873" s="12">
        <v>0.25</v>
      </c>
      <c r="P873" s="12">
        <v>3.38</v>
      </c>
      <c r="Q873" s="12">
        <v>17.75</v>
      </c>
      <c r="R873" s="12">
        <v>14</v>
      </c>
      <c r="S873" s="12">
        <v>8.3800000000000008</v>
      </c>
      <c r="T873" s="9">
        <v>13.25</v>
      </c>
      <c r="U873" s="12">
        <v>22</v>
      </c>
      <c r="V873" s="12">
        <v>1.62</v>
      </c>
      <c r="W873" s="12">
        <v>20</v>
      </c>
      <c r="X873" s="9">
        <v>9</v>
      </c>
      <c r="Y873" s="9" t="s">
        <v>706</v>
      </c>
      <c r="Z873" s="9" t="s">
        <v>694</v>
      </c>
      <c r="AA873" s="9" t="s">
        <v>695</v>
      </c>
      <c r="AB873" s="9" t="s">
        <v>698</v>
      </c>
      <c r="AC873" s="9">
        <v>0.16666666666666669</v>
      </c>
      <c r="AD873" s="9">
        <v>3.3333333333333339</v>
      </c>
      <c r="AE873" s="9">
        <v>0.3125</v>
      </c>
      <c r="AF873" s="9">
        <v>18</v>
      </c>
      <c r="AG873" s="25" t="s">
        <v>2264</v>
      </c>
      <c r="BD873" s="1"/>
      <c r="BL873" s="4"/>
      <c r="BM873" s="4"/>
    </row>
    <row r="874" spans="2:65" x14ac:dyDescent="0.25">
      <c r="B874" s="48" t="str">
        <f t="shared" si="101"/>
        <v>WNeck Flange 900-NPS14 SCH-XH</v>
      </c>
      <c r="C874" s="9" t="s">
        <v>23</v>
      </c>
      <c r="D874" s="9" t="s">
        <v>918</v>
      </c>
      <c r="E874" s="9">
        <v>16711680</v>
      </c>
      <c r="F874" s="22" t="s">
        <v>689</v>
      </c>
      <c r="G874" s="9" t="s">
        <v>481</v>
      </c>
      <c r="H874" s="9" t="s">
        <v>1855</v>
      </c>
      <c r="I874" s="13" t="s">
        <v>1844</v>
      </c>
      <c r="J874" s="10">
        <v>14</v>
      </c>
      <c r="K874" s="11" t="s">
        <v>921</v>
      </c>
      <c r="L874" s="11" t="s">
        <v>1685</v>
      </c>
      <c r="M874" s="15">
        <v>900</v>
      </c>
      <c r="N874" s="12">
        <v>25.25</v>
      </c>
      <c r="O874" s="12">
        <v>0.25</v>
      </c>
      <c r="P874" s="12">
        <v>3.38</v>
      </c>
      <c r="Q874" s="12">
        <v>17.75</v>
      </c>
      <c r="R874" s="12">
        <v>14</v>
      </c>
      <c r="S874" s="12">
        <v>8.3800000000000008</v>
      </c>
      <c r="T874" s="9">
        <v>13</v>
      </c>
      <c r="U874" s="12">
        <v>22</v>
      </c>
      <c r="V874" s="12">
        <v>1.62</v>
      </c>
      <c r="W874" s="12">
        <v>20</v>
      </c>
      <c r="X874" s="9">
        <v>9</v>
      </c>
      <c r="Y874" s="9" t="s">
        <v>708</v>
      </c>
      <c r="Z874" s="9" t="s">
        <v>694</v>
      </c>
      <c r="AA874" s="9" t="s">
        <v>695</v>
      </c>
      <c r="AB874" s="9" t="s">
        <v>698</v>
      </c>
      <c r="AC874" s="9">
        <v>0.16666666666666669</v>
      </c>
      <c r="AD874" s="9">
        <v>3.3333333333333339</v>
      </c>
      <c r="AE874" s="9">
        <v>0.4375</v>
      </c>
      <c r="AF874" s="9">
        <v>18</v>
      </c>
      <c r="AG874" s="25" t="s">
        <v>2264</v>
      </c>
      <c r="BD874" s="1"/>
      <c r="BL874" s="4"/>
      <c r="BM874" s="4"/>
    </row>
    <row r="875" spans="2:65" x14ac:dyDescent="0.25">
      <c r="B875" s="48" t="str">
        <f t="shared" si="101"/>
        <v>WNeck Flange 900-NPS16 SCH-10</v>
      </c>
      <c r="C875" s="9" t="s">
        <v>23</v>
      </c>
      <c r="D875" s="9" t="s">
        <v>934</v>
      </c>
      <c r="E875" s="9">
        <v>16776960</v>
      </c>
      <c r="F875" s="22" t="s">
        <v>689</v>
      </c>
      <c r="G875" s="9" t="s">
        <v>1</v>
      </c>
      <c r="H875" s="9" t="s">
        <v>1856</v>
      </c>
      <c r="I875" s="13" t="s">
        <v>1857</v>
      </c>
      <c r="J875" s="10">
        <v>16</v>
      </c>
      <c r="K875" s="11" t="s">
        <v>937</v>
      </c>
      <c r="L875" s="11" t="s">
        <v>1685</v>
      </c>
      <c r="M875" s="15">
        <v>900</v>
      </c>
      <c r="N875" s="12">
        <v>27.75</v>
      </c>
      <c r="O875" s="12">
        <v>0.25</v>
      </c>
      <c r="P875" s="12">
        <v>3.5</v>
      </c>
      <c r="Q875" s="12">
        <v>20</v>
      </c>
      <c r="R875" s="12">
        <v>16</v>
      </c>
      <c r="S875" s="12">
        <v>8.5</v>
      </c>
      <c r="T875" s="9">
        <v>15.5</v>
      </c>
      <c r="U875" s="12">
        <v>24.25</v>
      </c>
      <c r="V875" s="12">
        <v>1.75</v>
      </c>
      <c r="W875" s="12">
        <v>20</v>
      </c>
      <c r="X875" s="9">
        <v>9</v>
      </c>
      <c r="Y875" s="9" t="s">
        <v>693</v>
      </c>
      <c r="Z875" s="9" t="s">
        <v>694</v>
      </c>
      <c r="AA875" s="9" t="s">
        <v>695</v>
      </c>
      <c r="AB875" s="9" t="s">
        <v>698</v>
      </c>
      <c r="AC875" s="9">
        <v>0.16666666666666666</v>
      </c>
      <c r="AD875" s="9">
        <v>3.3333333333333335</v>
      </c>
      <c r="AE875" s="9">
        <v>0.1875</v>
      </c>
      <c r="AF875" s="9">
        <v>18</v>
      </c>
      <c r="AG875" s="25" t="s">
        <v>2264</v>
      </c>
      <c r="BD875" s="1"/>
      <c r="BL875" s="4"/>
      <c r="BM875" s="4"/>
    </row>
    <row r="876" spans="2:65" x14ac:dyDescent="0.25">
      <c r="B876" s="48" t="str">
        <f t="shared" si="101"/>
        <v>WNeck Flange 900-NPS16 SCH-100</v>
      </c>
      <c r="C876" s="9" t="s">
        <v>23</v>
      </c>
      <c r="D876" s="9" t="s">
        <v>934</v>
      </c>
      <c r="E876" s="9">
        <v>16776960</v>
      </c>
      <c r="F876" s="22" t="s">
        <v>689</v>
      </c>
      <c r="G876" s="9" t="s">
        <v>482</v>
      </c>
      <c r="H876" s="9" t="s">
        <v>1858</v>
      </c>
      <c r="I876" s="13" t="s">
        <v>1857</v>
      </c>
      <c r="J876" s="10">
        <v>16</v>
      </c>
      <c r="K876" s="11" t="s">
        <v>937</v>
      </c>
      <c r="L876" s="11" t="s">
        <v>1685</v>
      </c>
      <c r="M876" s="15">
        <v>900</v>
      </c>
      <c r="N876" s="12">
        <v>27.75</v>
      </c>
      <c r="O876" s="12">
        <v>0.25</v>
      </c>
      <c r="P876" s="12">
        <v>3.5</v>
      </c>
      <c r="Q876" s="12">
        <v>20</v>
      </c>
      <c r="R876" s="12">
        <v>16</v>
      </c>
      <c r="S876" s="12">
        <v>8.5</v>
      </c>
      <c r="T876" s="9">
        <v>13.938000000000001</v>
      </c>
      <c r="U876" s="12">
        <v>24.25</v>
      </c>
      <c r="V876" s="12">
        <v>1.75</v>
      </c>
      <c r="W876" s="12">
        <v>20</v>
      </c>
      <c r="X876" s="9">
        <v>9</v>
      </c>
      <c r="Y876" s="9" t="s">
        <v>859</v>
      </c>
      <c r="Z876" s="9" t="s">
        <v>694</v>
      </c>
      <c r="AA876" s="9" t="s">
        <v>695</v>
      </c>
      <c r="AB876" s="9" t="s">
        <v>698</v>
      </c>
      <c r="AC876" s="9">
        <v>0.16666666666666666</v>
      </c>
      <c r="AD876" s="9">
        <v>3.3333333333333335</v>
      </c>
      <c r="AE876" s="9">
        <v>0.96849999999999969</v>
      </c>
      <c r="AF876" s="9">
        <v>18</v>
      </c>
      <c r="AG876" s="25" t="s">
        <v>2264</v>
      </c>
      <c r="BD876" s="1"/>
      <c r="BL876" s="4"/>
      <c r="BM876" s="4"/>
    </row>
    <row r="877" spans="2:65" x14ac:dyDescent="0.25">
      <c r="B877" s="48" t="str">
        <f t="shared" si="101"/>
        <v>WNeck Flange 900-NPS16 SCH-120</v>
      </c>
      <c r="C877" s="9" t="s">
        <v>23</v>
      </c>
      <c r="D877" s="9" t="s">
        <v>934</v>
      </c>
      <c r="E877" s="9">
        <v>16776960</v>
      </c>
      <c r="F877" s="22" t="s">
        <v>689</v>
      </c>
      <c r="G877" s="9" t="s">
        <v>483</v>
      </c>
      <c r="H877" s="9" t="s">
        <v>1859</v>
      </c>
      <c r="I877" s="13" t="s">
        <v>1857</v>
      </c>
      <c r="J877" s="10">
        <v>16</v>
      </c>
      <c r="K877" s="11" t="s">
        <v>937</v>
      </c>
      <c r="L877" s="11" t="s">
        <v>1685</v>
      </c>
      <c r="M877" s="15">
        <v>900</v>
      </c>
      <c r="N877" s="12">
        <v>27.75</v>
      </c>
      <c r="O877" s="12">
        <v>0.25</v>
      </c>
      <c r="P877" s="12">
        <v>3.5</v>
      </c>
      <c r="Q877" s="12">
        <v>20</v>
      </c>
      <c r="R877" s="12">
        <v>16</v>
      </c>
      <c r="S877" s="12">
        <v>8.5</v>
      </c>
      <c r="T877" s="9">
        <v>13.564</v>
      </c>
      <c r="U877" s="12">
        <v>24.25</v>
      </c>
      <c r="V877" s="12">
        <v>1.75</v>
      </c>
      <c r="W877" s="12">
        <v>20</v>
      </c>
      <c r="X877" s="9">
        <v>9</v>
      </c>
      <c r="Y877" s="9" t="s">
        <v>816</v>
      </c>
      <c r="Z877" s="9" t="s">
        <v>694</v>
      </c>
      <c r="AA877" s="9" t="s">
        <v>695</v>
      </c>
      <c r="AB877" s="9" t="s">
        <v>698</v>
      </c>
      <c r="AC877" s="9">
        <v>0.16666666666666666</v>
      </c>
      <c r="AD877" s="9">
        <v>3.3333333333333335</v>
      </c>
      <c r="AE877" s="9">
        <v>1.1555</v>
      </c>
      <c r="AF877" s="9">
        <v>18</v>
      </c>
      <c r="AG877" s="25" t="s">
        <v>2264</v>
      </c>
      <c r="BD877" s="1"/>
      <c r="BL877" s="4"/>
      <c r="BM877" s="4"/>
    </row>
    <row r="878" spans="2:65" x14ac:dyDescent="0.25">
      <c r="B878" s="48" t="str">
        <f t="shared" si="101"/>
        <v>WNeck Flange 900-NPS16 SCH-140</v>
      </c>
      <c r="C878" s="9" t="s">
        <v>23</v>
      </c>
      <c r="D878" s="9" t="s">
        <v>934</v>
      </c>
      <c r="E878" s="9">
        <v>16776960</v>
      </c>
      <c r="F878" s="22" t="s">
        <v>689</v>
      </c>
      <c r="G878" s="9" t="s">
        <v>1</v>
      </c>
      <c r="H878" s="9" t="s">
        <v>1860</v>
      </c>
      <c r="I878" s="13" t="s">
        <v>1857</v>
      </c>
      <c r="J878" s="10">
        <v>16</v>
      </c>
      <c r="K878" s="11" t="s">
        <v>937</v>
      </c>
      <c r="L878" s="11" t="s">
        <v>1685</v>
      </c>
      <c r="M878" s="15">
        <v>900</v>
      </c>
      <c r="N878" s="12">
        <v>27.75</v>
      </c>
      <c r="O878" s="12">
        <v>0.25</v>
      </c>
      <c r="P878" s="12">
        <v>3.5</v>
      </c>
      <c r="Q878" s="12">
        <v>20</v>
      </c>
      <c r="R878" s="12">
        <v>16</v>
      </c>
      <c r="S878" s="12">
        <v>8.5</v>
      </c>
      <c r="T878" s="9">
        <v>13.124000000000001</v>
      </c>
      <c r="U878" s="12">
        <v>24.25</v>
      </c>
      <c r="V878" s="12">
        <v>1.75</v>
      </c>
      <c r="W878" s="12">
        <v>20</v>
      </c>
      <c r="X878" s="9">
        <v>9</v>
      </c>
      <c r="Y878" s="9" t="s">
        <v>862</v>
      </c>
      <c r="Z878" s="9" t="s">
        <v>694</v>
      </c>
      <c r="AA878" s="9" t="s">
        <v>695</v>
      </c>
      <c r="AB878" s="9" t="s">
        <v>698</v>
      </c>
      <c r="AC878" s="9">
        <v>0.16666666666666666</v>
      </c>
      <c r="AD878" s="9">
        <v>3.3333333333333335</v>
      </c>
      <c r="AE878" s="9">
        <v>1.3754999999999997</v>
      </c>
      <c r="AF878" s="9">
        <v>18</v>
      </c>
      <c r="AG878" s="25" t="s">
        <v>2264</v>
      </c>
      <c r="BD878" s="1"/>
      <c r="BL878" s="4"/>
      <c r="BM878" s="4"/>
    </row>
    <row r="879" spans="2:65" x14ac:dyDescent="0.25">
      <c r="B879" s="48" t="str">
        <f t="shared" si="101"/>
        <v>WNeck Flange 900-NPS16 SCH-160</v>
      </c>
      <c r="C879" s="9" t="s">
        <v>23</v>
      </c>
      <c r="D879" s="9" t="s">
        <v>934</v>
      </c>
      <c r="E879" s="9">
        <v>16776960</v>
      </c>
      <c r="F879" s="22" t="s">
        <v>689</v>
      </c>
      <c r="G879" s="9" t="s">
        <v>484</v>
      </c>
      <c r="H879" s="9" t="s">
        <v>1861</v>
      </c>
      <c r="I879" s="13" t="s">
        <v>1857</v>
      </c>
      <c r="J879" s="10">
        <v>16</v>
      </c>
      <c r="K879" s="11" t="s">
        <v>937</v>
      </c>
      <c r="L879" s="11" t="s">
        <v>1685</v>
      </c>
      <c r="M879" s="15">
        <v>900</v>
      </c>
      <c r="N879" s="12">
        <v>27.75</v>
      </c>
      <c r="O879" s="12">
        <v>0.25</v>
      </c>
      <c r="P879" s="12">
        <v>3.5</v>
      </c>
      <c r="Q879" s="12">
        <v>20</v>
      </c>
      <c r="R879" s="12">
        <v>16</v>
      </c>
      <c r="S879" s="12">
        <v>8.5</v>
      </c>
      <c r="T879" s="9">
        <v>12.811999999999999</v>
      </c>
      <c r="U879" s="12">
        <v>24.25</v>
      </c>
      <c r="V879" s="12">
        <v>1.75</v>
      </c>
      <c r="W879" s="12">
        <v>20</v>
      </c>
      <c r="X879" s="9">
        <v>9</v>
      </c>
      <c r="Y879" s="9" t="s">
        <v>700</v>
      </c>
      <c r="Z879" s="9" t="s">
        <v>694</v>
      </c>
      <c r="AA879" s="9" t="s">
        <v>695</v>
      </c>
      <c r="AB879" s="9" t="s">
        <v>698</v>
      </c>
      <c r="AC879" s="9">
        <v>0.16666666666666666</v>
      </c>
      <c r="AD879" s="9">
        <v>3.3333333333333335</v>
      </c>
      <c r="AE879" s="9">
        <v>1.5315000000000003</v>
      </c>
      <c r="AF879" s="9">
        <v>18</v>
      </c>
      <c r="AG879" s="25" t="s">
        <v>2264</v>
      </c>
      <c r="BD879" s="1"/>
      <c r="BL879" s="4"/>
      <c r="BM879" s="4"/>
    </row>
    <row r="880" spans="2:65" x14ac:dyDescent="0.25">
      <c r="B880" s="48" t="str">
        <f t="shared" si="101"/>
        <v>WNeck Flange 900-NPS16 SCH-20</v>
      </c>
      <c r="C880" s="9" t="s">
        <v>23</v>
      </c>
      <c r="D880" s="9" t="s">
        <v>934</v>
      </c>
      <c r="E880" s="9">
        <v>16776960</v>
      </c>
      <c r="F880" s="22" t="s">
        <v>689</v>
      </c>
      <c r="G880" s="9" t="s">
        <v>1</v>
      </c>
      <c r="H880" s="9" t="s">
        <v>1862</v>
      </c>
      <c r="I880" s="13" t="s">
        <v>1857</v>
      </c>
      <c r="J880" s="10">
        <v>16</v>
      </c>
      <c r="K880" s="11" t="s">
        <v>937</v>
      </c>
      <c r="L880" s="11" t="s">
        <v>1685</v>
      </c>
      <c r="M880" s="15">
        <v>900</v>
      </c>
      <c r="N880" s="12">
        <v>27.75</v>
      </c>
      <c r="O880" s="12">
        <v>0.25</v>
      </c>
      <c r="P880" s="12">
        <v>3.5</v>
      </c>
      <c r="Q880" s="12">
        <v>20</v>
      </c>
      <c r="R880" s="12">
        <v>16</v>
      </c>
      <c r="S880" s="12">
        <v>8.5</v>
      </c>
      <c r="T880" s="9">
        <v>15.375999999999999</v>
      </c>
      <c r="U880" s="12">
        <v>24.25</v>
      </c>
      <c r="V880" s="12">
        <v>1.75</v>
      </c>
      <c r="W880" s="12">
        <v>20</v>
      </c>
      <c r="X880" s="9">
        <v>9</v>
      </c>
      <c r="Y880" s="9" t="s">
        <v>866</v>
      </c>
      <c r="Z880" s="9" t="s">
        <v>694</v>
      </c>
      <c r="AA880" s="9" t="s">
        <v>695</v>
      </c>
      <c r="AB880" s="9" t="s">
        <v>698</v>
      </c>
      <c r="AC880" s="9">
        <v>0.16666666666666666</v>
      </c>
      <c r="AD880" s="9">
        <v>3.3333333333333335</v>
      </c>
      <c r="AE880" s="9">
        <v>0.24950000000000028</v>
      </c>
      <c r="AF880" s="9">
        <v>18</v>
      </c>
      <c r="AG880" s="25" t="s">
        <v>2264</v>
      </c>
      <c r="BD880" s="1"/>
      <c r="BL880" s="4"/>
      <c r="BM880" s="4"/>
    </row>
    <row r="881" spans="2:65" x14ac:dyDescent="0.25">
      <c r="B881" s="48" t="str">
        <f t="shared" si="101"/>
        <v>WNeck Flange 900-NPS16 SCH-30</v>
      </c>
      <c r="C881" s="9" t="s">
        <v>23</v>
      </c>
      <c r="D881" s="9" t="s">
        <v>934</v>
      </c>
      <c r="E881" s="9">
        <v>16776960</v>
      </c>
      <c r="F881" s="22" t="s">
        <v>689</v>
      </c>
      <c r="G881" s="9" t="s">
        <v>1</v>
      </c>
      <c r="H881" s="9" t="s">
        <v>1863</v>
      </c>
      <c r="I881" s="13" t="s">
        <v>1857</v>
      </c>
      <c r="J881" s="10">
        <v>16</v>
      </c>
      <c r="K881" s="11" t="s">
        <v>937</v>
      </c>
      <c r="L881" s="11" t="s">
        <v>1685</v>
      </c>
      <c r="M881" s="15">
        <v>900</v>
      </c>
      <c r="N881" s="12">
        <v>27.75</v>
      </c>
      <c r="O881" s="12">
        <v>0.25</v>
      </c>
      <c r="P881" s="12">
        <v>3.5</v>
      </c>
      <c r="Q881" s="12">
        <v>20</v>
      </c>
      <c r="R881" s="12">
        <v>16</v>
      </c>
      <c r="S881" s="12">
        <v>8.5</v>
      </c>
      <c r="T881" s="9">
        <v>15.25</v>
      </c>
      <c r="U881" s="12">
        <v>24.25</v>
      </c>
      <c r="V881" s="12">
        <v>1.75</v>
      </c>
      <c r="W881" s="12">
        <v>20</v>
      </c>
      <c r="X881" s="9">
        <v>9</v>
      </c>
      <c r="Y881" s="9" t="s">
        <v>868</v>
      </c>
      <c r="Z881" s="9" t="s">
        <v>694</v>
      </c>
      <c r="AA881" s="9" t="s">
        <v>695</v>
      </c>
      <c r="AB881" s="9" t="s">
        <v>698</v>
      </c>
      <c r="AC881" s="9">
        <v>0.16666666666666666</v>
      </c>
      <c r="AD881" s="9">
        <v>3.3333333333333335</v>
      </c>
      <c r="AE881" s="9">
        <v>0.3125</v>
      </c>
      <c r="AF881" s="9">
        <v>18</v>
      </c>
      <c r="AG881" s="25" t="s">
        <v>2264</v>
      </c>
      <c r="BD881" s="1"/>
      <c r="BL881" s="4"/>
      <c r="BM881" s="4"/>
    </row>
    <row r="882" spans="2:65" x14ac:dyDescent="0.25">
      <c r="B882" s="48" t="str">
        <f t="shared" si="101"/>
        <v>WNeck Flange 900-NPS16 SCH-40</v>
      </c>
      <c r="C882" s="9" t="s">
        <v>23</v>
      </c>
      <c r="D882" s="9" t="s">
        <v>934</v>
      </c>
      <c r="E882" s="9">
        <v>16776960</v>
      </c>
      <c r="F882" s="22" t="s">
        <v>689</v>
      </c>
      <c r="G882" s="9" t="s">
        <v>485</v>
      </c>
      <c r="H882" s="9" t="s">
        <v>1864</v>
      </c>
      <c r="I882" s="13" t="s">
        <v>1857</v>
      </c>
      <c r="J882" s="10">
        <v>16</v>
      </c>
      <c r="K882" s="11" t="s">
        <v>937</v>
      </c>
      <c r="L882" s="11" t="s">
        <v>1685</v>
      </c>
      <c r="M882" s="15">
        <v>900</v>
      </c>
      <c r="N882" s="12">
        <v>27.75</v>
      </c>
      <c r="O882" s="12">
        <v>0.25</v>
      </c>
      <c r="P882" s="12">
        <v>3.5</v>
      </c>
      <c r="Q882" s="12">
        <v>20</v>
      </c>
      <c r="R882" s="12">
        <v>16</v>
      </c>
      <c r="S882" s="12">
        <v>8.5</v>
      </c>
      <c r="T882" s="9">
        <v>15</v>
      </c>
      <c r="U882" s="12">
        <v>24.25</v>
      </c>
      <c r="V882" s="12">
        <v>1.75</v>
      </c>
      <c r="W882" s="12">
        <v>20</v>
      </c>
      <c r="X882" s="9">
        <v>9</v>
      </c>
      <c r="Y882" s="9" t="s">
        <v>702</v>
      </c>
      <c r="Z882" s="9" t="s">
        <v>694</v>
      </c>
      <c r="AA882" s="9" t="s">
        <v>695</v>
      </c>
      <c r="AB882" s="9" t="s">
        <v>698</v>
      </c>
      <c r="AC882" s="9">
        <v>0.16666666666666666</v>
      </c>
      <c r="AD882" s="9">
        <v>3.3333333333333335</v>
      </c>
      <c r="AE882" s="9">
        <v>0.4375</v>
      </c>
      <c r="AF882" s="9">
        <v>18</v>
      </c>
      <c r="AG882" s="25" t="s">
        <v>2264</v>
      </c>
      <c r="BD882" s="1"/>
      <c r="BL882" s="4"/>
      <c r="BM882" s="4"/>
    </row>
    <row r="883" spans="2:65" x14ac:dyDescent="0.25">
      <c r="B883" s="48" t="str">
        <f t="shared" si="101"/>
        <v>WNeck Flange 900-NPS16 SCH-60</v>
      </c>
      <c r="C883" s="9" t="s">
        <v>23</v>
      </c>
      <c r="D883" s="9" t="s">
        <v>934</v>
      </c>
      <c r="E883" s="9">
        <v>16776960</v>
      </c>
      <c r="F883" s="22" t="s">
        <v>689</v>
      </c>
      <c r="G883" s="9" t="s">
        <v>1</v>
      </c>
      <c r="H883" s="9" t="s">
        <v>1865</v>
      </c>
      <c r="I883" s="13" t="s">
        <v>1857</v>
      </c>
      <c r="J883" s="10">
        <v>16</v>
      </c>
      <c r="K883" s="11" t="s">
        <v>937</v>
      </c>
      <c r="L883" s="11" t="s">
        <v>1685</v>
      </c>
      <c r="M883" s="15">
        <v>900</v>
      </c>
      <c r="N883" s="12">
        <v>27.75</v>
      </c>
      <c r="O883" s="12">
        <v>0.25</v>
      </c>
      <c r="P883" s="12">
        <v>3.5</v>
      </c>
      <c r="Q883" s="12">
        <v>20</v>
      </c>
      <c r="R883" s="12">
        <v>16</v>
      </c>
      <c r="S883" s="12">
        <v>8.5</v>
      </c>
      <c r="T883" s="9">
        <v>14.688000000000001</v>
      </c>
      <c r="U883" s="12">
        <v>24.25</v>
      </c>
      <c r="V883" s="12">
        <v>1.75</v>
      </c>
      <c r="W883" s="12">
        <v>20</v>
      </c>
      <c r="X883" s="9">
        <v>9</v>
      </c>
      <c r="Y883" s="9" t="s">
        <v>872</v>
      </c>
      <c r="Z883" s="9" t="s">
        <v>694</v>
      </c>
      <c r="AA883" s="9" t="s">
        <v>695</v>
      </c>
      <c r="AB883" s="9" t="s">
        <v>698</v>
      </c>
      <c r="AC883" s="9">
        <v>0.16666666666666666</v>
      </c>
      <c r="AD883" s="9">
        <v>3.3333333333333335</v>
      </c>
      <c r="AE883" s="9">
        <v>0.59349999999999969</v>
      </c>
      <c r="AF883" s="9">
        <v>18</v>
      </c>
      <c r="AG883" s="25" t="s">
        <v>2264</v>
      </c>
      <c r="BD883" s="1"/>
      <c r="BL883" s="4"/>
      <c r="BM883" s="4"/>
    </row>
    <row r="884" spans="2:65" x14ac:dyDescent="0.25">
      <c r="B884" s="48" t="str">
        <f t="shared" si="101"/>
        <v>WNeck Flange 900-NPS16 SCH-80</v>
      </c>
      <c r="C884" s="9" t="s">
        <v>23</v>
      </c>
      <c r="D884" s="9" t="s">
        <v>934</v>
      </c>
      <c r="E884" s="9">
        <v>16776960</v>
      </c>
      <c r="F884" s="22" t="s">
        <v>689</v>
      </c>
      <c r="G884" s="9" t="s">
        <v>486</v>
      </c>
      <c r="H884" s="9" t="s">
        <v>1866</v>
      </c>
      <c r="I884" s="13" t="s">
        <v>1857</v>
      </c>
      <c r="J884" s="10">
        <v>16</v>
      </c>
      <c r="K884" s="11" t="s">
        <v>937</v>
      </c>
      <c r="L884" s="11" t="s">
        <v>1685</v>
      </c>
      <c r="M884" s="15">
        <v>900</v>
      </c>
      <c r="N884" s="12">
        <v>27.75</v>
      </c>
      <c r="O884" s="12">
        <v>0.25</v>
      </c>
      <c r="P884" s="12">
        <v>3.5</v>
      </c>
      <c r="Q884" s="12">
        <v>20</v>
      </c>
      <c r="R884" s="12">
        <v>16</v>
      </c>
      <c r="S884" s="12">
        <v>8.5</v>
      </c>
      <c r="T884" s="9">
        <v>14.311999999999999</v>
      </c>
      <c r="U884" s="12">
        <v>24.25</v>
      </c>
      <c r="V884" s="12">
        <v>1.75</v>
      </c>
      <c r="W884" s="12">
        <v>20</v>
      </c>
      <c r="X884" s="9">
        <v>9</v>
      </c>
      <c r="Y884" s="9" t="s">
        <v>704</v>
      </c>
      <c r="Z884" s="9" t="s">
        <v>694</v>
      </c>
      <c r="AA884" s="9" t="s">
        <v>695</v>
      </c>
      <c r="AB884" s="9" t="s">
        <v>698</v>
      </c>
      <c r="AC884" s="9">
        <v>0.16666666666666666</v>
      </c>
      <c r="AD884" s="9">
        <v>3.3333333333333335</v>
      </c>
      <c r="AE884" s="9">
        <v>0.78150000000000031</v>
      </c>
      <c r="AF884" s="9">
        <v>18</v>
      </c>
      <c r="AG884" s="25" t="s">
        <v>2264</v>
      </c>
      <c r="BD884" s="1"/>
      <c r="BL884" s="4"/>
      <c r="BM884" s="4"/>
    </row>
    <row r="885" spans="2:65" x14ac:dyDescent="0.25">
      <c r="B885" s="48" t="str">
        <f t="shared" si="101"/>
        <v>WNeck Flange 900-NPS16 SCH-STD</v>
      </c>
      <c r="C885" s="9" t="s">
        <v>23</v>
      </c>
      <c r="D885" s="9" t="s">
        <v>934</v>
      </c>
      <c r="E885" s="9">
        <v>16776960</v>
      </c>
      <c r="F885" s="22" t="s">
        <v>689</v>
      </c>
      <c r="G885" s="9" t="s">
        <v>487</v>
      </c>
      <c r="H885" s="9" t="s">
        <v>1867</v>
      </c>
      <c r="I885" s="13" t="s">
        <v>1857</v>
      </c>
      <c r="J885" s="10">
        <v>16</v>
      </c>
      <c r="K885" s="11" t="s">
        <v>937</v>
      </c>
      <c r="L885" s="11" t="s">
        <v>1685</v>
      </c>
      <c r="M885" s="15">
        <v>900</v>
      </c>
      <c r="N885" s="12">
        <v>27.75</v>
      </c>
      <c r="O885" s="12">
        <v>0.25</v>
      </c>
      <c r="P885" s="12">
        <v>3.5</v>
      </c>
      <c r="Q885" s="12">
        <v>20</v>
      </c>
      <c r="R885" s="12">
        <v>16</v>
      </c>
      <c r="S885" s="12">
        <v>8.5</v>
      </c>
      <c r="T885" s="9">
        <v>15.25</v>
      </c>
      <c r="U885" s="12">
        <v>24.25</v>
      </c>
      <c r="V885" s="12">
        <v>1.75</v>
      </c>
      <c r="W885" s="12">
        <v>20</v>
      </c>
      <c r="X885" s="9">
        <v>9</v>
      </c>
      <c r="Y885" s="9" t="s">
        <v>706</v>
      </c>
      <c r="Z885" s="9" t="s">
        <v>694</v>
      </c>
      <c r="AA885" s="9" t="s">
        <v>695</v>
      </c>
      <c r="AB885" s="9" t="s">
        <v>698</v>
      </c>
      <c r="AC885" s="9">
        <v>0.16666666666666666</v>
      </c>
      <c r="AD885" s="9">
        <v>3.3333333333333335</v>
      </c>
      <c r="AE885" s="9">
        <v>0.3125</v>
      </c>
      <c r="AF885" s="9">
        <v>18</v>
      </c>
      <c r="AG885" s="25" t="s">
        <v>2264</v>
      </c>
      <c r="BD885" s="1"/>
      <c r="BL885" s="4"/>
      <c r="BM885" s="4"/>
    </row>
    <row r="886" spans="2:65" x14ac:dyDescent="0.25">
      <c r="B886" s="48" t="str">
        <f t="shared" si="101"/>
        <v>WNeck Flange 900-NPS16 SCH-XH</v>
      </c>
      <c r="C886" s="9" t="s">
        <v>23</v>
      </c>
      <c r="D886" s="9" t="s">
        <v>934</v>
      </c>
      <c r="E886" s="9">
        <v>16776960</v>
      </c>
      <c r="F886" s="22" t="s">
        <v>689</v>
      </c>
      <c r="G886" s="9" t="s">
        <v>488</v>
      </c>
      <c r="H886" s="9" t="s">
        <v>1868</v>
      </c>
      <c r="I886" s="13" t="s">
        <v>1857</v>
      </c>
      <c r="J886" s="10">
        <v>16</v>
      </c>
      <c r="K886" s="11" t="s">
        <v>937</v>
      </c>
      <c r="L886" s="11" t="s">
        <v>1685</v>
      </c>
      <c r="M886" s="15">
        <v>900</v>
      </c>
      <c r="N886" s="12">
        <v>27.75</v>
      </c>
      <c r="O886" s="12">
        <v>0.25</v>
      </c>
      <c r="P886" s="12">
        <v>3.5</v>
      </c>
      <c r="Q886" s="12">
        <v>20</v>
      </c>
      <c r="R886" s="12">
        <v>16</v>
      </c>
      <c r="S886" s="12">
        <v>8.5</v>
      </c>
      <c r="T886" s="9">
        <v>15</v>
      </c>
      <c r="U886" s="12">
        <v>24.25</v>
      </c>
      <c r="V886" s="12">
        <v>1.75</v>
      </c>
      <c r="W886" s="12">
        <v>20</v>
      </c>
      <c r="X886" s="9">
        <v>9</v>
      </c>
      <c r="Y886" s="9" t="s">
        <v>708</v>
      </c>
      <c r="Z886" s="9" t="s">
        <v>694</v>
      </c>
      <c r="AA886" s="9" t="s">
        <v>695</v>
      </c>
      <c r="AB886" s="9" t="s">
        <v>698</v>
      </c>
      <c r="AC886" s="9">
        <v>0.16666666666666666</v>
      </c>
      <c r="AD886" s="9">
        <v>3.3333333333333335</v>
      </c>
      <c r="AE886" s="9">
        <v>0.4375</v>
      </c>
      <c r="AF886" s="9">
        <v>18</v>
      </c>
      <c r="AG886" s="25" t="s">
        <v>2264</v>
      </c>
      <c r="BD886" s="1"/>
      <c r="BL886" s="4"/>
      <c r="BM886" s="4"/>
    </row>
    <row r="887" spans="2:65" x14ac:dyDescent="0.25">
      <c r="B887" s="48" t="str">
        <f t="shared" si="101"/>
        <v>WNeck Flange 900-NPS18 SCH-10</v>
      </c>
      <c r="C887" s="9" t="s">
        <v>23</v>
      </c>
      <c r="D887" s="9" t="s">
        <v>949</v>
      </c>
      <c r="E887" s="9">
        <v>16711935</v>
      </c>
      <c r="F887" s="22" t="s">
        <v>689</v>
      </c>
      <c r="G887" s="9" t="s">
        <v>1</v>
      </c>
      <c r="H887" s="9" t="s">
        <v>1869</v>
      </c>
      <c r="I887" s="13" t="s">
        <v>1870</v>
      </c>
      <c r="J887" s="10">
        <v>18</v>
      </c>
      <c r="K887" s="11" t="s">
        <v>952</v>
      </c>
      <c r="L887" s="11" t="s">
        <v>1685</v>
      </c>
      <c r="M887" s="15">
        <v>900</v>
      </c>
      <c r="N887" s="12">
        <v>31</v>
      </c>
      <c r="O887" s="12">
        <v>0.25</v>
      </c>
      <c r="P887" s="12">
        <v>4</v>
      </c>
      <c r="Q887" s="12">
        <v>22.249999999999996</v>
      </c>
      <c r="R887" s="12">
        <v>18</v>
      </c>
      <c r="S887" s="12">
        <v>9</v>
      </c>
      <c r="T887" s="9">
        <v>17.5</v>
      </c>
      <c r="U887" s="12">
        <v>27</v>
      </c>
      <c r="V887" s="12">
        <v>2</v>
      </c>
      <c r="W887" s="12">
        <v>20</v>
      </c>
      <c r="X887" s="9">
        <v>9</v>
      </c>
      <c r="Y887" s="9" t="s">
        <v>693</v>
      </c>
      <c r="Z887" s="9" t="s">
        <v>694</v>
      </c>
      <c r="AA887" s="9" t="s">
        <v>695</v>
      </c>
      <c r="AB887" s="9" t="s">
        <v>698</v>
      </c>
      <c r="AC887" s="9">
        <v>0.16666666666666666</v>
      </c>
      <c r="AD887" s="9">
        <v>3.3333333333333335</v>
      </c>
      <c r="AE887" s="9">
        <v>0.1875</v>
      </c>
      <c r="AF887" s="9">
        <v>18</v>
      </c>
      <c r="AG887" s="25" t="s">
        <v>2264</v>
      </c>
      <c r="BD887" s="1"/>
      <c r="BL887" s="4"/>
      <c r="BM887" s="4"/>
    </row>
    <row r="888" spans="2:65" x14ac:dyDescent="0.25">
      <c r="B888" s="48" t="str">
        <f t="shared" si="101"/>
        <v>WNeck Flange 900-NPS18 SCH-100</v>
      </c>
      <c r="C888" s="9" t="s">
        <v>23</v>
      </c>
      <c r="D888" s="9" t="s">
        <v>949</v>
      </c>
      <c r="E888" s="9">
        <v>16711935</v>
      </c>
      <c r="F888" s="22" t="s">
        <v>689</v>
      </c>
      <c r="G888" s="9" t="s">
        <v>489</v>
      </c>
      <c r="H888" s="9" t="s">
        <v>1871</v>
      </c>
      <c r="I888" s="13" t="s">
        <v>1870</v>
      </c>
      <c r="J888" s="10">
        <v>18</v>
      </c>
      <c r="K888" s="11" t="s">
        <v>952</v>
      </c>
      <c r="L888" s="11" t="s">
        <v>1685</v>
      </c>
      <c r="M888" s="15">
        <v>900</v>
      </c>
      <c r="N888" s="12">
        <v>31</v>
      </c>
      <c r="O888" s="12">
        <v>0.25</v>
      </c>
      <c r="P888" s="12">
        <v>4</v>
      </c>
      <c r="Q888" s="12">
        <v>22.249999999999996</v>
      </c>
      <c r="R888" s="12">
        <v>18</v>
      </c>
      <c r="S888" s="12">
        <v>9</v>
      </c>
      <c r="T888" s="9">
        <v>15.688000000000001</v>
      </c>
      <c r="U888" s="12">
        <v>27</v>
      </c>
      <c r="V888" s="12">
        <v>2</v>
      </c>
      <c r="W888" s="12">
        <v>20</v>
      </c>
      <c r="X888" s="9">
        <v>9</v>
      </c>
      <c r="Y888" s="9" t="s">
        <v>859</v>
      </c>
      <c r="Z888" s="9" t="s">
        <v>694</v>
      </c>
      <c r="AA888" s="9" t="s">
        <v>695</v>
      </c>
      <c r="AB888" s="9" t="s">
        <v>698</v>
      </c>
      <c r="AC888" s="9">
        <v>0.16666666666666666</v>
      </c>
      <c r="AD888" s="9">
        <v>3.3333333333333335</v>
      </c>
      <c r="AE888" s="9">
        <v>1.0934999999999997</v>
      </c>
      <c r="AF888" s="9">
        <v>18</v>
      </c>
      <c r="AG888" s="25" t="s">
        <v>2264</v>
      </c>
      <c r="BD888" s="1"/>
      <c r="BL888" s="4"/>
      <c r="BM888" s="4"/>
    </row>
    <row r="889" spans="2:65" x14ac:dyDescent="0.25">
      <c r="B889" s="48" t="str">
        <f t="shared" si="101"/>
        <v>WNeck Flange 900-NPS18 SCH-120</v>
      </c>
      <c r="C889" s="9" t="s">
        <v>23</v>
      </c>
      <c r="D889" s="9" t="s">
        <v>949</v>
      </c>
      <c r="E889" s="9">
        <v>16711935</v>
      </c>
      <c r="F889" s="22" t="s">
        <v>689</v>
      </c>
      <c r="G889" s="9" t="s">
        <v>490</v>
      </c>
      <c r="H889" s="9" t="s">
        <v>1872</v>
      </c>
      <c r="I889" s="13" t="s">
        <v>1870</v>
      </c>
      <c r="J889" s="10">
        <v>18</v>
      </c>
      <c r="K889" s="11" t="s">
        <v>952</v>
      </c>
      <c r="L889" s="11" t="s">
        <v>1685</v>
      </c>
      <c r="M889" s="15">
        <v>900</v>
      </c>
      <c r="N889" s="12">
        <v>31</v>
      </c>
      <c r="O889" s="12">
        <v>0.25</v>
      </c>
      <c r="P889" s="12">
        <v>4</v>
      </c>
      <c r="Q889" s="12">
        <v>22.249999999999996</v>
      </c>
      <c r="R889" s="12">
        <v>18</v>
      </c>
      <c r="S889" s="12">
        <v>9</v>
      </c>
      <c r="T889" s="9">
        <v>15.25</v>
      </c>
      <c r="U889" s="12">
        <v>27</v>
      </c>
      <c r="V889" s="12">
        <v>2</v>
      </c>
      <c r="W889" s="12">
        <v>20</v>
      </c>
      <c r="X889" s="9">
        <v>9</v>
      </c>
      <c r="Y889" s="9" t="s">
        <v>816</v>
      </c>
      <c r="Z889" s="9" t="s">
        <v>694</v>
      </c>
      <c r="AA889" s="9" t="s">
        <v>695</v>
      </c>
      <c r="AB889" s="9" t="s">
        <v>698</v>
      </c>
      <c r="AC889" s="9">
        <v>0.16666666666666666</v>
      </c>
      <c r="AD889" s="9">
        <v>3.3333333333333335</v>
      </c>
      <c r="AE889" s="9">
        <v>1.3125</v>
      </c>
      <c r="AF889" s="9">
        <v>18</v>
      </c>
      <c r="AG889" s="25" t="s">
        <v>2264</v>
      </c>
      <c r="BD889" s="1"/>
      <c r="BL889" s="4"/>
      <c r="BM889" s="4"/>
    </row>
    <row r="890" spans="2:65" x14ac:dyDescent="0.25">
      <c r="B890" s="48" t="str">
        <f t="shared" si="101"/>
        <v>WNeck Flange 900-NPS18 SCH-140</v>
      </c>
      <c r="C890" s="9" t="s">
        <v>23</v>
      </c>
      <c r="D890" s="9" t="s">
        <v>949</v>
      </c>
      <c r="E890" s="9">
        <v>16711935</v>
      </c>
      <c r="F890" s="22" t="s">
        <v>689</v>
      </c>
      <c r="G890" s="9" t="s">
        <v>1</v>
      </c>
      <c r="H890" s="9" t="s">
        <v>1873</v>
      </c>
      <c r="I890" s="13" t="s">
        <v>1870</v>
      </c>
      <c r="J890" s="10">
        <v>18</v>
      </c>
      <c r="K890" s="11" t="s">
        <v>952</v>
      </c>
      <c r="L890" s="11" t="s">
        <v>1685</v>
      </c>
      <c r="M890" s="15">
        <v>900</v>
      </c>
      <c r="N890" s="12">
        <v>31</v>
      </c>
      <c r="O890" s="12">
        <v>0.25</v>
      </c>
      <c r="P890" s="12">
        <v>4</v>
      </c>
      <c r="Q890" s="12">
        <v>22.249999999999996</v>
      </c>
      <c r="R890" s="12">
        <v>18</v>
      </c>
      <c r="S890" s="12">
        <v>9</v>
      </c>
      <c r="T890" s="9">
        <v>14.875999999999999</v>
      </c>
      <c r="U890" s="12">
        <v>27</v>
      </c>
      <c r="V890" s="12">
        <v>2</v>
      </c>
      <c r="W890" s="12">
        <v>20</v>
      </c>
      <c r="X890" s="9">
        <v>9</v>
      </c>
      <c r="Y890" s="9" t="s">
        <v>862</v>
      </c>
      <c r="Z890" s="9" t="s">
        <v>694</v>
      </c>
      <c r="AA890" s="9" t="s">
        <v>695</v>
      </c>
      <c r="AB890" s="9" t="s">
        <v>698</v>
      </c>
      <c r="AC890" s="9">
        <v>0.16666666666666666</v>
      </c>
      <c r="AD890" s="9">
        <v>3.3333333333333335</v>
      </c>
      <c r="AE890" s="9">
        <v>1.4995000000000003</v>
      </c>
      <c r="AF890" s="9">
        <v>18</v>
      </c>
      <c r="AG890" s="25" t="s">
        <v>2264</v>
      </c>
      <c r="BD890" s="1"/>
      <c r="BL890" s="4"/>
      <c r="BM890" s="4"/>
    </row>
    <row r="891" spans="2:65" x14ac:dyDescent="0.25">
      <c r="B891" s="48" t="str">
        <f t="shared" si="101"/>
        <v>WNeck Flange 900-NPS18 SCH-160</v>
      </c>
      <c r="C891" s="9" t="s">
        <v>23</v>
      </c>
      <c r="D891" s="9" t="s">
        <v>949</v>
      </c>
      <c r="E891" s="9">
        <v>16711935</v>
      </c>
      <c r="F891" s="22" t="s">
        <v>689</v>
      </c>
      <c r="G891" s="9" t="s">
        <v>491</v>
      </c>
      <c r="H891" s="9" t="s">
        <v>1874</v>
      </c>
      <c r="I891" s="13" t="s">
        <v>1870</v>
      </c>
      <c r="J891" s="10">
        <v>18</v>
      </c>
      <c r="K891" s="11" t="s">
        <v>952</v>
      </c>
      <c r="L891" s="11" t="s">
        <v>1685</v>
      </c>
      <c r="M891" s="15">
        <v>900</v>
      </c>
      <c r="N891" s="12">
        <v>31</v>
      </c>
      <c r="O891" s="12">
        <v>0.25</v>
      </c>
      <c r="P891" s="12">
        <v>4</v>
      </c>
      <c r="Q891" s="12">
        <v>22.249999999999996</v>
      </c>
      <c r="R891" s="12">
        <v>18</v>
      </c>
      <c r="S891" s="12">
        <v>9</v>
      </c>
      <c r="T891" s="9">
        <v>14.438000000000001</v>
      </c>
      <c r="U891" s="12">
        <v>27</v>
      </c>
      <c r="V891" s="12">
        <v>2</v>
      </c>
      <c r="W891" s="12">
        <v>20</v>
      </c>
      <c r="X891" s="9">
        <v>9</v>
      </c>
      <c r="Y891" s="9" t="s">
        <v>700</v>
      </c>
      <c r="Z891" s="9" t="s">
        <v>694</v>
      </c>
      <c r="AA891" s="9" t="s">
        <v>695</v>
      </c>
      <c r="AB891" s="9" t="s">
        <v>698</v>
      </c>
      <c r="AC891" s="9">
        <v>0.16666666666666666</v>
      </c>
      <c r="AD891" s="9">
        <v>3.3333333333333335</v>
      </c>
      <c r="AE891" s="9">
        <v>1.7184999999999997</v>
      </c>
      <c r="AF891" s="9">
        <v>18</v>
      </c>
      <c r="AG891" s="25" t="s">
        <v>2264</v>
      </c>
      <c r="BD891" s="1"/>
      <c r="BL891" s="4"/>
      <c r="BM891" s="4"/>
    </row>
    <row r="892" spans="2:65" x14ac:dyDescent="0.25">
      <c r="B892" s="48" t="str">
        <f t="shared" si="101"/>
        <v>WNeck Flange 900-NPS18 SCH-20</v>
      </c>
      <c r="C892" s="9" t="s">
        <v>23</v>
      </c>
      <c r="D892" s="9" t="s">
        <v>949</v>
      </c>
      <c r="E892" s="9">
        <v>16711935</v>
      </c>
      <c r="F892" s="22" t="s">
        <v>689</v>
      </c>
      <c r="G892" s="9" t="s">
        <v>1</v>
      </c>
      <c r="H892" s="9" t="s">
        <v>1875</v>
      </c>
      <c r="I892" s="13" t="s">
        <v>1870</v>
      </c>
      <c r="J892" s="10">
        <v>18</v>
      </c>
      <c r="K892" s="11" t="s">
        <v>952</v>
      </c>
      <c r="L892" s="11" t="s">
        <v>1685</v>
      </c>
      <c r="M892" s="15">
        <v>900</v>
      </c>
      <c r="N892" s="12">
        <v>31</v>
      </c>
      <c r="O892" s="12">
        <v>0.25</v>
      </c>
      <c r="P892" s="12">
        <v>4</v>
      </c>
      <c r="Q892" s="12">
        <v>22.249999999999996</v>
      </c>
      <c r="R892" s="12">
        <v>18</v>
      </c>
      <c r="S892" s="12">
        <v>9</v>
      </c>
      <c r="T892" s="9">
        <v>17.376000000000001</v>
      </c>
      <c r="U892" s="12">
        <v>27</v>
      </c>
      <c r="V892" s="12">
        <v>2</v>
      </c>
      <c r="W892" s="12">
        <v>20</v>
      </c>
      <c r="X892" s="9">
        <v>9</v>
      </c>
      <c r="Y892" s="9" t="s">
        <v>866</v>
      </c>
      <c r="Z892" s="9" t="s">
        <v>694</v>
      </c>
      <c r="AA892" s="9" t="s">
        <v>695</v>
      </c>
      <c r="AB892" s="9" t="s">
        <v>698</v>
      </c>
      <c r="AC892" s="9">
        <v>0.16666666666666666</v>
      </c>
      <c r="AD892" s="9">
        <v>3.3333333333333335</v>
      </c>
      <c r="AE892" s="9">
        <v>0.24949999999999939</v>
      </c>
      <c r="AF892" s="9">
        <v>18</v>
      </c>
      <c r="AG892" s="25" t="s">
        <v>2264</v>
      </c>
      <c r="BD892" s="1"/>
      <c r="BL892" s="4"/>
      <c r="BM892" s="4"/>
    </row>
    <row r="893" spans="2:65" x14ac:dyDescent="0.25">
      <c r="B893" s="48" t="str">
        <f t="shared" si="101"/>
        <v>WNeck Flange 900-NPS18 SCH-30</v>
      </c>
      <c r="C893" s="9" t="s">
        <v>23</v>
      </c>
      <c r="D893" s="9" t="s">
        <v>949</v>
      </c>
      <c r="E893" s="9">
        <v>16711935</v>
      </c>
      <c r="F893" s="22" t="s">
        <v>689</v>
      </c>
      <c r="G893" s="9" t="s">
        <v>1</v>
      </c>
      <c r="H893" s="9" t="s">
        <v>1876</v>
      </c>
      <c r="I893" s="13" t="s">
        <v>1870</v>
      </c>
      <c r="J893" s="10">
        <v>18</v>
      </c>
      <c r="K893" s="11" t="s">
        <v>952</v>
      </c>
      <c r="L893" s="11" t="s">
        <v>1685</v>
      </c>
      <c r="M893" s="15">
        <v>900</v>
      </c>
      <c r="N893" s="12">
        <v>31</v>
      </c>
      <c r="O893" s="12">
        <v>0.25</v>
      </c>
      <c r="P893" s="12">
        <v>4</v>
      </c>
      <c r="Q893" s="12">
        <v>22.249999999999996</v>
      </c>
      <c r="R893" s="12">
        <v>18</v>
      </c>
      <c r="S893" s="12">
        <v>9</v>
      </c>
      <c r="T893" s="9">
        <v>17.123999999999999</v>
      </c>
      <c r="U893" s="12">
        <v>27</v>
      </c>
      <c r="V893" s="12">
        <v>2</v>
      </c>
      <c r="W893" s="12">
        <v>20</v>
      </c>
      <c r="X893" s="9">
        <v>9</v>
      </c>
      <c r="Y893" s="9" t="s">
        <v>868</v>
      </c>
      <c r="Z893" s="9" t="s">
        <v>694</v>
      </c>
      <c r="AA893" s="9" t="s">
        <v>695</v>
      </c>
      <c r="AB893" s="9" t="s">
        <v>698</v>
      </c>
      <c r="AC893" s="9">
        <v>0.16666666666666666</v>
      </c>
      <c r="AD893" s="9">
        <v>3.3333333333333335</v>
      </c>
      <c r="AE893" s="9">
        <v>0.37550000000000061</v>
      </c>
      <c r="AF893" s="9">
        <v>18</v>
      </c>
      <c r="AG893" s="25" t="s">
        <v>2264</v>
      </c>
      <c r="BD893" s="1"/>
      <c r="BL893" s="4"/>
      <c r="BM893" s="4"/>
    </row>
    <row r="894" spans="2:65" x14ac:dyDescent="0.25">
      <c r="B894" s="48" t="str">
        <f t="shared" si="101"/>
        <v>WNeck Flange 900-NPS18 SCH-40</v>
      </c>
      <c r="C894" s="9" t="s">
        <v>23</v>
      </c>
      <c r="D894" s="9" t="s">
        <v>949</v>
      </c>
      <c r="E894" s="9">
        <v>16711935</v>
      </c>
      <c r="F894" s="22" t="s">
        <v>689</v>
      </c>
      <c r="G894" s="9" t="s">
        <v>492</v>
      </c>
      <c r="H894" s="9" t="s">
        <v>1877</v>
      </c>
      <c r="I894" s="13" t="s">
        <v>1870</v>
      </c>
      <c r="J894" s="10">
        <v>18</v>
      </c>
      <c r="K894" s="11" t="s">
        <v>952</v>
      </c>
      <c r="L894" s="11" t="s">
        <v>1685</v>
      </c>
      <c r="M894" s="15">
        <v>900</v>
      </c>
      <c r="N894" s="12">
        <v>31</v>
      </c>
      <c r="O894" s="12">
        <v>0.25</v>
      </c>
      <c r="P894" s="12">
        <v>4</v>
      </c>
      <c r="Q894" s="12">
        <v>22.249999999999996</v>
      </c>
      <c r="R894" s="12">
        <v>18</v>
      </c>
      <c r="S894" s="12">
        <v>9</v>
      </c>
      <c r="T894" s="9">
        <v>16.876000000000001</v>
      </c>
      <c r="U894" s="12">
        <v>27</v>
      </c>
      <c r="V894" s="12">
        <v>2</v>
      </c>
      <c r="W894" s="12">
        <v>20</v>
      </c>
      <c r="X894" s="9">
        <v>9</v>
      </c>
      <c r="Y894" s="9" t="s">
        <v>702</v>
      </c>
      <c r="Z894" s="9" t="s">
        <v>694</v>
      </c>
      <c r="AA894" s="9" t="s">
        <v>695</v>
      </c>
      <c r="AB894" s="9" t="s">
        <v>698</v>
      </c>
      <c r="AC894" s="9">
        <v>0.16666666666666666</v>
      </c>
      <c r="AD894" s="9">
        <v>3.3333333333333335</v>
      </c>
      <c r="AE894" s="9">
        <v>0.49949999999999939</v>
      </c>
      <c r="AF894" s="9">
        <v>18</v>
      </c>
      <c r="AG894" s="25" t="s">
        <v>2264</v>
      </c>
      <c r="BD894" s="1"/>
      <c r="BL894" s="4"/>
      <c r="BM894" s="4"/>
    </row>
    <row r="895" spans="2:65" x14ac:dyDescent="0.25">
      <c r="B895" s="48" t="str">
        <f t="shared" si="101"/>
        <v>WNeck Flange 900-NPS18 SCH-60</v>
      </c>
      <c r="C895" s="9" t="s">
        <v>23</v>
      </c>
      <c r="D895" s="9" t="s">
        <v>949</v>
      </c>
      <c r="E895" s="9">
        <v>16711935</v>
      </c>
      <c r="F895" s="22" t="s">
        <v>689</v>
      </c>
      <c r="G895" s="9" t="s">
        <v>1</v>
      </c>
      <c r="H895" s="9" t="s">
        <v>1878</v>
      </c>
      <c r="I895" s="13" t="s">
        <v>1870</v>
      </c>
      <c r="J895" s="10">
        <v>18</v>
      </c>
      <c r="K895" s="11" t="s">
        <v>952</v>
      </c>
      <c r="L895" s="11" t="s">
        <v>1685</v>
      </c>
      <c r="M895" s="15">
        <v>900</v>
      </c>
      <c r="N895" s="12">
        <v>31</v>
      </c>
      <c r="O895" s="12">
        <v>0.25</v>
      </c>
      <c r="P895" s="12">
        <v>4</v>
      </c>
      <c r="Q895" s="12">
        <v>22.249999999999996</v>
      </c>
      <c r="R895" s="12">
        <v>18</v>
      </c>
      <c r="S895" s="12">
        <v>9</v>
      </c>
      <c r="T895" s="9">
        <v>16.5</v>
      </c>
      <c r="U895" s="12">
        <v>27</v>
      </c>
      <c r="V895" s="12">
        <v>2</v>
      </c>
      <c r="W895" s="12">
        <v>20</v>
      </c>
      <c r="X895" s="9">
        <v>9</v>
      </c>
      <c r="Y895" s="9" t="s">
        <v>872</v>
      </c>
      <c r="Z895" s="9" t="s">
        <v>694</v>
      </c>
      <c r="AA895" s="9" t="s">
        <v>695</v>
      </c>
      <c r="AB895" s="9" t="s">
        <v>698</v>
      </c>
      <c r="AC895" s="9">
        <v>0.16666666666666666</v>
      </c>
      <c r="AD895" s="9">
        <v>3.3333333333333335</v>
      </c>
      <c r="AE895" s="9">
        <v>0.6875</v>
      </c>
      <c r="AF895" s="9">
        <v>18</v>
      </c>
      <c r="AG895" s="25" t="s">
        <v>2264</v>
      </c>
      <c r="BD895" s="1"/>
      <c r="BL895" s="4"/>
      <c r="BM895" s="4"/>
    </row>
    <row r="896" spans="2:65" x14ac:dyDescent="0.25">
      <c r="B896" s="48" t="str">
        <f t="shared" si="101"/>
        <v>WNeck Flange 900-NPS18 SCH-80</v>
      </c>
      <c r="C896" s="9" t="s">
        <v>23</v>
      </c>
      <c r="D896" s="9" t="s">
        <v>949</v>
      </c>
      <c r="E896" s="9">
        <v>16711935</v>
      </c>
      <c r="F896" s="22" t="s">
        <v>689</v>
      </c>
      <c r="G896" s="9" t="s">
        <v>493</v>
      </c>
      <c r="H896" s="9" t="s">
        <v>1879</v>
      </c>
      <c r="I896" s="13" t="s">
        <v>1870</v>
      </c>
      <c r="J896" s="10">
        <v>18</v>
      </c>
      <c r="K896" s="11" t="s">
        <v>952</v>
      </c>
      <c r="L896" s="11" t="s">
        <v>1685</v>
      </c>
      <c r="M896" s="15">
        <v>900</v>
      </c>
      <c r="N896" s="12">
        <v>31</v>
      </c>
      <c r="O896" s="12">
        <v>0.25</v>
      </c>
      <c r="P896" s="12">
        <v>4</v>
      </c>
      <c r="Q896" s="12">
        <v>22.249999999999996</v>
      </c>
      <c r="R896" s="12">
        <v>18</v>
      </c>
      <c r="S896" s="12">
        <v>9</v>
      </c>
      <c r="T896" s="9">
        <v>16.123999999999999</v>
      </c>
      <c r="U896" s="12">
        <v>27</v>
      </c>
      <c r="V896" s="12">
        <v>2</v>
      </c>
      <c r="W896" s="12">
        <v>20</v>
      </c>
      <c r="X896" s="9">
        <v>9</v>
      </c>
      <c r="Y896" s="9" t="s">
        <v>704</v>
      </c>
      <c r="Z896" s="9" t="s">
        <v>694</v>
      </c>
      <c r="AA896" s="9" t="s">
        <v>695</v>
      </c>
      <c r="AB896" s="9" t="s">
        <v>698</v>
      </c>
      <c r="AC896" s="9">
        <v>0.16666666666666666</v>
      </c>
      <c r="AD896" s="9">
        <v>3.3333333333333335</v>
      </c>
      <c r="AE896" s="9">
        <v>0.87550000000000061</v>
      </c>
      <c r="AF896" s="9">
        <v>18</v>
      </c>
      <c r="AG896" s="25" t="s">
        <v>2264</v>
      </c>
      <c r="BD896" s="1"/>
      <c r="BL896" s="4"/>
      <c r="BM896" s="4"/>
    </row>
    <row r="897" spans="2:65" x14ac:dyDescent="0.25">
      <c r="B897" s="48" t="str">
        <f t="shared" si="101"/>
        <v>WNeck Flange 900-NPS18 SCH-STD</v>
      </c>
      <c r="C897" s="9" t="s">
        <v>23</v>
      </c>
      <c r="D897" s="9" t="s">
        <v>949</v>
      </c>
      <c r="E897" s="9">
        <v>16711935</v>
      </c>
      <c r="F897" s="22" t="s">
        <v>689</v>
      </c>
      <c r="G897" s="9" t="s">
        <v>494</v>
      </c>
      <c r="H897" s="9" t="s">
        <v>1880</v>
      </c>
      <c r="I897" s="13" t="s">
        <v>1870</v>
      </c>
      <c r="J897" s="10">
        <v>18</v>
      </c>
      <c r="K897" s="11" t="s">
        <v>952</v>
      </c>
      <c r="L897" s="11" t="s">
        <v>1685</v>
      </c>
      <c r="M897" s="15">
        <v>900</v>
      </c>
      <c r="N897" s="12">
        <v>31</v>
      </c>
      <c r="O897" s="12">
        <v>0.25</v>
      </c>
      <c r="P897" s="12">
        <v>4</v>
      </c>
      <c r="Q897" s="12">
        <v>22.249999999999996</v>
      </c>
      <c r="R897" s="12">
        <v>18</v>
      </c>
      <c r="S897" s="12">
        <v>9</v>
      </c>
      <c r="T897" s="9">
        <v>17.25</v>
      </c>
      <c r="U897" s="12">
        <v>27</v>
      </c>
      <c r="V897" s="12">
        <v>2</v>
      </c>
      <c r="W897" s="12">
        <v>20</v>
      </c>
      <c r="X897" s="9">
        <v>9</v>
      </c>
      <c r="Y897" s="9" t="s">
        <v>706</v>
      </c>
      <c r="Z897" s="9" t="s">
        <v>694</v>
      </c>
      <c r="AA897" s="9" t="s">
        <v>695</v>
      </c>
      <c r="AB897" s="9" t="s">
        <v>698</v>
      </c>
      <c r="AC897" s="9">
        <v>0.16666666666666666</v>
      </c>
      <c r="AD897" s="9">
        <v>3.3333333333333335</v>
      </c>
      <c r="AE897" s="9">
        <v>0.3125</v>
      </c>
      <c r="AF897" s="9">
        <v>18</v>
      </c>
      <c r="AG897" s="25" t="s">
        <v>2264</v>
      </c>
      <c r="BD897" s="1"/>
      <c r="BL897" s="4"/>
      <c r="BM897" s="4"/>
    </row>
    <row r="898" spans="2:65" x14ac:dyDescent="0.25">
      <c r="B898" s="48" t="str">
        <f t="shared" si="101"/>
        <v>WNeck Flange 900-NPS18 SCH-XH</v>
      </c>
      <c r="C898" s="9" t="s">
        <v>23</v>
      </c>
      <c r="D898" s="9" t="s">
        <v>949</v>
      </c>
      <c r="E898" s="9">
        <v>16711935</v>
      </c>
      <c r="F898" s="22" t="s">
        <v>689</v>
      </c>
      <c r="G898" s="9" t="s">
        <v>495</v>
      </c>
      <c r="H898" s="9" t="s">
        <v>1881</v>
      </c>
      <c r="I898" s="13" t="s">
        <v>1870</v>
      </c>
      <c r="J898" s="10">
        <v>18</v>
      </c>
      <c r="K898" s="11" t="s">
        <v>952</v>
      </c>
      <c r="L898" s="11" t="s">
        <v>1685</v>
      </c>
      <c r="M898" s="15">
        <v>900</v>
      </c>
      <c r="N898" s="12">
        <v>31</v>
      </c>
      <c r="O898" s="12">
        <v>0.25</v>
      </c>
      <c r="P898" s="12">
        <v>4</v>
      </c>
      <c r="Q898" s="12">
        <v>22.249999999999996</v>
      </c>
      <c r="R898" s="12">
        <v>18</v>
      </c>
      <c r="S898" s="12">
        <v>9</v>
      </c>
      <c r="T898" s="9">
        <v>17</v>
      </c>
      <c r="U898" s="12">
        <v>27</v>
      </c>
      <c r="V898" s="12">
        <v>2</v>
      </c>
      <c r="W898" s="12">
        <v>20</v>
      </c>
      <c r="X898" s="9">
        <v>9</v>
      </c>
      <c r="Y898" s="9" t="s">
        <v>708</v>
      </c>
      <c r="Z898" s="9" t="s">
        <v>694</v>
      </c>
      <c r="AA898" s="9" t="s">
        <v>695</v>
      </c>
      <c r="AB898" s="9" t="s">
        <v>698</v>
      </c>
      <c r="AC898" s="9">
        <v>0.16666666666666666</v>
      </c>
      <c r="AD898" s="9">
        <v>3.3333333333333335</v>
      </c>
      <c r="AE898" s="9">
        <v>0.4375</v>
      </c>
      <c r="AF898" s="9">
        <v>18</v>
      </c>
      <c r="AG898" s="25" t="s">
        <v>2264</v>
      </c>
      <c r="BD898" s="1"/>
      <c r="BL898" s="4"/>
      <c r="BM898" s="4"/>
    </row>
    <row r="899" spans="2:65" x14ac:dyDescent="0.25">
      <c r="B899" s="48" t="str">
        <f t="shared" si="101"/>
        <v>WNeck Flange 900-NPS20 SCH-10</v>
      </c>
      <c r="C899" s="9" t="s">
        <v>23</v>
      </c>
      <c r="D899" s="9" t="s">
        <v>964</v>
      </c>
      <c r="E899" s="9">
        <v>16744703</v>
      </c>
      <c r="F899" s="22" t="s">
        <v>689</v>
      </c>
      <c r="G899" s="9" t="s">
        <v>1</v>
      </c>
      <c r="H899" s="9" t="s">
        <v>1882</v>
      </c>
      <c r="I899" s="13" t="s">
        <v>1883</v>
      </c>
      <c r="J899" s="10">
        <v>20</v>
      </c>
      <c r="K899" s="11" t="s">
        <v>967</v>
      </c>
      <c r="L899" s="11" t="s">
        <v>1685</v>
      </c>
      <c r="M899" s="15">
        <v>900</v>
      </c>
      <c r="N899" s="12">
        <v>33.75</v>
      </c>
      <c r="O899" s="12">
        <v>0.25</v>
      </c>
      <c r="P899" s="12">
        <v>4.25</v>
      </c>
      <c r="Q899" s="12">
        <v>24.5</v>
      </c>
      <c r="R899" s="12">
        <v>20</v>
      </c>
      <c r="S899" s="12">
        <v>9.75</v>
      </c>
      <c r="T899" s="9">
        <v>19.5</v>
      </c>
      <c r="U899" s="12">
        <v>29.5</v>
      </c>
      <c r="V899" s="12">
        <v>2.12</v>
      </c>
      <c r="W899" s="12">
        <v>20</v>
      </c>
      <c r="X899" s="9">
        <v>9</v>
      </c>
      <c r="Y899" s="9" t="s">
        <v>693</v>
      </c>
      <c r="Z899" s="9" t="s">
        <v>694</v>
      </c>
      <c r="AA899" s="9" t="s">
        <v>695</v>
      </c>
      <c r="AB899" s="9" t="s">
        <v>698</v>
      </c>
      <c r="AC899" s="9">
        <v>0.18333333333333332</v>
      </c>
      <c r="AD899" s="9">
        <v>3.6666666666666665</v>
      </c>
      <c r="AE899" s="9">
        <v>0.1875</v>
      </c>
      <c r="AF899" s="9">
        <v>18</v>
      </c>
      <c r="AG899" s="25" t="s">
        <v>2264</v>
      </c>
      <c r="BD899" s="1"/>
      <c r="BL899" s="4"/>
      <c r="BM899" s="4"/>
    </row>
    <row r="900" spans="2:65" x14ac:dyDescent="0.25">
      <c r="B900" s="48" t="str">
        <f t="shared" si="101"/>
        <v>WNeck Flange 900-NPS20 SCH-100</v>
      </c>
      <c r="C900" s="9" t="s">
        <v>23</v>
      </c>
      <c r="D900" s="9" t="s">
        <v>964</v>
      </c>
      <c r="E900" s="9">
        <v>16744703</v>
      </c>
      <c r="F900" s="22" t="s">
        <v>689</v>
      </c>
      <c r="G900" s="9" t="s">
        <v>1</v>
      </c>
      <c r="H900" s="9" t="s">
        <v>1884</v>
      </c>
      <c r="I900" s="13" t="s">
        <v>1883</v>
      </c>
      <c r="J900" s="10">
        <v>20</v>
      </c>
      <c r="K900" s="11" t="s">
        <v>967</v>
      </c>
      <c r="L900" s="11" t="s">
        <v>1685</v>
      </c>
      <c r="M900" s="15">
        <v>900</v>
      </c>
      <c r="N900" s="12">
        <v>33.75</v>
      </c>
      <c r="O900" s="12">
        <v>0.25</v>
      </c>
      <c r="P900" s="12">
        <v>4.25</v>
      </c>
      <c r="Q900" s="12">
        <v>24.5</v>
      </c>
      <c r="R900" s="12">
        <v>20</v>
      </c>
      <c r="S900" s="12">
        <v>9.75</v>
      </c>
      <c r="T900" s="9">
        <v>17.437999999999999</v>
      </c>
      <c r="U900" s="12">
        <v>29.5</v>
      </c>
      <c r="V900" s="12">
        <v>2.12</v>
      </c>
      <c r="W900" s="12">
        <v>20</v>
      </c>
      <c r="X900" s="9">
        <v>9</v>
      </c>
      <c r="Y900" s="9" t="s">
        <v>859</v>
      </c>
      <c r="Z900" s="9" t="s">
        <v>694</v>
      </c>
      <c r="AA900" s="9" t="s">
        <v>695</v>
      </c>
      <c r="AB900" s="9" t="s">
        <v>698</v>
      </c>
      <c r="AC900" s="9">
        <v>0.18333333333333332</v>
      </c>
      <c r="AD900" s="9">
        <v>3.6666666666666665</v>
      </c>
      <c r="AE900" s="9">
        <v>1.2185000000000006</v>
      </c>
      <c r="AF900" s="9">
        <v>18</v>
      </c>
      <c r="AG900" s="25" t="s">
        <v>2264</v>
      </c>
      <c r="BD900" s="1"/>
      <c r="BL900" s="4"/>
      <c r="BM900" s="4"/>
    </row>
    <row r="901" spans="2:65" x14ac:dyDescent="0.25">
      <c r="B901" s="48" t="str">
        <f t="shared" ref="B901:B964" si="102">CONCATENATE("WNeck Flange ",M901,"-NPS",J901," ",Y901)</f>
        <v>WNeck Flange 900-NPS20 SCH-120</v>
      </c>
      <c r="C901" s="9" t="s">
        <v>23</v>
      </c>
      <c r="D901" s="9" t="s">
        <v>964</v>
      </c>
      <c r="E901" s="9">
        <v>16744703</v>
      </c>
      <c r="F901" s="22" t="s">
        <v>689</v>
      </c>
      <c r="G901" s="9" t="s">
        <v>1</v>
      </c>
      <c r="H901" s="9" t="s">
        <v>1885</v>
      </c>
      <c r="I901" s="13" t="s">
        <v>1883</v>
      </c>
      <c r="J901" s="10">
        <v>20</v>
      </c>
      <c r="K901" s="11" t="s">
        <v>967</v>
      </c>
      <c r="L901" s="11" t="s">
        <v>1685</v>
      </c>
      <c r="M901" s="15">
        <v>900</v>
      </c>
      <c r="N901" s="12">
        <v>33.75</v>
      </c>
      <c r="O901" s="12">
        <v>0.25</v>
      </c>
      <c r="P901" s="12">
        <v>4.25</v>
      </c>
      <c r="Q901" s="12">
        <v>24.5</v>
      </c>
      <c r="R901" s="12">
        <v>20</v>
      </c>
      <c r="S901" s="12">
        <v>9.75</v>
      </c>
      <c r="T901" s="9">
        <v>17</v>
      </c>
      <c r="U901" s="12">
        <v>29.5</v>
      </c>
      <c r="V901" s="12">
        <v>2.12</v>
      </c>
      <c r="W901" s="12">
        <v>20</v>
      </c>
      <c r="X901" s="9">
        <v>9</v>
      </c>
      <c r="Y901" s="9" t="s">
        <v>816</v>
      </c>
      <c r="Z901" s="9" t="s">
        <v>694</v>
      </c>
      <c r="AA901" s="9" t="s">
        <v>695</v>
      </c>
      <c r="AB901" s="9" t="s">
        <v>698</v>
      </c>
      <c r="AC901" s="9">
        <v>0.18333333333333332</v>
      </c>
      <c r="AD901" s="9">
        <v>3.6666666666666665</v>
      </c>
      <c r="AE901" s="9">
        <v>1.4375</v>
      </c>
      <c r="AF901" s="9">
        <v>18</v>
      </c>
      <c r="AG901" s="25" t="s">
        <v>2264</v>
      </c>
      <c r="BD901" s="1"/>
      <c r="BL901" s="4"/>
      <c r="BM901" s="4"/>
    </row>
    <row r="902" spans="2:65" x14ac:dyDescent="0.25">
      <c r="B902" s="48" t="str">
        <f t="shared" si="102"/>
        <v>WNeck Flange 900-NPS20 SCH-140</v>
      </c>
      <c r="C902" s="9" t="s">
        <v>23</v>
      </c>
      <c r="D902" s="9" t="s">
        <v>964</v>
      </c>
      <c r="E902" s="9">
        <v>16744703</v>
      </c>
      <c r="F902" s="22" t="s">
        <v>689</v>
      </c>
      <c r="G902" s="9" t="s">
        <v>1</v>
      </c>
      <c r="H902" s="9" t="s">
        <v>1886</v>
      </c>
      <c r="I902" s="13" t="s">
        <v>1883</v>
      </c>
      <c r="J902" s="10">
        <v>20</v>
      </c>
      <c r="K902" s="11" t="s">
        <v>967</v>
      </c>
      <c r="L902" s="11" t="s">
        <v>1685</v>
      </c>
      <c r="M902" s="15">
        <v>900</v>
      </c>
      <c r="N902" s="12">
        <v>33.75</v>
      </c>
      <c r="O902" s="12">
        <v>0.25</v>
      </c>
      <c r="P902" s="12">
        <v>4.25</v>
      </c>
      <c r="Q902" s="12">
        <v>24.5</v>
      </c>
      <c r="R902" s="12">
        <v>20</v>
      </c>
      <c r="S902" s="12">
        <v>9.75</v>
      </c>
      <c r="T902" s="9">
        <v>16.5</v>
      </c>
      <c r="U902" s="12">
        <v>29.5</v>
      </c>
      <c r="V902" s="12">
        <v>2.12</v>
      </c>
      <c r="W902" s="12">
        <v>20</v>
      </c>
      <c r="X902" s="9">
        <v>9</v>
      </c>
      <c r="Y902" s="9" t="s">
        <v>862</v>
      </c>
      <c r="Z902" s="9" t="s">
        <v>694</v>
      </c>
      <c r="AA902" s="9" t="s">
        <v>695</v>
      </c>
      <c r="AB902" s="9" t="s">
        <v>698</v>
      </c>
      <c r="AC902" s="9">
        <v>0.18333333333333332</v>
      </c>
      <c r="AD902" s="9">
        <v>3.6666666666666665</v>
      </c>
      <c r="AE902" s="9">
        <v>1.6875</v>
      </c>
      <c r="AF902" s="9">
        <v>18</v>
      </c>
      <c r="AG902" s="25" t="s">
        <v>2264</v>
      </c>
      <c r="BD902" s="1"/>
      <c r="BL902" s="4"/>
      <c r="BM902" s="4"/>
    </row>
    <row r="903" spans="2:65" x14ac:dyDescent="0.25">
      <c r="B903" s="48" t="str">
        <f t="shared" si="102"/>
        <v>WNeck Flange 900-NPS20 SCH-160</v>
      </c>
      <c r="C903" s="9" t="s">
        <v>23</v>
      </c>
      <c r="D903" s="9" t="s">
        <v>964</v>
      </c>
      <c r="E903" s="9">
        <v>16744703</v>
      </c>
      <c r="F903" s="22" t="s">
        <v>689</v>
      </c>
      <c r="G903" s="9" t="s">
        <v>1</v>
      </c>
      <c r="H903" s="9" t="s">
        <v>1887</v>
      </c>
      <c r="I903" s="13" t="s">
        <v>1883</v>
      </c>
      <c r="J903" s="10">
        <v>20</v>
      </c>
      <c r="K903" s="11" t="s">
        <v>967</v>
      </c>
      <c r="L903" s="11" t="s">
        <v>1685</v>
      </c>
      <c r="M903" s="15">
        <v>900</v>
      </c>
      <c r="N903" s="12">
        <v>33.75</v>
      </c>
      <c r="O903" s="12">
        <v>0.25</v>
      </c>
      <c r="P903" s="12">
        <v>4.25</v>
      </c>
      <c r="Q903" s="12">
        <v>24.5</v>
      </c>
      <c r="R903" s="12">
        <v>20</v>
      </c>
      <c r="S903" s="12">
        <v>9.75</v>
      </c>
      <c r="T903" s="9">
        <v>16.062000000000001</v>
      </c>
      <c r="U903" s="12">
        <v>29.5</v>
      </c>
      <c r="V903" s="12">
        <v>2.12</v>
      </c>
      <c r="W903" s="12">
        <v>20</v>
      </c>
      <c r="X903" s="9">
        <v>9</v>
      </c>
      <c r="Y903" s="9" t="s">
        <v>700</v>
      </c>
      <c r="Z903" s="9" t="s">
        <v>694</v>
      </c>
      <c r="AA903" s="9" t="s">
        <v>695</v>
      </c>
      <c r="AB903" s="9" t="s">
        <v>698</v>
      </c>
      <c r="AC903" s="9">
        <v>0.18333333333333332</v>
      </c>
      <c r="AD903" s="9">
        <v>3.6666666666666665</v>
      </c>
      <c r="AE903" s="9">
        <v>1.9064999999999994</v>
      </c>
      <c r="AF903" s="9">
        <v>18</v>
      </c>
      <c r="AG903" s="25" t="s">
        <v>2264</v>
      </c>
      <c r="BD903" s="1"/>
      <c r="BL903" s="4"/>
      <c r="BM903" s="4"/>
    </row>
    <row r="904" spans="2:65" x14ac:dyDescent="0.25">
      <c r="B904" s="48" t="str">
        <f t="shared" si="102"/>
        <v>WNeck Flange 900-NPS20 SCH-20</v>
      </c>
      <c r="C904" s="9" t="s">
        <v>23</v>
      </c>
      <c r="D904" s="9" t="s">
        <v>964</v>
      </c>
      <c r="E904" s="9">
        <v>16744703</v>
      </c>
      <c r="F904" s="22" t="s">
        <v>689</v>
      </c>
      <c r="G904" s="9" t="s">
        <v>1</v>
      </c>
      <c r="H904" s="9" t="s">
        <v>1888</v>
      </c>
      <c r="I904" s="13" t="s">
        <v>1883</v>
      </c>
      <c r="J904" s="10">
        <v>20</v>
      </c>
      <c r="K904" s="11" t="s">
        <v>967</v>
      </c>
      <c r="L904" s="11" t="s">
        <v>1685</v>
      </c>
      <c r="M904" s="15">
        <v>900</v>
      </c>
      <c r="N904" s="12">
        <v>33.75</v>
      </c>
      <c r="O904" s="12">
        <v>0.25</v>
      </c>
      <c r="P904" s="12">
        <v>4.25</v>
      </c>
      <c r="Q904" s="12">
        <v>24.5</v>
      </c>
      <c r="R904" s="12">
        <v>20</v>
      </c>
      <c r="S904" s="12">
        <v>9.75</v>
      </c>
      <c r="T904" s="9">
        <v>19.25</v>
      </c>
      <c r="U904" s="12">
        <v>29.5</v>
      </c>
      <c r="V904" s="12">
        <v>2.12</v>
      </c>
      <c r="W904" s="12">
        <v>20</v>
      </c>
      <c r="X904" s="9">
        <v>9</v>
      </c>
      <c r="Y904" s="9" t="s">
        <v>866</v>
      </c>
      <c r="Z904" s="9" t="s">
        <v>694</v>
      </c>
      <c r="AA904" s="9" t="s">
        <v>695</v>
      </c>
      <c r="AB904" s="9" t="s">
        <v>698</v>
      </c>
      <c r="AC904" s="9">
        <v>0.18333333333333332</v>
      </c>
      <c r="AD904" s="9">
        <v>3.6666666666666665</v>
      </c>
      <c r="AE904" s="9">
        <v>0.3125</v>
      </c>
      <c r="AF904" s="9">
        <v>18</v>
      </c>
      <c r="AG904" s="25" t="s">
        <v>2264</v>
      </c>
      <c r="BD904" s="1"/>
      <c r="BL904" s="4"/>
      <c r="BM904" s="4"/>
    </row>
    <row r="905" spans="2:65" x14ac:dyDescent="0.25">
      <c r="B905" s="48" t="str">
        <f t="shared" si="102"/>
        <v>WNeck Flange 900-NPS20 SCH-30</v>
      </c>
      <c r="C905" s="9" t="s">
        <v>23</v>
      </c>
      <c r="D905" s="9" t="s">
        <v>964</v>
      </c>
      <c r="E905" s="9">
        <v>16744703</v>
      </c>
      <c r="F905" s="22" t="s">
        <v>689</v>
      </c>
      <c r="G905" s="9" t="s">
        <v>1</v>
      </c>
      <c r="H905" s="9" t="s">
        <v>1889</v>
      </c>
      <c r="I905" s="13" t="s">
        <v>1883</v>
      </c>
      <c r="J905" s="10">
        <v>20</v>
      </c>
      <c r="K905" s="11" t="s">
        <v>967</v>
      </c>
      <c r="L905" s="11" t="s">
        <v>1685</v>
      </c>
      <c r="M905" s="15">
        <v>900</v>
      </c>
      <c r="N905" s="12">
        <v>33.75</v>
      </c>
      <c r="O905" s="12">
        <v>0.25</v>
      </c>
      <c r="P905" s="12">
        <v>4.25</v>
      </c>
      <c r="Q905" s="12">
        <v>24.5</v>
      </c>
      <c r="R905" s="12">
        <v>20</v>
      </c>
      <c r="S905" s="12">
        <v>9.75</v>
      </c>
      <c r="T905" s="9">
        <v>19</v>
      </c>
      <c r="U905" s="12">
        <v>29.5</v>
      </c>
      <c r="V905" s="12">
        <v>2.12</v>
      </c>
      <c r="W905" s="12">
        <v>20</v>
      </c>
      <c r="X905" s="9">
        <v>9</v>
      </c>
      <c r="Y905" s="9" t="s">
        <v>868</v>
      </c>
      <c r="Z905" s="9" t="s">
        <v>694</v>
      </c>
      <c r="AA905" s="9" t="s">
        <v>695</v>
      </c>
      <c r="AB905" s="9" t="s">
        <v>698</v>
      </c>
      <c r="AC905" s="9">
        <v>0.18333333333333332</v>
      </c>
      <c r="AD905" s="9">
        <v>3.6666666666666665</v>
      </c>
      <c r="AE905" s="9">
        <v>0.4375</v>
      </c>
      <c r="AF905" s="9">
        <v>18</v>
      </c>
      <c r="AG905" s="25" t="s">
        <v>2264</v>
      </c>
      <c r="BD905" s="1"/>
      <c r="BL905" s="4"/>
      <c r="BM905" s="4"/>
    </row>
    <row r="906" spans="2:65" x14ac:dyDescent="0.25">
      <c r="B906" s="48" t="str">
        <f t="shared" si="102"/>
        <v>WNeck Flange 900-NPS20 SCH-40</v>
      </c>
      <c r="C906" s="9" t="s">
        <v>23</v>
      </c>
      <c r="D906" s="9" t="s">
        <v>964</v>
      </c>
      <c r="E906" s="9">
        <v>16744703</v>
      </c>
      <c r="F906" s="22" t="s">
        <v>689</v>
      </c>
      <c r="G906" s="9" t="s">
        <v>1</v>
      </c>
      <c r="H906" s="9" t="s">
        <v>1890</v>
      </c>
      <c r="I906" s="13" t="s">
        <v>1883</v>
      </c>
      <c r="J906" s="10">
        <v>20</v>
      </c>
      <c r="K906" s="11" t="s">
        <v>967</v>
      </c>
      <c r="L906" s="11" t="s">
        <v>1685</v>
      </c>
      <c r="M906" s="15">
        <v>900</v>
      </c>
      <c r="N906" s="12">
        <v>33.75</v>
      </c>
      <c r="O906" s="12">
        <v>0.25</v>
      </c>
      <c r="P906" s="12">
        <v>4.25</v>
      </c>
      <c r="Q906" s="12">
        <v>24.5</v>
      </c>
      <c r="R906" s="12">
        <v>20</v>
      </c>
      <c r="S906" s="12">
        <v>9.75</v>
      </c>
      <c r="T906" s="9">
        <v>18.812000000000001</v>
      </c>
      <c r="U906" s="12">
        <v>29.5</v>
      </c>
      <c r="V906" s="12">
        <v>2.12</v>
      </c>
      <c r="W906" s="12">
        <v>20</v>
      </c>
      <c r="X906" s="9">
        <v>9</v>
      </c>
      <c r="Y906" s="9" t="s">
        <v>702</v>
      </c>
      <c r="Z906" s="9" t="s">
        <v>694</v>
      </c>
      <c r="AA906" s="9" t="s">
        <v>695</v>
      </c>
      <c r="AB906" s="9" t="s">
        <v>698</v>
      </c>
      <c r="AC906" s="9">
        <v>0.18333333333333332</v>
      </c>
      <c r="AD906" s="9">
        <v>3.6666666666666665</v>
      </c>
      <c r="AE906" s="9">
        <v>0.53149999999999942</v>
      </c>
      <c r="AF906" s="9">
        <v>18</v>
      </c>
      <c r="AG906" s="25" t="s">
        <v>2264</v>
      </c>
      <c r="BD906" s="1"/>
      <c r="BL906" s="4"/>
      <c r="BM906" s="4"/>
    </row>
    <row r="907" spans="2:65" x14ac:dyDescent="0.25">
      <c r="B907" s="48" t="str">
        <f t="shared" si="102"/>
        <v>WNeck Flange 900-NPS20 SCH-60</v>
      </c>
      <c r="C907" s="9" t="s">
        <v>23</v>
      </c>
      <c r="D907" s="9" t="s">
        <v>964</v>
      </c>
      <c r="E907" s="9">
        <v>16744703</v>
      </c>
      <c r="F907" s="22" t="s">
        <v>689</v>
      </c>
      <c r="G907" s="9" t="s">
        <v>1</v>
      </c>
      <c r="H907" s="9" t="s">
        <v>1891</v>
      </c>
      <c r="I907" s="13" t="s">
        <v>1883</v>
      </c>
      <c r="J907" s="10">
        <v>20</v>
      </c>
      <c r="K907" s="11" t="s">
        <v>967</v>
      </c>
      <c r="L907" s="11" t="s">
        <v>1685</v>
      </c>
      <c r="M907" s="15">
        <v>900</v>
      </c>
      <c r="N907" s="12">
        <v>33.75</v>
      </c>
      <c r="O907" s="12">
        <v>0.25</v>
      </c>
      <c r="P907" s="12">
        <v>4.25</v>
      </c>
      <c r="Q907" s="12">
        <v>24.5</v>
      </c>
      <c r="R907" s="12">
        <v>20</v>
      </c>
      <c r="S907" s="12">
        <v>9.75</v>
      </c>
      <c r="T907" s="9">
        <v>18.376000000000001</v>
      </c>
      <c r="U907" s="12">
        <v>29.5</v>
      </c>
      <c r="V907" s="12">
        <v>2.12</v>
      </c>
      <c r="W907" s="12">
        <v>20</v>
      </c>
      <c r="X907" s="9">
        <v>9</v>
      </c>
      <c r="Y907" s="9" t="s">
        <v>872</v>
      </c>
      <c r="Z907" s="9" t="s">
        <v>694</v>
      </c>
      <c r="AA907" s="9" t="s">
        <v>695</v>
      </c>
      <c r="AB907" s="9" t="s">
        <v>698</v>
      </c>
      <c r="AC907" s="9">
        <v>0.18333333333333332</v>
      </c>
      <c r="AD907" s="9">
        <v>3.6666666666666665</v>
      </c>
      <c r="AE907" s="9">
        <v>0.74949999999999939</v>
      </c>
      <c r="AF907" s="9">
        <v>18</v>
      </c>
      <c r="AG907" s="25" t="s">
        <v>2264</v>
      </c>
      <c r="BD907" s="1"/>
      <c r="BL907" s="4"/>
      <c r="BM907" s="4"/>
    </row>
    <row r="908" spans="2:65" x14ac:dyDescent="0.25">
      <c r="B908" s="48" t="str">
        <f t="shared" si="102"/>
        <v>WNeck Flange 900-NPS20 SCH-80</v>
      </c>
      <c r="C908" s="9" t="s">
        <v>23</v>
      </c>
      <c r="D908" s="9" t="s">
        <v>964</v>
      </c>
      <c r="E908" s="9">
        <v>16744703</v>
      </c>
      <c r="F908" s="22" t="s">
        <v>689</v>
      </c>
      <c r="G908" s="9" t="s">
        <v>1</v>
      </c>
      <c r="H908" s="9" t="s">
        <v>1892</v>
      </c>
      <c r="I908" s="13" t="s">
        <v>1883</v>
      </c>
      <c r="J908" s="10">
        <v>20</v>
      </c>
      <c r="K908" s="11" t="s">
        <v>967</v>
      </c>
      <c r="L908" s="11" t="s">
        <v>1685</v>
      </c>
      <c r="M908" s="15">
        <v>900</v>
      </c>
      <c r="N908" s="12">
        <v>33.75</v>
      </c>
      <c r="O908" s="12">
        <v>0.25</v>
      </c>
      <c r="P908" s="12">
        <v>4.25</v>
      </c>
      <c r="Q908" s="12">
        <v>24.5</v>
      </c>
      <c r="R908" s="12">
        <v>20</v>
      </c>
      <c r="S908" s="12">
        <v>9.75</v>
      </c>
      <c r="T908" s="9">
        <v>17.937999999999999</v>
      </c>
      <c r="U908" s="12">
        <v>29.5</v>
      </c>
      <c r="V908" s="12">
        <v>2.12</v>
      </c>
      <c r="W908" s="12">
        <v>20</v>
      </c>
      <c r="X908" s="9">
        <v>9</v>
      </c>
      <c r="Y908" s="9" t="s">
        <v>704</v>
      </c>
      <c r="Z908" s="9" t="s">
        <v>694</v>
      </c>
      <c r="AA908" s="9" t="s">
        <v>695</v>
      </c>
      <c r="AB908" s="9" t="s">
        <v>698</v>
      </c>
      <c r="AC908" s="9">
        <v>0.18333333333333332</v>
      </c>
      <c r="AD908" s="9">
        <v>3.6666666666666665</v>
      </c>
      <c r="AE908" s="9">
        <v>0.96850000000000058</v>
      </c>
      <c r="AF908" s="9">
        <v>18</v>
      </c>
      <c r="AG908" s="25" t="s">
        <v>2264</v>
      </c>
      <c r="BD908" s="1"/>
      <c r="BL908" s="4"/>
      <c r="BM908" s="4"/>
    </row>
    <row r="909" spans="2:65" x14ac:dyDescent="0.25">
      <c r="B909" s="48" t="str">
        <f t="shared" si="102"/>
        <v>WNeck Flange 900-NPS20 SCH-STD</v>
      </c>
      <c r="C909" s="9" t="s">
        <v>23</v>
      </c>
      <c r="D909" s="9" t="s">
        <v>964</v>
      </c>
      <c r="E909" s="9">
        <v>16744703</v>
      </c>
      <c r="F909" s="22" t="s">
        <v>689</v>
      </c>
      <c r="G909" s="9" t="s">
        <v>1</v>
      </c>
      <c r="H909" s="9" t="s">
        <v>1893</v>
      </c>
      <c r="I909" s="13" t="s">
        <v>1883</v>
      </c>
      <c r="J909" s="10">
        <v>20</v>
      </c>
      <c r="K909" s="11" t="s">
        <v>967</v>
      </c>
      <c r="L909" s="11" t="s">
        <v>1685</v>
      </c>
      <c r="M909" s="15">
        <v>900</v>
      </c>
      <c r="N909" s="12">
        <v>33.75</v>
      </c>
      <c r="O909" s="12">
        <v>0.25</v>
      </c>
      <c r="P909" s="12">
        <v>4.25</v>
      </c>
      <c r="Q909" s="12">
        <v>24.5</v>
      </c>
      <c r="R909" s="12">
        <v>20</v>
      </c>
      <c r="S909" s="12">
        <v>9.75</v>
      </c>
      <c r="T909" s="9">
        <v>19.25</v>
      </c>
      <c r="U909" s="12">
        <v>29.5</v>
      </c>
      <c r="V909" s="12">
        <v>2.12</v>
      </c>
      <c r="W909" s="12">
        <v>20</v>
      </c>
      <c r="X909" s="9">
        <v>9</v>
      </c>
      <c r="Y909" s="9" t="s">
        <v>706</v>
      </c>
      <c r="Z909" s="9" t="s">
        <v>694</v>
      </c>
      <c r="AA909" s="9" t="s">
        <v>695</v>
      </c>
      <c r="AB909" s="9" t="s">
        <v>698</v>
      </c>
      <c r="AC909" s="9">
        <v>0.18333333333333332</v>
      </c>
      <c r="AD909" s="9">
        <v>3.6666666666666665</v>
      </c>
      <c r="AE909" s="9">
        <v>0.3125</v>
      </c>
      <c r="AF909" s="9">
        <v>18</v>
      </c>
      <c r="AG909" s="25" t="s">
        <v>2264</v>
      </c>
      <c r="BD909" s="1"/>
      <c r="BL909" s="4"/>
      <c r="BM909" s="4"/>
    </row>
    <row r="910" spans="2:65" x14ac:dyDescent="0.25">
      <c r="B910" s="48" t="str">
        <f t="shared" si="102"/>
        <v>WNeck Flange 900-NPS20 SCH-XH</v>
      </c>
      <c r="C910" s="9" t="s">
        <v>23</v>
      </c>
      <c r="D910" s="9" t="s">
        <v>964</v>
      </c>
      <c r="E910" s="9">
        <v>16744703</v>
      </c>
      <c r="F910" s="22" t="s">
        <v>689</v>
      </c>
      <c r="G910" s="9" t="s">
        <v>1</v>
      </c>
      <c r="H910" s="9" t="s">
        <v>1894</v>
      </c>
      <c r="I910" s="13" t="s">
        <v>1883</v>
      </c>
      <c r="J910" s="10">
        <v>20</v>
      </c>
      <c r="K910" s="11" t="s">
        <v>967</v>
      </c>
      <c r="L910" s="11" t="s">
        <v>1685</v>
      </c>
      <c r="M910" s="15">
        <v>900</v>
      </c>
      <c r="N910" s="12">
        <v>33.75</v>
      </c>
      <c r="O910" s="12">
        <v>0.25</v>
      </c>
      <c r="P910" s="12">
        <v>4.25</v>
      </c>
      <c r="Q910" s="12">
        <v>24.5</v>
      </c>
      <c r="R910" s="12">
        <v>20</v>
      </c>
      <c r="S910" s="12">
        <v>9.75</v>
      </c>
      <c r="T910" s="9">
        <v>19</v>
      </c>
      <c r="U910" s="12">
        <v>29.5</v>
      </c>
      <c r="V910" s="12">
        <v>2.12</v>
      </c>
      <c r="W910" s="12">
        <v>20</v>
      </c>
      <c r="X910" s="9">
        <v>9</v>
      </c>
      <c r="Y910" s="9" t="s">
        <v>708</v>
      </c>
      <c r="Z910" s="9" t="s">
        <v>694</v>
      </c>
      <c r="AA910" s="9" t="s">
        <v>695</v>
      </c>
      <c r="AB910" s="9" t="s">
        <v>698</v>
      </c>
      <c r="AC910" s="9">
        <v>0.18333333333333332</v>
      </c>
      <c r="AD910" s="9">
        <v>3.6666666666666665</v>
      </c>
      <c r="AE910" s="9">
        <v>0.4375</v>
      </c>
      <c r="AF910" s="9">
        <v>18</v>
      </c>
      <c r="AG910" s="25" t="s">
        <v>2264</v>
      </c>
      <c r="BD910" s="1"/>
      <c r="BL910" s="4"/>
      <c r="BM910" s="4"/>
    </row>
    <row r="911" spans="2:65" x14ac:dyDescent="0.25">
      <c r="B911" s="48" t="str">
        <f t="shared" si="102"/>
        <v>WNeck Flange 900-NPS24 SCH-10</v>
      </c>
      <c r="C911" s="9" t="s">
        <v>23</v>
      </c>
      <c r="D911" s="9" t="s">
        <v>788</v>
      </c>
      <c r="E911" s="9">
        <v>16777215</v>
      </c>
      <c r="F911" s="22" t="s">
        <v>689</v>
      </c>
      <c r="G911" s="9" t="s">
        <v>1</v>
      </c>
      <c r="H911" s="9" t="s">
        <v>1895</v>
      </c>
      <c r="I911" s="13" t="s">
        <v>1896</v>
      </c>
      <c r="J911" s="10">
        <v>24.000000000000004</v>
      </c>
      <c r="K911" s="11" t="s">
        <v>981</v>
      </c>
      <c r="L911" s="11" t="s">
        <v>1685</v>
      </c>
      <c r="M911" s="15">
        <v>900</v>
      </c>
      <c r="N911" s="12">
        <v>41</v>
      </c>
      <c r="O911" s="12">
        <v>0.25</v>
      </c>
      <c r="P911" s="12">
        <v>5.5</v>
      </c>
      <c r="Q911" s="12">
        <v>29.5</v>
      </c>
      <c r="R911" s="12">
        <v>24.000000000000004</v>
      </c>
      <c r="S911" s="12">
        <v>11.5</v>
      </c>
      <c r="T911" s="9">
        <v>23.5</v>
      </c>
      <c r="U911" s="12">
        <v>35.5</v>
      </c>
      <c r="V911" s="12">
        <v>2.62</v>
      </c>
      <c r="W911" s="12">
        <v>20</v>
      </c>
      <c r="X911" s="9">
        <v>9</v>
      </c>
      <c r="Y911" s="9" t="s">
        <v>693</v>
      </c>
      <c r="Z911" s="9" t="s">
        <v>694</v>
      </c>
      <c r="AA911" s="9" t="s">
        <v>695</v>
      </c>
      <c r="AB911" s="9" t="s">
        <v>698</v>
      </c>
      <c r="AC911" s="9">
        <v>0.2</v>
      </c>
      <c r="AD911" s="9">
        <v>4</v>
      </c>
      <c r="AE911" s="9">
        <v>0.18750000000000178</v>
      </c>
      <c r="AF911" s="9">
        <v>18</v>
      </c>
      <c r="AG911" s="25" t="s">
        <v>2264</v>
      </c>
      <c r="BD911" s="1"/>
      <c r="BL911" s="4"/>
      <c r="BM911" s="4"/>
    </row>
    <row r="912" spans="2:65" x14ac:dyDescent="0.25">
      <c r="B912" s="48" t="str">
        <f t="shared" si="102"/>
        <v>WNeck Flange 900-NPS24 SCH-100</v>
      </c>
      <c r="C912" s="9" t="s">
        <v>23</v>
      </c>
      <c r="D912" s="9" t="s">
        <v>788</v>
      </c>
      <c r="E912" s="9">
        <v>16777215</v>
      </c>
      <c r="F912" s="22" t="s">
        <v>689</v>
      </c>
      <c r="G912" s="9" t="s">
        <v>1</v>
      </c>
      <c r="H912" s="9" t="s">
        <v>1897</v>
      </c>
      <c r="I912" s="13" t="s">
        <v>1896</v>
      </c>
      <c r="J912" s="10">
        <v>24.000000000000004</v>
      </c>
      <c r="K912" s="11" t="s">
        <v>981</v>
      </c>
      <c r="L912" s="11" t="s">
        <v>1685</v>
      </c>
      <c r="M912" s="15">
        <v>900</v>
      </c>
      <c r="N912" s="12">
        <v>41</v>
      </c>
      <c r="O912" s="12">
        <v>0.25</v>
      </c>
      <c r="P912" s="12">
        <v>5.5</v>
      </c>
      <c r="Q912" s="12">
        <v>29.5</v>
      </c>
      <c r="R912" s="12">
        <v>24.000000000000004</v>
      </c>
      <c r="S912" s="12">
        <v>11.5</v>
      </c>
      <c r="T912" s="9">
        <v>20.937999999999999</v>
      </c>
      <c r="U912" s="12">
        <v>35.5</v>
      </c>
      <c r="V912" s="12">
        <v>2.62</v>
      </c>
      <c r="W912" s="12">
        <v>20</v>
      </c>
      <c r="X912" s="9">
        <v>9</v>
      </c>
      <c r="Y912" s="9" t="s">
        <v>859</v>
      </c>
      <c r="Z912" s="9" t="s">
        <v>694</v>
      </c>
      <c r="AA912" s="9" t="s">
        <v>695</v>
      </c>
      <c r="AB912" s="9" t="s">
        <v>698</v>
      </c>
      <c r="AC912" s="9">
        <v>0.2</v>
      </c>
      <c r="AD912" s="9">
        <v>4</v>
      </c>
      <c r="AE912" s="9">
        <v>1.4685000000000024</v>
      </c>
      <c r="AF912" s="9">
        <v>18</v>
      </c>
      <c r="AG912" s="25" t="s">
        <v>2264</v>
      </c>
      <c r="BD912" s="1"/>
      <c r="BL912" s="4"/>
      <c r="BM912" s="4"/>
    </row>
    <row r="913" spans="2:65" x14ac:dyDescent="0.25">
      <c r="B913" s="48" t="str">
        <f t="shared" si="102"/>
        <v>WNeck Flange 900-NPS24 SCH-120</v>
      </c>
      <c r="C913" s="9" t="s">
        <v>23</v>
      </c>
      <c r="D913" s="9" t="s">
        <v>788</v>
      </c>
      <c r="E913" s="9">
        <v>16777215</v>
      </c>
      <c r="F913" s="22" t="s">
        <v>689</v>
      </c>
      <c r="G913" s="9" t="s">
        <v>1</v>
      </c>
      <c r="H913" s="9" t="s">
        <v>1898</v>
      </c>
      <c r="I913" s="13" t="s">
        <v>1896</v>
      </c>
      <c r="J913" s="10">
        <v>24.000000000000004</v>
      </c>
      <c r="K913" s="11" t="s">
        <v>981</v>
      </c>
      <c r="L913" s="11" t="s">
        <v>1685</v>
      </c>
      <c r="M913" s="15">
        <v>900</v>
      </c>
      <c r="N913" s="12">
        <v>41</v>
      </c>
      <c r="O913" s="12">
        <v>0.25</v>
      </c>
      <c r="P913" s="12">
        <v>5.5</v>
      </c>
      <c r="Q913" s="12">
        <v>29.5</v>
      </c>
      <c r="R913" s="12">
        <v>24.000000000000004</v>
      </c>
      <c r="S913" s="12">
        <v>11.5</v>
      </c>
      <c r="T913" s="9">
        <v>20.376000000000001</v>
      </c>
      <c r="U913" s="12">
        <v>35.5</v>
      </c>
      <c r="V913" s="12">
        <v>2.62</v>
      </c>
      <c r="W913" s="12">
        <v>20</v>
      </c>
      <c r="X913" s="9">
        <v>9</v>
      </c>
      <c r="Y913" s="9" t="s">
        <v>816</v>
      </c>
      <c r="Z913" s="9" t="s">
        <v>694</v>
      </c>
      <c r="AA913" s="9" t="s">
        <v>695</v>
      </c>
      <c r="AB913" s="9" t="s">
        <v>698</v>
      </c>
      <c r="AC913" s="9">
        <v>0.2</v>
      </c>
      <c r="AD913" s="9">
        <v>4</v>
      </c>
      <c r="AE913" s="9">
        <v>1.7495000000000012</v>
      </c>
      <c r="AF913" s="9">
        <v>18</v>
      </c>
      <c r="AG913" s="25" t="s">
        <v>2264</v>
      </c>
      <c r="BD913" s="1"/>
      <c r="BL913" s="4"/>
      <c r="BM913" s="4"/>
    </row>
    <row r="914" spans="2:65" x14ac:dyDescent="0.25">
      <c r="B914" s="48" t="str">
        <f t="shared" si="102"/>
        <v>WNeck Flange 900-NPS24 SCH-140</v>
      </c>
      <c r="C914" s="9" t="s">
        <v>23</v>
      </c>
      <c r="D914" s="9" t="s">
        <v>788</v>
      </c>
      <c r="E914" s="9">
        <v>16777215</v>
      </c>
      <c r="F914" s="22" t="s">
        <v>689</v>
      </c>
      <c r="G914" s="9" t="s">
        <v>1</v>
      </c>
      <c r="H914" s="9" t="s">
        <v>1899</v>
      </c>
      <c r="I914" s="13" t="s">
        <v>1896</v>
      </c>
      <c r="J914" s="10">
        <v>24.000000000000004</v>
      </c>
      <c r="K914" s="11" t="s">
        <v>981</v>
      </c>
      <c r="L914" s="11" t="s">
        <v>1685</v>
      </c>
      <c r="M914" s="15">
        <v>900</v>
      </c>
      <c r="N914" s="12">
        <v>41</v>
      </c>
      <c r="O914" s="12">
        <v>0.25</v>
      </c>
      <c r="P914" s="12">
        <v>5.5</v>
      </c>
      <c r="Q914" s="12">
        <v>29.5</v>
      </c>
      <c r="R914" s="12">
        <v>24.000000000000004</v>
      </c>
      <c r="S914" s="12">
        <v>11.5</v>
      </c>
      <c r="T914" s="9">
        <v>19.876000000000001</v>
      </c>
      <c r="U914" s="12">
        <v>35.5</v>
      </c>
      <c r="V914" s="12">
        <v>2.62</v>
      </c>
      <c r="W914" s="12">
        <v>20</v>
      </c>
      <c r="X914" s="9">
        <v>9</v>
      </c>
      <c r="Y914" s="9" t="s">
        <v>862</v>
      </c>
      <c r="Z914" s="9" t="s">
        <v>694</v>
      </c>
      <c r="AA914" s="9" t="s">
        <v>695</v>
      </c>
      <c r="AB914" s="9" t="s">
        <v>698</v>
      </c>
      <c r="AC914" s="9">
        <v>0.2</v>
      </c>
      <c r="AD914" s="9">
        <v>4</v>
      </c>
      <c r="AE914" s="9">
        <v>1.9995000000000012</v>
      </c>
      <c r="AF914" s="9">
        <v>18</v>
      </c>
      <c r="AG914" s="25" t="s">
        <v>2264</v>
      </c>
      <c r="BD914" s="1"/>
      <c r="BL914" s="4"/>
      <c r="BM914" s="4"/>
    </row>
    <row r="915" spans="2:65" x14ac:dyDescent="0.25">
      <c r="B915" s="48" t="str">
        <f t="shared" si="102"/>
        <v>WNeck Flange 900-NPS24 SCH-160</v>
      </c>
      <c r="C915" s="9" t="s">
        <v>23</v>
      </c>
      <c r="D915" s="9" t="s">
        <v>788</v>
      </c>
      <c r="E915" s="9">
        <v>16777215</v>
      </c>
      <c r="F915" s="22" t="s">
        <v>689</v>
      </c>
      <c r="G915" s="9" t="s">
        <v>1</v>
      </c>
      <c r="H915" s="9" t="s">
        <v>1900</v>
      </c>
      <c r="I915" s="13" t="s">
        <v>1896</v>
      </c>
      <c r="J915" s="10">
        <v>24.000000000000004</v>
      </c>
      <c r="K915" s="11" t="s">
        <v>981</v>
      </c>
      <c r="L915" s="11" t="s">
        <v>1685</v>
      </c>
      <c r="M915" s="15">
        <v>900</v>
      </c>
      <c r="N915" s="12">
        <v>41</v>
      </c>
      <c r="O915" s="12">
        <v>0.25</v>
      </c>
      <c r="P915" s="12">
        <v>5.5</v>
      </c>
      <c r="Q915" s="12">
        <v>29.5</v>
      </c>
      <c r="R915" s="12">
        <v>24.000000000000004</v>
      </c>
      <c r="S915" s="12">
        <v>11.5</v>
      </c>
      <c r="T915" s="9">
        <v>19.312000000000001</v>
      </c>
      <c r="U915" s="12">
        <v>35.5</v>
      </c>
      <c r="V915" s="12">
        <v>2.62</v>
      </c>
      <c r="W915" s="12">
        <v>20</v>
      </c>
      <c r="X915" s="9">
        <v>9</v>
      </c>
      <c r="Y915" s="9" t="s">
        <v>700</v>
      </c>
      <c r="Z915" s="9" t="s">
        <v>694</v>
      </c>
      <c r="AA915" s="9" t="s">
        <v>695</v>
      </c>
      <c r="AB915" s="9" t="s">
        <v>698</v>
      </c>
      <c r="AC915" s="9">
        <v>0.2</v>
      </c>
      <c r="AD915" s="9">
        <v>4</v>
      </c>
      <c r="AE915" s="9">
        <v>2.2815000000000012</v>
      </c>
      <c r="AF915" s="9">
        <v>18</v>
      </c>
      <c r="AG915" s="25" t="s">
        <v>2264</v>
      </c>
      <c r="BD915" s="1"/>
      <c r="BL915" s="4"/>
      <c r="BM915" s="4"/>
    </row>
    <row r="916" spans="2:65" x14ac:dyDescent="0.25">
      <c r="B916" s="48" t="str">
        <f t="shared" si="102"/>
        <v>WNeck Flange 900-NPS24 SCH-20</v>
      </c>
      <c r="C916" s="9" t="s">
        <v>23</v>
      </c>
      <c r="D916" s="9" t="s">
        <v>788</v>
      </c>
      <c r="E916" s="9">
        <v>16777215</v>
      </c>
      <c r="F916" s="22" t="s">
        <v>689</v>
      </c>
      <c r="G916" s="9" t="s">
        <v>1</v>
      </c>
      <c r="H916" s="9" t="s">
        <v>1901</v>
      </c>
      <c r="I916" s="13" t="s">
        <v>1896</v>
      </c>
      <c r="J916" s="10">
        <v>24.000000000000004</v>
      </c>
      <c r="K916" s="11" t="s">
        <v>981</v>
      </c>
      <c r="L916" s="11" t="s">
        <v>1685</v>
      </c>
      <c r="M916" s="15">
        <v>900</v>
      </c>
      <c r="N916" s="12">
        <v>41</v>
      </c>
      <c r="O916" s="12">
        <v>0.25</v>
      </c>
      <c r="P916" s="12">
        <v>5.5</v>
      </c>
      <c r="Q916" s="12">
        <v>29.5</v>
      </c>
      <c r="R916" s="12">
        <v>24.000000000000004</v>
      </c>
      <c r="S916" s="12">
        <v>11.5</v>
      </c>
      <c r="T916" s="9">
        <v>23.25</v>
      </c>
      <c r="U916" s="12">
        <v>35.5</v>
      </c>
      <c r="V916" s="12">
        <v>2.62</v>
      </c>
      <c r="W916" s="12">
        <v>20</v>
      </c>
      <c r="X916" s="9">
        <v>9</v>
      </c>
      <c r="Y916" s="9" t="s">
        <v>866</v>
      </c>
      <c r="Z916" s="9" t="s">
        <v>694</v>
      </c>
      <c r="AA916" s="9" t="s">
        <v>695</v>
      </c>
      <c r="AB916" s="9" t="s">
        <v>698</v>
      </c>
      <c r="AC916" s="9">
        <v>0.2</v>
      </c>
      <c r="AD916" s="9">
        <v>4</v>
      </c>
      <c r="AE916" s="9">
        <v>0.31250000000000178</v>
      </c>
      <c r="AF916" s="9">
        <v>18</v>
      </c>
      <c r="AG916" s="25" t="s">
        <v>2264</v>
      </c>
      <c r="BD916" s="1"/>
      <c r="BL916" s="4"/>
      <c r="BM916" s="4"/>
    </row>
    <row r="917" spans="2:65" x14ac:dyDescent="0.25">
      <c r="B917" s="48" t="str">
        <f t="shared" si="102"/>
        <v>WNeck Flange 900-NPS24 SCH-30</v>
      </c>
      <c r="C917" s="9" t="s">
        <v>23</v>
      </c>
      <c r="D917" s="9" t="s">
        <v>788</v>
      </c>
      <c r="E917" s="9">
        <v>16777215</v>
      </c>
      <c r="F917" s="22" t="s">
        <v>689</v>
      </c>
      <c r="G917" s="9" t="s">
        <v>1</v>
      </c>
      <c r="H917" s="9" t="s">
        <v>1902</v>
      </c>
      <c r="I917" s="13" t="s">
        <v>1896</v>
      </c>
      <c r="J917" s="10">
        <v>24.000000000000004</v>
      </c>
      <c r="K917" s="11" t="s">
        <v>981</v>
      </c>
      <c r="L917" s="11" t="s">
        <v>1685</v>
      </c>
      <c r="M917" s="15">
        <v>900</v>
      </c>
      <c r="N917" s="12">
        <v>41</v>
      </c>
      <c r="O917" s="12">
        <v>0.25</v>
      </c>
      <c r="P917" s="12">
        <v>5.5</v>
      </c>
      <c r="Q917" s="12">
        <v>29.5</v>
      </c>
      <c r="R917" s="12">
        <v>24.000000000000004</v>
      </c>
      <c r="S917" s="12">
        <v>11.5</v>
      </c>
      <c r="T917" s="9">
        <v>22.876000000000001</v>
      </c>
      <c r="U917" s="12">
        <v>35.5</v>
      </c>
      <c r="V917" s="12">
        <v>2.62</v>
      </c>
      <c r="W917" s="12">
        <v>20</v>
      </c>
      <c r="X917" s="9">
        <v>9</v>
      </c>
      <c r="Y917" s="9" t="s">
        <v>868</v>
      </c>
      <c r="Z917" s="9" t="s">
        <v>694</v>
      </c>
      <c r="AA917" s="9" t="s">
        <v>695</v>
      </c>
      <c r="AB917" s="9" t="s">
        <v>698</v>
      </c>
      <c r="AC917" s="9">
        <v>0.2</v>
      </c>
      <c r="AD917" s="9">
        <v>4</v>
      </c>
      <c r="AE917" s="9">
        <v>0.49950000000000117</v>
      </c>
      <c r="AF917" s="9">
        <v>18</v>
      </c>
      <c r="AG917" s="25" t="s">
        <v>2264</v>
      </c>
      <c r="BD917" s="1"/>
      <c r="BL917" s="4"/>
      <c r="BM917" s="4"/>
    </row>
    <row r="918" spans="2:65" x14ac:dyDescent="0.25">
      <c r="B918" s="48" t="str">
        <f t="shared" si="102"/>
        <v>WNeck Flange 900-NPS24 SCH-40</v>
      </c>
      <c r="C918" s="9" t="s">
        <v>23</v>
      </c>
      <c r="D918" s="9" t="s">
        <v>788</v>
      </c>
      <c r="E918" s="9">
        <v>16777215</v>
      </c>
      <c r="F918" s="22" t="s">
        <v>689</v>
      </c>
      <c r="G918" s="9" t="s">
        <v>1</v>
      </c>
      <c r="H918" s="9" t="s">
        <v>1903</v>
      </c>
      <c r="I918" s="13" t="s">
        <v>1896</v>
      </c>
      <c r="J918" s="10">
        <v>24.000000000000004</v>
      </c>
      <c r="K918" s="11" t="s">
        <v>981</v>
      </c>
      <c r="L918" s="11" t="s">
        <v>1685</v>
      </c>
      <c r="M918" s="15">
        <v>900</v>
      </c>
      <c r="N918" s="12">
        <v>41</v>
      </c>
      <c r="O918" s="12">
        <v>0.25</v>
      </c>
      <c r="P918" s="12">
        <v>5.5</v>
      </c>
      <c r="Q918" s="12">
        <v>29.5</v>
      </c>
      <c r="R918" s="12">
        <v>24.000000000000004</v>
      </c>
      <c r="S918" s="12">
        <v>11.5</v>
      </c>
      <c r="T918" s="9">
        <v>22.623999999999999</v>
      </c>
      <c r="U918" s="12">
        <v>35.5</v>
      </c>
      <c r="V918" s="12">
        <v>2.62</v>
      </c>
      <c r="W918" s="12">
        <v>20</v>
      </c>
      <c r="X918" s="9">
        <v>9</v>
      </c>
      <c r="Y918" s="9" t="s">
        <v>702</v>
      </c>
      <c r="Z918" s="9" t="s">
        <v>694</v>
      </c>
      <c r="AA918" s="9" t="s">
        <v>695</v>
      </c>
      <c r="AB918" s="9" t="s">
        <v>698</v>
      </c>
      <c r="AC918" s="9">
        <v>0.2</v>
      </c>
      <c r="AD918" s="9">
        <v>4</v>
      </c>
      <c r="AE918" s="9">
        <v>0.62550000000000239</v>
      </c>
      <c r="AF918" s="9">
        <v>18</v>
      </c>
      <c r="AG918" s="25" t="s">
        <v>2264</v>
      </c>
      <c r="BD918" s="1"/>
      <c r="BL918" s="4"/>
      <c r="BM918" s="4"/>
    </row>
    <row r="919" spans="2:65" x14ac:dyDescent="0.25">
      <c r="B919" s="48" t="str">
        <f t="shared" si="102"/>
        <v>WNeck Flange 900-NPS24 SCH-60</v>
      </c>
      <c r="C919" s="9" t="s">
        <v>23</v>
      </c>
      <c r="D919" s="9" t="s">
        <v>788</v>
      </c>
      <c r="E919" s="9">
        <v>16777215</v>
      </c>
      <c r="F919" s="22" t="s">
        <v>689</v>
      </c>
      <c r="G919" s="9" t="s">
        <v>1</v>
      </c>
      <c r="H919" s="9" t="s">
        <v>1904</v>
      </c>
      <c r="I919" s="13" t="s">
        <v>1896</v>
      </c>
      <c r="J919" s="10">
        <v>24.000000000000004</v>
      </c>
      <c r="K919" s="11" t="s">
        <v>981</v>
      </c>
      <c r="L919" s="11" t="s">
        <v>1685</v>
      </c>
      <c r="M919" s="15">
        <v>900</v>
      </c>
      <c r="N919" s="12">
        <v>41</v>
      </c>
      <c r="O919" s="12">
        <v>0.25</v>
      </c>
      <c r="P919" s="12">
        <v>5.5</v>
      </c>
      <c r="Q919" s="12">
        <v>29.5</v>
      </c>
      <c r="R919" s="12">
        <v>24.000000000000004</v>
      </c>
      <c r="S919" s="12">
        <v>11.5</v>
      </c>
      <c r="T919" s="9">
        <v>22.062000000000001</v>
      </c>
      <c r="U919" s="12">
        <v>35.5</v>
      </c>
      <c r="V919" s="12">
        <v>2.62</v>
      </c>
      <c r="W919" s="12">
        <v>20</v>
      </c>
      <c r="X919" s="9">
        <v>9</v>
      </c>
      <c r="Y919" s="9" t="s">
        <v>872</v>
      </c>
      <c r="Z919" s="9" t="s">
        <v>694</v>
      </c>
      <c r="AA919" s="9" t="s">
        <v>695</v>
      </c>
      <c r="AB919" s="9" t="s">
        <v>698</v>
      </c>
      <c r="AC919" s="9">
        <v>0.2</v>
      </c>
      <c r="AD919" s="9">
        <v>4</v>
      </c>
      <c r="AE919" s="9">
        <v>0.90650000000000119</v>
      </c>
      <c r="AF919" s="9">
        <v>18</v>
      </c>
      <c r="AG919" s="25" t="s">
        <v>2264</v>
      </c>
      <c r="BD919" s="1"/>
      <c r="BL919" s="4"/>
      <c r="BM919" s="4"/>
    </row>
    <row r="920" spans="2:65" x14ac:dyDescent="0.25">
      <c r="B920" s="48" t="str">
        <f t="shared" si="102"/>
        <v>WNeck Flange 900-NPS24 SCH-80</v>
      </c>
      <c r="C920" s="9" t="s">
        <v>23</v>
      </c>
      <c r="D920" s="9" t="s">
        <v>788</v>
      </c>
      <c r="E920" s="9">
        <v>16777215</v>
      </c>
      <c r="F920" s="22" t="s">
        <v>689</v>
      </c>
      <c r="G920" s="9" t="s">
        <v>1</v>
      </c>
      <c r="H920" s="9" t="s">
        <v>1905</v>
      </c>
      <c r="I920" s="13" t="s">
        <v>1896</v>
      </c>
      <c r="J920" s="10">
        <v>24.000000000000004</v>
      </c>
      <c r="K920" s="11" t="s">
        <v>981</v>
      </c>
      <c r="L920" s="11" t="s">
        <v>1685</v>
      </c>
      <c r="M920" s="15">
        <v>900</v>
      </c>
      <c r="N920" s="12">
        <v>41</v>
      </c>
      <c r="O920" s="12">
        <v>0.25</v>
      </c>
      <c r="P920" s="12">
        <v>5.5</v>
      </c>
      <c r="Q920" s="12">
        <v>29.5</v>
      </c>
      <c r="R920" s="12">
        <v>24.000000000000004</v>
      </c>
      <c r="S920" s="12">
        <v>11.5</v>
      </c>
      <c r="T920" s="9">
        <v>21.562000000000001</v>
      </c>
      <c r="U920" s="12">
        <v>35.5</v>
      </c>
      <c r="V920" s="12">
        <v>2.62</v>
      </c>
      <c r="W920" s="12">
        <v>20</v>
      </c>
      <c r="X920" s="9">
        <v>9</v>
      </c>
      <c r="Y920" s="9" t="s">
        <v>704</v>
      </c>
      <c r="Z920" s="9" t="s">
        <v>694</v>
      </c>
      <c r="AA920" s="9" t="s">
        <v>695</v>
      </c>
      <c r="AB920" s="9" t="s">
        <v>698</v>
      </c>
      <c r="AC920" s="9">
        <v>0.2</v>
      </c>
      <c r="AD920" s="9">
        <v>4</v>
      </c>
      <c r="AE920" s="9">
        <v>1.1565000000000012</v>
      </c>
      <c r="AF920" s="9">
        <v>18</v>
      </c>
      <c r="AG920" s="25" t="s">
        <v>2264</v>
      </c>
      <c r="BD920" s="1"/>
      <c r="BL920" s="4"/>
      <c r="BM920" s="4"/>
    </row>
    <row r="921" spans="2:65" x14ac:dyDescent="0.25">
      <c r="B921" s="48" t="str">
        <f t="shared" si="102"/>
        <v>WNeck Flange 900-NPS24 SCH-STD</v>
      </c>
      <c r="C921" s="9" t="s">
        <v>23</v>
      </c>
      <c r="D921" s="9" t="s">
        <v>788</v>
      </c>
      <c r="E921" s="9">
        <v>16777215</v>
      </c>
      <c r="F921" s="22" t="s">
        <v>689</v>
      </c>
      <c r="G921" s="9" t="s">
        <v>1</v>
      </c>
      <c r="H921" s="9" t="s">
        <v>1906</v>
      </c>
      <c r="I921" s="13" t="s">
        <v>1896</v>
      </c>
      <c r="J921" s="10">
        <v>24.000000000000004</v>
      </c>
      <c r="K921" s="11" t="s">
        <v>981</v>
      </c>
      <c r="L921" s="11" t="s">
        <v>1685</v>
      </c>
      <c r="M921" s="15">
        <v>900</v>
      </c>
      <c r="N921" s="12">
        <v>41</v>
      </c>
      <c r="O921" s="12">
        <v>0.25</v>
      </c>
      <c r="P921" s="12">
        <v>5.5</v>
      </c>
      <c r="Q921" s="12">
        <v>29.5</v>
      </c>
      <c r="R921" s="12">
        <v>24.000000000000004</v>
      </c>
      <c r="S921" s="12">
        <v>11.5</v>
      </c>
      <c r="T921" s="9">
        <v>23.25</v>
      </c>
      <c r="U921" s="12">
        <v>35.5</v>
      </c>
      <c r="V921" s="12">
        <v>2.62</v>
      </c>
      <c r="W921" s="12">
        <v>20</v>
      </c>
      <c r="X921" s="9">
        <v>9</v>
      </c>
      <c r="Y921" s="9" t="s">
        <v>706</v>
      </c>
      <c r="Z921" s="9" t="s">
        <v>694</v>
      </c>
      <c r="AA921" s="9" t="s">
        <v>695</v>
      </c>
      <c r="AB921" s="9" t="s">
        <v>698</v>
      </c>
      <c r="AC921" s="9">
        <v>0.2</v>
      </c>
      <c r="AD921" s="9">
        <v>4</v>
      </c>
      <c r="AE921" s="9">
        <v>0.31250000000000178</v>
      </c>
      <c r="AF921" s="9">
        <v>18</v>
      </c>
      <c r="AG921" s="25" t="s">
        <v>2264</v>
      </c>
      <c r="BD921" s="1"/>
      <c r="BL921" s="4"/>
      <c r="BM921" s="4"/>
    </row>
    <row r="922" spans="2:65" x14ac:dyDescent="0.25">
      <c r="B922" s="48" t="str">
        <f t="shared" si="102"/>
        <v>WNeck Flange 900-NPS24 SCH-XH</v>
      </c>
      <c r="C922" s="9" t="s">
        <v>23</v>
      </c>
      <c r="D922" s="9" t="s">
        <v>788</v>
      </c>
      <c r="E922" s="9">
        <v>16777215</v>
      </c>
      <c r="F922" s="22" t="s">
        <v>689</v>
      </c>
      <c r="G922" s="9" t="s">
        <v>1</v>
      </c>
      <c r="H922" s="9" t="s">
        <v>1907</v>
      </c>
      <c r="I922" s="13" t="s">
        <v>1896</v>
      </c>
      <c r="J922" s="10">
        <v>24.000000000000004</v>
      </c>
      <c r="K922" s="11" t="s">
        <v>981</v>
      </c>
      <c r="L922" s="11" t="s">
        <v>1685</v>
      </c>
      <c r="M922" s="15">
        <v>900</v>
      </c>
      <c r="N922" s="12">
        <v>41</v>
      </c>
      <c r="O922" s="12">
        <v>0.25</v>
      </c>
      <c r="P922" s="12">
        <v>5.5</v>
      </c>
      <c r="Q922" s="12">
        <v>29.5</v>
      </c>
      <c r="R922" s="12">
        <v>24.000000000000004</v>
      </c>
      <c r="S922" s="12">
        <v>11.5</v>
      </c>
      <c r="T922" s="9">
        <v>23</v>
      </c>
      <c r="U922" s="12">
        <v>35.5</v>
      </c>
      <c r="V922" s="12">
        <v>2.62</v>
      </c>
      <c r="W922" s="12">
        <v>20</v>
      </c>
      <c r="X922" s="9">
        <v>9</v>
      </c>
      <c r="Y922" s="9" t="s">
        <v>708</v>
      </c>
      <c r="Z922" s="9" t="s">
        <v>694</v>
      </c>
      <c r="AA922" s="9" t="s">
        <v>695</v>
      </c>
      <c r="AB922" s="9" t="s">
        <v>698</v>
      </c>
      <c r="AC922" s="9">
        <v>0.2</v>
      </c>
      <c r="AD922" s="9">
        <v>4</v>
      </c>
      <c r="AE922" s="9">
        <v>0.43750000000000178</v>
      </c>
      <c r="AF922" s="9">
        <v>18</v>
      </c>
      <c r="AG922" s="25" t="s">
        <v>2264</v>
      </c>
      <c r="BD922" s="1"/>
      <c r="BL922" s="4"/>
      <c r="BM922" s="4"/>
    </row>
    <row r="923" spans="2:65" ht="26.25" x14ac:dyDescent="0.25">
      <c r="B923" s="48" t="str">
        <f t="shared" si="102"/>
        <v>WNeck Flange 1500-NPS0.5 SCH-10</v>
      </c>
      <c r="C923" s="9" t="s">
        <v>23</v>
      </c>
      <c r="D923" s="9" t="s">
        <v>696</v>
      </c>
      <c r="E923" s="9">
        <v>12632256</v>
      </c>
      <c r="F923" s="22" t="s">
        <v>689</v>
      </c>
      <c r="G923" s="9" t="s">
        <v>1</v>
      </c>
      <c r="H923" s="9" t="s">
        <v>1908</v>
      </c>
      <c r="I923" s="13" t="s">
        <v>1909</v>
      </c>
      <c r="J923" s="10">
        <v>0.5</v>
      </c>
      <c r="K923" s="11" t="s">
        <v>691</v>
      </c>
      <c r="L923" s="11" t="s">
        <v>1910</v>
      </c>
      <c r="M923" s="15">
        <v>1500</v>
      </c>
      <c r="N923" s="12">
        <v>4.75</v>
      </c>
      <c r="O923" s="12">
        <v>0.25</v>
      </c>
      <c r="P923" s="12">
        <v>0.88</v>
      </c>
      <c r="Q923" s="12">
        <v>1.5000000000000002</v>
      </c>
      <c r="R923" s="12">
        <v>0.84</v>
      </c>
      <c r="S923" s="12">
        <v>2.38</v>
      </c>
      <c r="T923" s="14">
        <v>0.67400000000000004</v>
      </c>
      <c r="U923" s="12">
        <v>3.25</v>
      </c>
      <c r="V923" s="12">
        <v>0.88</v>
      </c>
      <c r="W923" s="12">
        <v>4</v>
      </c>
      <c r="X923" s="9">
        <v>45</v>
      </c>
      <c r="Y923" s="9" t="s">
        <v>693</v>
      </c>
      <c r="Z923" s="9" t="s">
        <v>694</v>
      </c>
      <c r="AA923" s="9" t="s">
        <v>695</v>
      </c>
      <c r="AB923" s="9" t="s">
        <v>698</v>
      </c>
      <c r="AC923" s="9">
        <v>0.05</v>
      </c>
      <c r="AD923" s="9">
        <v>1</v>
      </c>
      <c r="AE923" s="9">
        <v>2.0499999999999963E-2</v>
      </c>
      <c r="AF923" s="9">
        <v>90</v>
      </c>
      <c r="AG923" s="25" t="s">
        <v>2264</v>
      </c>
      <c r="BD923" s="1"/>
      <c r="BL923" s="4"/>
      <c r="BM923" s="4"/>
    </row>
    <row r="924" spans="2:65" ht="26.25" x14ac:dyDescent="0.25">
      <c r="B924" s="48" t="str">
        <f t="shared" si="102"/>
        <v>WNeck Flange 1500-NPS0.5 SCH-160</v>
      </c>
      <c r="C924" s="9" t="s">
        <v>23</v>
      </c>
      <c r="D924" s="9" t="s">
        <v>696</v>
      </c>
      <c r="E924" s="9">
        <v>12632256</v>
      </c>
      <c r="F924" s="22" t="s">
        <v>689</v>
      </c>
      <c r="G924" s="9" t="s">
        <v>496</v>
      </c>
      <c r="H924" s="9" t="s">
        <v>1911</v>
      </c>
      <c r="I924" s="13" t="s">
        <v>1909</v>
      </c>
      <c r="J924" s="10">
        <v>0.5</v>
      </c>
      <c r="K924" s="11" t="s">
        <v>691</v>
      </c>
      <c r="L924" s="11" t="s">
        <v>1910</v>
      </c>
      <c r="M924" s="15">
        <v>1500</v>
      </c>
      <c r="N924" s="12">
        <v>4.75</v>
      </c>
      <c r="O924" s="12">
        <v>0.25</v>
      </c>
      <c r="P924" s="12">
        <v>0.88</v>
      </c>
      <c r="Q924" s="12">
        <v>1.5000000000000002</v>
      </c>
      <c r="R924" s="12">
        <v>0.84</v>
      </c>
      <c r="S924" s="12">
        <v>2.38</v>
      </c>
      <c r="T924" s="14">
        <v>0.46400000000000002</v>
      </c>
      <c r="U924" s="12">
        <v>3.25</v>
      </c>
      <c r="V924" s="12">
        <v>0.88</v>
      </c>
      <c r="W924" s="12">
        <v>4</v>
      </c>
      <c r="X924" s="9">
        <v>45</v>
      </c>
      <c r="Y924" s="9" t="s">
        <v>700</v>
      </c>
      <c r="Z924" s="9" t="s">
        <v>694</v>
      </c>
      <c r="AA924" s="9" t="s">
        <v>695</v>
      </c>
      <c r="AB924" s="9" t="s">
        <v>698</v>
      </c>
      <c r="AC924" s="9">
        <v>0.05</v>
      </c>
      <c r="AD924" s="9">
        <v>1</v>
      </c>
      <c r="AE924" s="9">
        <v>0.12549999999999997</v>
      </c>
      <c r="AF924" s="9">
        <v>90</v>
      </c>
      <c r="AG924" s="25" t="s">
        <v>2264</v>
      </c>
      <c r="BD924" s="1"/>
      <c r="BL924" s="4"/>
      <c r="BM924" s="4"/>
    </row>
    <row r="925" spans="2:65" ht="26.25" x14ac:dyDescent="0.25">
      <c r="B925" s="48" t="str">
        <f t="shared" si="102"/>
        <v>WNeck Flange 1500-NPS0.5 SCH-40</v>
      </c>
      <c r="C925" s="9" t="s">
        <v>23</v>
      </c>
      <c r="D925" s="9" t="s">
        <v>696</v>
      </c>
      <c r="E925" s="9">
        <v>12632256</v>
      </c>
      <c r="F925" s="22" t="s">
        <v>689</v>
      </c>
      <c r="G925" s="9" t="s">
        <v>497</v>
      </c>
      <c r="H925" s="9" t="s">
        <v>1912</v>
      </c>
      <c r="I925" s="13" t="s">
        <v>1909</v>
      </c>
      <c r="J925" s="10">
        <v>0.5</v>
      </c>
      <c r="K925" s="11" t="s">
        <v>691</v>
      </c>
      <c r="L925" s="11" t="s">
        <v>1910</v>
      </c>
      <c r="M925" s="15">
        <v>1500</v>
      </c>
      <c r="N925" s="12">
        <v>4.75</v>
      </c>
      <c r="O925" s="12">
        <v>0.25</v>
      </c>
      <c r="P925" s="12">
        <v>0.88</v>
      </c>
      <c r="Q925" s="12">
        <v>1.5000000000000002</v>
      </c>
      <c r="R925" s="12">
        <v>0.84</v>
      </c>
      <c r="S925" s="12">
        <v>2.38</v>
      </c>
      <c r="T925" s="14">
        <v>0.622</v>
      </c>
      <c r="U925" s="12">
        <v>3.25</v>
      </c>
      <c r="V925" s="12">
        <v>0.88</v>
      </c>
      <c r="W925" s="12">
        <v>4</v>
      </c>
      <c r="X925" s="9">
        <v>45</v>
      </c>
      <c r="Y925" s="9" t="s">
        <v>702</v>
      </c>
      <c r="Z925" s="9" t="s">
        <v>694</v>
      </c>
      <c r="AA925" s="9" t="s">
        <v>695</v>
      </c>
      <c r="AB925" s="9" t="s">
        <v>698</v>
      </c>
      <c r="AC925" s="9">
        <v>0.05</v>
      </c>
      <c r="AD925" s="9">
        <v>1</v>
      </c>
      <c r="AE925" s="9">
        <v>4.6499999999999986E-2</v>
      </c>
      <c r="AF925" s="9">
        <v>90</v>
      </c>
      <c r="AG925" s="25" t="s">
        <v>2264</v>
      </c>
      <c r="BD925" s="1"/>
      <c r="BL925" s="4"/>
      <c r="BM925" s="4"/>
    </row>
    <row r="926" spans="2:65" ht="26.25" x14ac:dyDescent="0.25">
      <c r="B926" s="48" t="str">
        <f t="shared" si="102"/>
        <v>WNeck Flange 1500-NPS0.5 SCH-80</v>
      </c>
      <c r="C926" s="9" t="s">
        <v>23</v>
      </c>
      <c r="D926" s="9" t="s">
        <v>696</v>
      </c>
      <c r="E926" s="9">
        <v>12632256</v>
      </c>
      <c r="F926" s="22" t="s">
        <v>689</v>
      </c>
      <c r="G926" s="9" t="s">
        <v>498</v>
      </c>
      <c r="H926" s="9" t="s">
        <v>1913</v>
      </c>
      <c r="I926" s="13" t="s">
        <v>1909</v>
      </c>
      <c r="J926" s="10">
        <v>0.5</v>
      </c>
      <c r="K926" s="11" t="s">
        <v>691</v>
      </c>
      <c r="L926" s="11" t="s">
        <v>1910</v>
      </c>
      <c r="M926" s="15">
        <v>1500</v>
      </c>
      <c r="N926" s="12">
        <v>4.75</v>
      </c>
      <c r="O926" s="12">
        <v>0.25</v>
      </c>
      <c r="P926" s="12">
        <v>0.88</v>
      </c>
      <c r="Q926" s="12">
        <v>1.5000000000000002</v>
      </c>
      <c r="R926" s="12">
        <v>0.84</v>
      </c>
      <c r="S926" s="12">
        <v>2.38</v>
      </c>
      <c r="T926" s="14">
        <v>0.54600000000000004</v>
      </c>
      <c r="U926" s="12">
        <v>3.25</v>
      </c>
      <c r="V926" s="12">
        <v>0.88</v>
      </c>
      <c r="W926" s="12">
        <v>4</v>
      </c>
      <c r="X926" s="9">
        <v>45</v>
      </c>
      <c r="Y926" s="9" t="s">
        <v>704</v>
      </c>
      <c r="Z926" s="9" t="s">
        <v>694</v>
      </c>
      <c r="AA926" s="9" t="s">
        <v>695</v>
      </c>
      <c r="AB926" s="9" t="s">
        <v>698</v>
      </c>
      <c r="AC926" s="9">
        <v>0.05</v>
      </c>
      <c r="AD926" s="9">
        <v>1</v>
      </c>
      <c r="AE926" s="9">
        <v>8.4499999999999964E-2</v>
      </c>
      <c r="AF926" s="9">
        <v>90</v>
      </c>
      <c r="AG926" s="25" t="s">
        <v>2264</v>
      </c>
      <c r="BD926" s="1"/>
      <c r="BL926" s="4"/>
      <c r="BM926" s="4"/>
    </row>
    <row r="927" spans="2:65" ht="26.25" x14ac:dyDescent="0.25">
      <c r="B927" s="48" t="str">
        <f t="shared" si="102"/>
        <v>WNeck Flange 1500-NPS0.5 SCH-STD</v>
      </c>
      <c r="C927" s="9" t="s">
        <v>23</v>
      </c>
      <c r="D927" s="9" t="s">
        <v>696</v>
      </c>
      <c r="E927" s="9">
        <v>12632256</v>
      </c>
      <c r="F927" s="22" t="s">
        <v>689</v>
      </c>
      <c r="G927" s="9" t="s">
        <v>499</v>
      </c>
      <c r="H927" s="9" t="s">
        <v>1914</v>
      </c>
      <c r="I927" s="13" t="s">
        <v>1909</v>
      </c>
      <c r="J927" s="10">
        <v>0.5</v>
      </c>
      <c r="K927" s="11" t="s">
        <v>691</v>
      </c>
      <c r="L927" s="11" t="s">
        <v>1910</v>
      </c>
      <c r="M927" s="15">
        <v>1500</v>
      </c>
      <c r="N927" s="12">
        <v>4.75</v>
      </c>
      <c r="O927" s="12">
        <v>0.25</v>
      </c>
      <c r="P927" s="12">
        <v>0.88</v>
      </c>
      <c r="Q927" s="12">
        <v>1.5000000000000002</v>
      </c>
      <c r="R927" s="12">
        <v>0.84</v>
      </c>
      <c r="S927" s="12">
        <v>2.38</v>
      </c>
      <c r="T927" s="14">
        <v>0.622</v>
      </c>
      <c r="U927" s="12">
        <v>3.25</v>
      </c>
      <c r="V927" s="12">
        <v>0.88</v>
      </c>
      <c r="W927" s="12">
        <v>4</v>
      </c>
      <c r="X927" s="9">
        <v>45</v>
      </c>
      <c r="Y927" s="9" t="s">
        <v>706</v>
      </c>
      <c r="Z927" s="9" t="s">
        <v>694</v>
      </c>
      <c r="AA927" s="9" t="s">
        <v>695</v>
      </c>
      <c r="AB927" s="9" t="s">
        <v>698</v>
      </c>
      <c r="AC927" s="9">
        <v>0.05</v>
      </c>
      <c r="AD927" s="9">
        <v>1</v>
      </c>
      <c r="AE927" s="9">
        <v>4.6499999999999986E-2</v>
      </c>
      <c r="AF927" s="9">
        <v>90</v>
      </c>
      <c r="AG927" s="25" t="s">
        <v>2264</v>
      </c>
      <c r="BD927" s="1"/>
      <c r="BL927" s="4"/>
      <c r="BM927" s="4"/>
    </row>
    <row r="928" spans="2:65" ht="26.25" x14ac:dyDescent="0.25">
      <c r="B928" s="48" t="str">
        <f t="shared" si="102"/>
        <v>WNeck Flange 1500-NPS0.5 SCH-XH</v>
      </c>
      <c r="C928" s="9" t="s">
        <v>23</v>
      </c>
      <c r="D928" s="9" t="s">
        <v>696</v>
      </c>
      <c r="E928" s="9">
        <v>12632256</v>
      </c>
      <c r="F928" s="22" t="s">
        <v>689</v>
      </c>
      <c r="G928" s="9" t="s">
        <v>1</v>
      </c>
      <c r="H928" s="9" t="s">
        <v>1915</v>
      </c>
      <c r="I928" s="13" t="s">
        <v>1909</v>
      </c>
      <c r="J928" s="10">
        <v>0.5</v>
      </c>
      <c r="K928" s="11" t="s">
        <v>691</v>
      </c>
      <c r="L928" s="11" t="s">
        <v>1910</v>
      </c>
      <c r="M928" s="15">
        <v>1500</v>
      </c>
      <c r="N928" s="12">
        <v>4.75</v>
      </c>
      <c r="O928" s="12">
        <v>0.25</v>
      </c>
      <c r="P928" s="12">
        <v>0.88</v>
      </c>
      <c r="Q928" s="12">
        <v>1.5000000000000002</v>
      </c>
      <c r="R928" s="12">
        <v>0.84</v>
      </c>
      <c r="S928" s="12">
        <v>2.38</v>
      </c>
      <c r="T928" s="14">
        <v>0.54600000000000004</v>
      </c>
      <c r="U928" s="12">
        <v>3.25</v>
      </c>
      <c r="V928" s="12">
        <v>0.88</v>
      </c>
      <c r="W928" s="12">
        <v>4</v>
      </c>
      <c r="X928" s="9">
        <v>45</v>
      </c>
      <c r="Y928" s="9" t="s">
        <v>708</v>
      </c>
      <c r="Z928" s="9" t="s">
        <v>694</v>
      </c>
      <c r="AA928" s="9" t="s">
        <v>695</v>
      </c>
      <c r="AB928" s="9" t="s">
        <v>698</v>
      </c>
      <c r="AC928" s="9">
        <v>0.05</v>
      </c>
      <c r="AD928" s="9">
        <v>1</v>
      </c>
      <c r="AE928" s="9">
        <v>8.4499999999999964E-2</v>
      </c>
      <c r="AF928" s="9">
        <v>90</v>
      </c>
      <c r="AG928" s="25" t="s">
        <v>2264</v>
      </c>
      <c r="BD928" s="1"/>
      <c r="BL928" s="4"/>
      <c r="BM928" s="4"/>
    </row>
    <row r="929" spans="2:65" ht="26.25" x14ac:dyDescent="0.25">
      <c r="B929" s="48" t="str">
        <f t="shared" si="102"/>
        <v>WNeck Flange 1500-NPS0.5 SCH-XXH</v>
      </c>
      <c r="C929" s="9" t="s">
        <v>23</v>
      </c>
      <c r="D929" s="9" t="s">
        <v>696</v>
      </c>
      <c r="E929" s="9">
        <v>12632256</v>
      </c>
      <c r="F929" s="22" t="s">
        <v>689</v>
      </c>
      <c r="G929" s="9" t="s">
        <v>500</v>
      </c>
      <c r="H929" s="9" t="s">
        <v>1916</v>
      </c>
      <c r="I929" s="13" t="s">
        <v>1909</v>
      </c>
      <c r="J929" s="10">
        <v>0.5</v>
      </c>
      <c r="K929" s="11" t="s">
        <v>691</v>
      </c>
      <c r="L929" s="11" t="s">
        <v>1910</v>
      </c>
      <c r="M929" s="15">
        <v>1500</v>
      </c>
      <c r="N929" s="12">
        <v>4.75</v>
      </c>
      <c r="O929" s="12">
        <v>0.25</v>
      </c>
      <c r="P929" s="12">
        <v>0.88</v>
      </c>
      <c r="Q929" s="12">
        <v>1.5000000000000002</v>
      </c>
      <c r="R929" s="12">
        <v>0.84</v>
      </c>
      <c r="S929" s="12">
        <v>2.38</v>
      </c>
      <c r="T929" s="14">
        <v>0.252</v>
      </c>
      <c r="U929" s="12">
        <v>3.25</v>
      </c>
      <c r="V929" s="12">
        <v>0.88</v>
      </c>
      <c r="W929" s="12">
        <v>4</v>
      </c>
      <c r="X929" s="9">
        <v>45</v>
      </c>
      <c r="Y929" s="9" t="s">
        <v>710</v>
      </c>
      <c r="Z929" s="9" t="s">
        <v>694</v>
      </c>
      <c r="AA929" s="9" t="s">
        <v>695</v>
      </c>
      <c r="AB929" s="9" t="s">
        <v>698</v>
      </c>
      <c r="AC929" s="9">
        <v>0.05</v>
      </c>
      <c r="AD929" s="9">
        <v>1</v>
      </c>
      <c r="AE929" s="9">
        <v>0.23149999999999998</v>
      </c>
      <c r="AF929" s="9">
        <v>90</v>
      </c>
      <c r="AG929" s="25" t="s">
        <v>2264</v>
      </c>
      <c r="BD929" s="1"/>
      <c r="BL929" s="4"/>
      <c r="BM929" s="4"/>
    </row>
    <row r="930" spans="2:65" ht="26.25" x14ac:dyDescent="0.25">
      <c r="B930" s="48" t="str">
        <f t="shared" si="102"/>
        <v>WNeck Flange 1500-NPS0.75 SCH-10</v>
      </c>
      <c r="C930" s="9" t="s">
        <v>23</v>
      </c>
      <c r="D930" s="9" t="s">
        <v>711</v>
      </c>
      <c r="E930" s="9">
        <v>6447714</v>
      </c>
      <c r="F930" s="22" t="s">
        <v>689</v>
      </c>
      <c r="G930" s="9" t="s">
        <v>1</v>
      </c>
      <c r="H930" s="9" t="s">
        <v>1917</v>
      </c>
      <c r="I930" s="13" t="s">
        <v>1918</v>
      </c>
      <c r="J930" s="10">
        <v>0.75000000000000011</v>
      </c>
      <c r="K930" s="11" t="s">
        <v>714</v>
      </c>
      <c r="L930" s="11" t="s">
        <v>1910</v>
      </c>
      <c r="M930" s="15">
        <v>1500</v>
      </c>
      <c r="N930" s="12">
        <v>5.12</v>
      </c>
      <c r="O930" s="12">
        <v>0.25</v>
      </c>
      <c r="P930" s="12">
        <v>1</v>
      </c>
      <c r="Q930" s="12">
        <v>1.75</v>
      </c>
      <c r="R930" s="12">
        <v>1.05</v>
      </c>
      <c r="S930" s="12">
        <v>2.75</v>
      </c>
      <c r="T930" s="9">
        <v>0.88400000000000001</v>
      </c>
      <c r="U930" s="12">
        <v>3.5</v>
      </c>
      <c r="V930" s="12">
        <v>0.88</v>
      </c>
      <c r="W930" s="12">
        <v>4</v>
      </c>
      <c r="X930" s="9">
        <v>45</v>
      </c>
      <c r="Y930" s="9" t="s">
        <v>693</v>
      </c>
      <c r="Z930" s="9" t="s">
        <v>694</v>
      </c>
      <c r="AA930" s="9" t="s">
        <v>695</v>
      </c>
      <c r="AB930" s="9" t="s">
        <v>698</v>
      </c>
      <c r="AC930" s="9">
        <v>5.8333333333333334E-2</v>
      </c>
      <c r="AD930" s="9">
        <v>1.1666666666666667</v>
      </c>
      <c r="AE930" s="9">
        <v>2.0500000000000018E-2</v>
      </c>
      <c r="AF930" s="9">
        <v>90</v>
      </c>
      <c r="AG930" s="25" t="s">
        <v>2264</v>
      </c>
      <c r="BD930" s="1"/>
      <c r="BL930" s="4"/>
      <c r="BM930" s="4"/>
    </row>
    <row r="931" spans="2:65" ht="26.25" x14ac:dyDescent="0.25">
      <c r="B931" s="48" t="str">
        <f t="shared" si="102"/>
        <v>WNeck Flange 1500-NPS0.75 SCH-160</v>
      </c>
      <c r="C931" s="9" t="s">
        <v>23</v>
      </c>
      <c r="D931" s="9" t="s">
        <v>711</v>
      </c>
      <c r="E931" s="9">
        <v>6447714</v>
      </c>
      <c r="F931" s="22" t="s">
        <v>689</v>
      </c>
      <c r="G931" s="9" t="s">
        <v>501</v>
      </c>
      <c r="H931" s="9" t="s">
        <v>1919</v>
      </c>
      <c r="I931" s="13" t="s">
        <v>1918</v>
      </c>
      <c r="J931" s="10">
        <v>0.75000000000000011</v>
      </c>
      <c r="K931" s="11" t="s">
        <v>714</v>
      </c>
      <c r="L931" s="11" t="s">
        <v>1910</v>
      </c>
      <c r="M931" s="15">
        <v>1500</v>
      </c>
      <c r="N931" s="12">
        <v>5.12</v>
      </c>
      <c r="O931" s="12">
        <v>0.25</v>
      </c>
      <c r="P931" s="12">
        <v>1</v>
      </c>
      <c r="Q931" s="12">
        <v>1.75</v>
      </c>
      <c r="R931" s="12">
        <v>1.05</v>
      </c>
      <c r="S931" s="12">
        <v>2.75</v>
      </c>
      <c r="T931" s="9">
        <v>0.61199999999999999</v>
      </c>
      <c r="U931" s="12">
        <v>3.5</v>
      </c>
      <c r="V931" s="12">
        <v>0.88</v>
      </c>
      <c r="W931" s="12">
        <v>4</v>
      </c>
      <c r="X931" s="9">
        <v>45</v>
      </c>
      <c r="Y931" s="9" t="s">
        <v>700</v>
      </c>
      <c r="Z931" s="9" t="s">
        <v>694</v>
      </c>
      <c r="AA931" s="9" t="s">
        <v>695</v>
      </c>
      <c r="AB931" s="9" t="s">
        <v>698</v>
      </c>
      <c r="AC931" s="9">
        <v>5.8333333333333334E-2</v>
      </c>
      <c r="AD931" s="9">
        <v>1.1666666666666667</v>
      </c>
      <c r="AE931" s="9">
        <v>0.15650000000000003</v>
      </c>
      <c r="AF931" s="9">
        <v>90</v>
      </c>
      <c r="AG931" s="25" t="s">
        <v>2264</v>
      </c>
      <c r="BD931" s="1"/>
      <c r="BL931" s="4"/>
      <c r="BM931" s="4"/>
    </row>
    <row r="932" spans="2:65" ht="26.25" x14ac:dyDescent="0.25">
      <c r="B932" s="48" t="str">
        <f t="shared" si="102"/>
        <v>WNeck Flange 1500-NPS0.75 SCH-40</v>
      </c>
      <c r="C932" s="9" t="s">
        <v>23</v>
      </c>
      <c r="D932" s="9" t="s">
        <v>711</v>
      </c>
      <c r="E932" s="9">
        <v>6447714</v>
      </c>
      <c r="F932" s="22" t="s">
        <v>689</v>
      </c>
      <c r="G932" s="9" t="s">
        <v>502</v>
      </c>
      <c r="H932" s="9" t="s">
        <v>1920</v>
      </c>
      <c r="I932" s="13" t="s">
        <v>1918</v>
      </c>
      <c r="J932" s="10">
        <v>0.75000000000000011</v>
      </c>
      <c r="K932" s="11" t="s">
        <v>714</v>
      </c>
      <c r="L932" s="11" t="s">
        <v>1910</v>
      </c>
      <c r="M932" s="15">
        <v>1500</v>
      </c>
      <c r="N932" s="12">
        <v>5.12</v>
      </c>
      <c r="O932" s="12">
        <v>0.25</v>
      </c>
      <c r="P932" s="12">
        <v>1</v>
      </c>
      <c r="Q932" s="12">
        <v>1.75</v>
      </c>
      <c r="R932" s="12">
        <v>1.05</v>
      </c>
      <c r="S932" s="12">
        <v>2.75</v>
      </c>
      <c r="T932" s="9">
        <v>0.82399999999999995</v>
      </c>
      <c r="U932" s="12">
        <v>3.5</v>
      </c>
      <c r="V932" s="12">
        <v>0.88</v>
      </c>
      <c r="W932" s="12">
        <v>4</v>
      </c>
      <c r="X932" s="9">
        <v>45</v>
      </c>
      <c r="Y932" s="9" t="s">
        <v>702</v>
      </c>
      <c r="Z932" s="9" t="s">
        <v>694</v>
      </c>
      <c r="AA932" s="9" t="s">
        <v>695</v>
      </c>
      <c r="AB932" s="9" t="s">
        <v>698</v>
      </c>
      <c r="AC932" s="9">
        <v>5.8333333333333334E-2</v>
      </c>
      <c r="AD932" s="9">
        <v>1.1666666666666667</v>
      </c>
      <c r="AE932" s="9">
        <v>5.0500000000000045E-2</v>
      </c>
      <c r="AF932" s="9">
        <v>90</v>
      </c>
      <c r="AG932" s="25" t="s">
        <v>2264</v>
      </c>
      <c r="BD932" s="1"/>
      <c r="BL932" s="4"/>
      <c r="BM932" s="4"/>
    </row>
    <row r="933" spans="2:65" ht="26.25" x14ac:dyDescent="0.25">
      <c r="B933" s="48" t="str">
        <f t="shared" si="102"/>
        <v>WNeck Flange 1500-NPS0.75 SCH-80</v>
      </c>
      <c r="C933" s="9" t="s">
        <v>23</v>
      </c>
      <c r="D933" s="9" t="s">
        <v>711</v>
      </c>
      <c r="E933" s="9">
        <v>6447714</v>
      </c>
      <c r="F933" s="22" t="s">
        <v>689</v>
      </c>
      <c r="G933" s="9" t="s">
        <v>503</v>
      </c>
      <c r="H933" s="9" t="s">
        <v>1921</v>
      </c>
      <c r="I933" s="13" t="s">
        <v>1918</v>
      </c>
      <c r="J933" s="10">
        <v>0.75000000000000011</v>
      </c>
      <c r="K933" s="11" t="s">
        <v>714</v>
      </c>
      <c r="L933" s="11" t="s">
        <v>1910</v>
      </c>
      <c r="M933" s="15">
        <v>1500</v>
      </c>
      <c r="N933" s="12">
        <v>5.12</v>
      </c>
      <c r="O933" s="12">
        <v>0.25</v>
      </c>
      <c r="P933" s="12">
        <v>1</v>
      </c>
      <c r="Q933" s="12">
        <v>1.75</v>
      </c>
      <c r="R933" s="12">
        <v>1.05</v>
      </c>
      <c r="S933" s="12">
        <v>2.75</v>
      </c>
      <c r="T933" s="9">
        <v>0.74199999999999999</v>
      </c>
      <c r="U933" s="12">
        <v>3.5</v>
      </c>
      <c r="V933" s="12">
        <v>0.88</v>
      </c>
      <c r="W933" s="12">
        <v>4</v>
      </c>
      <c r="X933" s="9">
        <v>45</v>
      </c>
      <c r="Y933" s="9" t="s">
        <v>704</v>
      </c>
      <c r="Z933" s="9" t="s">
        <v>694</v>
      </c>
      <c r="AA933" s="9" t="s">
        <v>695</v>
      </c>
      <c r="AB933" s="9" t="s">
        <v>698</v>
      </c>
      <c r="AC933" s="9">
        <v>5.8333333333333334E-2</v>
      </c>
      <c r="AD933" s="9">
        <v>1.1666666666666667</v>
      </c>
      <c r="AE933" s="9">
        <v>9.1500000000000026E-2</v>
      </c>
      <c r="AF933" s="9">
        <v>90</v>
      </c>
      <c r="AG933" s="25" t="s">
        <v>2264</v>
      </c>
      <c r="BD933" s="1"/>
      <c r="BL933" s="4"/>
      <c r="BM933" s="4"/>
    </row>
    <row r="934" spans="2:65" ht="26.25" x14ac:dyDescent="0.25">
      <c r="B934" s="48" t="str">
        <f t="shared" si="102"/>
        <v>WNeck Flange 1500-NPS0.75 SCH-STD</v>
      </c>
      <c r="C934" s="9" t="s">
        <v>23</v>
      </c>
      <c r="D934" s="9" t="s">
        <v>711</v>
      </c>
      <c r="E934" s="9">
        <v>6447714</v>
      </c>
      <c r="F934" s="22" t="s">
        <v>689</v>
      </c>
      <c r="G934" s="9" t="s">
        <v>1</v>
      </c>
      <c r="H934" s="9" t="s">
        <v>1922</v>
      </c>
      <c r="I934" s="13" t="s">
        <v>1918</v>
      </c>
      <c r="J934" s="10">
        <v>0.75000000000000011</v>
      </c>
      <c r="K934" s="11" t="s">
        <v>714</v>
      </c>
      <c r="L934" s="11" t="s">
        <v>1910</v>
      </c>
      <c r="M934" s="15">
        <v>1500</v>
      </c>
      <c r="N934" s="12">
        <v>5.12</v>
      </c>
      <c r="O934" s="12">
        <v>0.25</v>
      </c>
      <c r="P934" s="12">
        <v>1</v>
      </c>
      <c r="Q934" s="12">
        <v>1.75</v>
      </c>
      <c r="R934" s="12">
        <v>1.05</v>
      </c>
      <c r="S934" s="12">
        <v>2.75</v>
      </c>
      <c r="T934" s="9">
        <v>0.82399999999999995</v>
      </c>
      <c r="U934" s="12">
        <v>3.5</v>
      </c>
      <c r="V934" s="12">
        <v>0.88</v>
      </c>
      <c r="W934" s="12">
        <v>4</v>
      </c>
      <c r="X934" s="9">
        <v>45</v>
      </c>
      <c r="Y934" s="9" t="s">
        <v>706</v>
      </c>
      <c r="Z934" s="9" t="s">
        <v>694</v>
      </c>
      <c r="AA934" s="9" t="s">
        <v>695</v>
      </c>
      <c r="AB934" s="9" t="s">
        <v>698</v>
      </c>
      <c r="AC934" s="9">
        <v>5.8333333333333334E-2</v>
      </c>
      <c r="AD934" s="9">
        <v>1.1666666666666667</v>
      </c>
      <c r="AE934" s="9">
        <v>5.0500000000000045E-2</v>
      </c>
      <c r="AF934" s="9">
        <v>90</v>
      </c>
      <c r="AG934" s="25" t="s">
        <v>2264</v>
      </c>
      <c r="BD934" s="1"/>
      <c r="BL934" s="4"/>
      <c r="BM934" s="4"/>
    </row>
    <row r="935" spans="2:65" ht="26.25" x14ac:dyDescent="0.25">
      <c r="B935" s="48" t="str">
        <f t="shared" si="102"/>
        <v>WNeck Flange 1500-NPS0.75 SCH-XH</v>
      </c>
      <c r="C935" s="9" t="s">
        <v>23</v>
      </c>
      <c r="D935" s="9" t="s">
        <v>711</v>
      </c>
      <c r="E935" s="9">
        <v>6447714</v>
      </c>
      <c r="F935" s="22" t="s">
        <v>689</v>
      </c>
      <c r="G935" s="9" t="s">
        <v>1</v>
      </c>
      <c r="H935" s="9" t="s">
        <v>1923</v>
      </c>
      <c r="I935" s="13" t="s">
        <v>1918</v>
      </c>
      <c r="J935" s="10">
        <v>0.75000000000000011</v>
      </c>
      <c r="K935" s="11" t="s">
        <v>714</v>
      </c>
      <c r="L935" s="11" t="s">
        <v>1910</v>
      </c>
      <c r="M935" s="15">
        <v>1500</v>
      </c>
      <c r="N935" s="12">
        <v>5.12</v>
      </c>
      <c r="O935" s="12">
        <v>0.25</v>
      </c>
      <c r="P935" s="12">
        <v>1</v>
      </c>
      <c r="Q935" s="12">
        <v>1.75</v>
      </c>
      <c r="R935" s="12">
        <v>1.05</v>
      </c>
      <c r="S935" s="12">
        <v>2.75</v>
      </c>
      <c r="T935" s="9">
        <v>0.74199999999999999</v>
      </c>
      <c r="U935" s="12">
        <v>3.5</v>
      </c>
      <c r="V935" s="12">
        <v>0.88</v>
      </c>
      <c r="W935" s="12">
        <v>4</v>
      </c>
      <c r="X935" s="9">
        <v>45</v>
      </c>
      <c r="Y935" s="9" t="s">
        <v>708</v>
      </c>
      <c r="Z935" s="9" t="s">
        <v>694</v>
      </c>
      <c r="AA935" s="9" t="s">
        <v>695</v>
      </c>
      <c r="AB935" s="9" t="s">
        <v>698</v>
      </c>
      <c r="AC935" s="9">
        <v>5.8333333333333334E-2</v>
      </c>
      <c r="AD935" s="9">
        <v>1.1666666666666667</v>
      </c>
      <c r="AE935" s="9">
        <v>9.1500000000000026E-2</v>
      </c>
      <c r="AF935" s="9">
        <v>90</v>
      </c>
      <c r="AG935" s="25" t="s">
        <v>2264</v>
      </c>
      <c r="BD935" s="1"/>
      <c r="BL935" s="4"/>
      <c r="BM935" s="4"/>
    </row>
    <row r="936" spans="2:65" ht="26.25" x14ac:dyDescent="0.25">
      <c r="B936" s="48" t="str">
        <f t="shared" si="102"/>
        <v>WNeck Flange 1500-NPS0.75 SCH-XXH</v>
      </c>
      <c r="C936" s="9" t="s">
        <v>23</v>
      </c>
      <c r="D936" s="9" t="s">
        <v>711</v>
      </c>
      <c r="E936" s="9">
        <v>6447714</v>
      </c>
      <c r="F936" s="9" t="s">
        <v>1924</v>
      </c>
      <c r="G936" s="9" t="s">
        <v>504</v>
      </c>
      <c r="H936" s="9" t="s">
        <v>1925</v>
      </c>
      <c r="I936" s="13" t="s">
        <v>1918</v>
      </c>
      <c r="J936" s="10">
        <v>0.75000000000000011</v>
      </c>
      <c r="K936" s="11" t="s">
        <v>714</v>
      </c>
      <c r="L936" s="11" t="s">
        <v>1910</v>
      </c>
      <c r="M936" s="15">
        <v>1500</v>
      </c>
      <c r="N936" s="12">
        <v>5.12</v>
      </c>
      <c r="O936" s="12">
        <v>0.25</v>
      </c>
      <c r="P936" s="12">
        <v>1</v>
      </c>
      <c r="Q936" s="12">
        <v>1.75</v>
      </c>
      <c r="R936" s="12">
        <v>1.05</v>
      </c>
      <c r="S936" s="12">
        <v>2.75</v>
      </c>
      <c r="T936" s="9">
        <v>0.434</v>
      </c>
      <c r="U936" s="12">
        <v>3.5</v>
      </c>
      <c r="V936" s="12">
        <v>0.88</v>
      </c>
      <c r="W936" s="12">
        <v>4</v>
      </c>
      <c r="X936" s="9">
        <v>45</v>
      </c>
      <c r="Y936" s="9" t="s">
        <v>710</v>
      </c>
      <c r="Z936" s="9" t="s">
        <v>694</v>
      </c>
      <c r="AA936" s="9" t="s">
        <v>695</v>
      </c>
      <c r="AB936" s="9" t="s">
        <v>698</v>
      </c>
      <c r="AC936" s="9">
        <v>5.8333333333333334E-2</v>
      </c>
      <c r="AD936" s="9">
        <v>1.1666666666666667</v>
      </c>
      <c r="AE936" s="9">
        <v>0.24550000000000005</v>
      </c>
      <c r="AF936" s="9">
        <v>90</v>
      </c>
      <c r="AG936" s="25" t="s">
        <v>2264</v>
      </c>
      <c r="BD936" s="1"/>
      <c r="BL936" s="4"/>
      <c r="BM936" s="4"/>
    </row>
    <row r="937" spans="2:65" ht="26.25" x14ac:dyDescent="0.25">
      <c r="B937" s="48" t="str">
        <f t="shared" si="102"/>
        <v>WNeck Flange 1500-NPS1 SCH-10</v>
      </c>
      <c r="C937" s="9" t="s">
        <v>23</v>
      </c>
      <c r="D937" s="9" t="s">
        <v>724</v>
      </c>
      <c r="E937" s="9">
        <v>65280</v>
      </c>
      <c r="F937" s="22" t="s">
        <v>689</v>
      </c>
      <c r="G937" s="9" t="s">
        <v>1</v>
      </c>
      <c r="H937" s="9" t="s">
        <v>1926</v>
      </c>
      <c r="I937" s="13" t="s">
        <v>1927</v>
      </c>
      <c r="J937" s="10">
        <v>1</v>
      </c>
      <c r="K937" s="11" t="s">
        <v>727</v>
      </c>
      <c r="L937" s="11" t="s">
        <v>1910</v>
      </c>
      <c r="M937" s="15">
        <v>1500</v>
      </c>
      <c r="N937" s="12">
        <v>5.88</v>
      </c>
      <c r="O937" s="12">
        <v>0.25</v>
      </c>
      <c r="P937" s="12">
        <v>1.1200000000000001</v>
      </c>
      <c r="Q937" s="12">
        <v>2.06</v>
      </c>
      <c r="R937" s="12">
        <v>1.32</v>
      </c>
      <c r="S937" s="12">
        <v>2.88</v>
      </c>
      <c r="T937" s="14">
        <v>1.097</v>
      </c>
      <c r="U937" s="12">
        <v>4</v>
      </c>
      <c r="V937" s="12">
        <v>1</v>
      </c>
      <c r="W937" s="12">
        <v>4</v>
      </c>
      <c r="X937" s="9">
        <v>45</v>
      </c>
      <c r="Y937" s="9" t="s">
        <v>693</v>
      </c>
      <c r="Z937" s="9" t="s">
        <v>694</v>
      </c>
      <c r="AA937" s="9" t="s">
        <v>695</v>
      </c>
      <c r="AB937" s="9" t="s">
        <v>698</v>
      </c>
      <c r="AC937" s="9">
        <v>5.8666666666666659E-2</v>
      </c>
      <c r="AD937" s="9">
        <v>1.1733333333333331</v>
      </c>
      <c r="AE937" s="9">
        <v>4.9000000000000044E-2</v>
      </c>
      <c r="AF937" s="9">
        <v>90</v>
      </c>
      <c r="AG937" s="25" t="s">
        <v>2264</v>
      </c>
      <c r="BD937" s="1"/>
      <c r="BL937" s="4"/>
      <c r="BM937" s="4"/>
    </row>
    <row r="938" spans="2:65" ht="26.25" x14ac:dyDescent="0.25">
      <c r="B938" s="48" t="str">
        <f t="shared" si="102"/>
        <v>WNeck Flange 1500-NPS1 SCH-160</v>
      </c>
      <c r="C938" s="9" t="s">
        <v>23</v>
      </c>
      <c r="D938" s="9" t="s">
        <v>724</v>
      </c>
      <c r="E938" s="9">
        <v>65280</v>
      </c>
      <c r="F938" s="9" t="s">
        <v>1928</v>
      </c>
      <c r="G938" s="9" t="s">
        <v>505</v>
      </c>
      <c r="H938" s="9" t="s">
        <v>1929</v>
      </c>
      <c r="I938" s="13" t="s">
        <v>1927</v>
      </c>
      <c r="J938" s="10">
        <v>1</v>
      </c>
      <c r="K938" s="11" t="s">
        <v>727</v>
      </c>
      <c r="L938" s="11" t="s">
        <v>1910</v>
      </c>
      <c r="M938" s="15">
        <v>1500</v>
      </c>
      <c r="N938" s="12">
        <v>5.88</v>
      </c>
      <c r="O938" s="12">
        <v>0.25</v>
      </c>
      <c r="P938" s="12">
        <v>1.1200000000000001</v>
      </c>
      <c r="Q938" s="12">
        <v>2.06</v>
      </c>
      <c r="R938" s="12">
        <v>1.32</v>
      </c>
      <c r="S938" s="12">
        <v>2.88</v>
      </c>
      <c r="T938" s="14">
        <v>0.81499999999999995</v>
      </c>
      <c r="U938" s="12">
        <v>4</v>
      </c>
      <c r="V938" s="12">
        <v>1</v>
      </c>
      <c r="W938" s="12">
        <v>4</v>
      </c>
      <c r="X938" s="9">
        <v>45</v>
      </c>
      <c r="Y938" s="9" t="s">
        <v>700</v>
      </c>
      <c r="Z938" s="9" t="s">
        <v>694</v>
      </c>
      <c r="AA938" s="9" t="s">
        <v>695</v>
      </c>
      <c r="AB938" s="9" t="s">
        <v>698</v>
      </c>
      <c r="AC938" s="9">
        <v>5.8666666666666659E-2</v>
      </c>
      <c r="AD938" s="9">
        <v>1.1733333333333331</v>
      </c>
      <c r="AE938" s="9">
        <v>0.19000000000000006</v>
      </c>
      <c r="AF938" s="9">
        <v>90</v>
      </c>
      <c r="AG938" s="25" t="s">
        <v>2264</v>
      </c>
      <c r="BD938" s="1"/>
      <c r="BL938" s="4"/>
      <c r="BM938" s="4"/>
    </row>
    <row r="939" spans="2:65" ht="26.25" x14ac:dyDescent="0.25">
      <c r="B939" s="48" t="str">
        <f t="shared" si="102"/>
        <v>WNeck Flange 1500-NPS1 SCH-40</v>
      </c>
      <c r="C939" s="9" t="s">
        <v>23</v>
      </c>
      <c r="D939" s="9" t="s">
        <v>724</v>
      </c>
      <c r="E939" s="9">
        <v>65280</v>
      </c>
      <c r="F939" s="22" t="s">
        <v>689</v>
      </c>
      <c r="G939" s="9" t="s">
        <v>506</v>
      </c>
      <c r="H939" s="9" t="s">
        <v>1930</v>
      </c>
      <c r="I939" s="13" t="s">
        <v>1927</v>
      </c>
      <c r="J939" s="10">
        <v>1</v>
      </c>
      <c r="K939" s="11" t="s">
        <v>727</v>
      </c>
      <c r="L939" s="11" t="s">
        <v>1910</v>
      </c>
      <c r="M939" s="15">
        <v>1500</v>
      </c>
      <c r="N939" s="12">
        <v>5.88</v>
      </c>
      <c r="O939" s="12">
        <v>0.25</v>
      </c>
      <c r="P939" s="12">
        <v>1.1200000000000001</v>
      </c>
      <c r="Q939" s="12">
        <v>2.06</v>
      </c>
      <c r="R939" s="12">
        <v>1.32</v>
      </c>
      <c r="S939" s="12">
        <v>2.88</v>
      </c>
      <c r="T939" s="14">
        <v>1.0489999999999999</v>
      </c>
      <c r="U939" s="12">
        <v>4</v>
      </c>
      <c r="V939" s="12">
        <v>1</v>
      </c>
      <c r="W939" s="12">
        <v>4</v>
      </c>
      <c r="X939" s="9">
        <v>45</v>
      </c>
      <c r="Y939" s="9" t="s">
        <v>702</v>
      </c>
      <c r="Z939" s="9" t="s">
        <v>694</v>
      </c>
      <c r="AA939" s="9" t="s">
        <v>695</v>
      </c>
      <c r="AB939" s="9" t="s">
        <v>698</v>
      </c>
      <c r="AC939" s="9">
        <v>5.8666666666666659E-2</v>
      </c>
      <c r="AD939" s="9">
        <v>1.1733333333333331</v>
      </c>
      <c r="AE939" s="9">
        <v>7.3000000000000065E-2</v>
      </c>
      <c r="AF939" s="9">
        <v>90</v>
      </c>
      <c r="AG939" s="25" t="s">
        <v>2264</v>
      </c>
      <c r="BD939" s="1"/>
      <c r="BL939" s="4"/>
      <c r="BM939" s="4"/>
    </row>
    <row r="940" spans="2:65" ht="26.25" x14ac:dyDescent="0.25">
      <c r="B940" s="48" t="str">
        <f t="shared" si="102"/>
        <v>WNeck Flange 1500-NPS1 SCH-80</v>
      </c>
      <c r="C940" s="9" t="s">
        <v>23</v>
      </c>
      <c r="D940" s="9" t="s">
        <v>724</v>
      </c>
      <c r="E940" s="9">
        <v>65280</v>
      </c>
      <c r="F940" s="9" t="s">
        <v>1931</v>
      </c>
      <c r="G940" s="9" t="s">
        <v>507</v>
      </c>
      <c r="H940" s="9" t="s">
        <v>1932</v>
      </c>
      <c r="I940" s="13" t="s">
        <v>1927</v>
      </c>
      <c r="J940" s="10">
        <v>1</v>
      </c>
      <c r="K940" s="11" t="s">
        <v>727</v>
      </c>
      <c r="L940" s="11" t="s">
        <v>1910</v>
      </c>
      <c r="M940" s="15">
        <v>1500</v>
      </c>
      <c r="N940" s="12">
        <v>5.88</v>
      </c>
      <c r="O940" s="12">
        <v>0.25</v>
      </c>
      <c r="P940" s="12">
        <v>1.1200000000000001</v>
      </c>
      <c r="Q940" s="12">
        <v>2.06</v>
      </c>
      <c r="R940" s="12">
        <v>1.32</v>
      </c>
      <c r="S940" s="12">
        <v>2.88</v>
      </c>
      <c r="T940" s="14">
        <v>0.95699999999999996</v>
      </c>
      <c r="U940" s="12">
        <v>4</v>
      </c>
      <c r="V940" s="12">
        <v>1</v>
      </c>
      <c r="W940" s="12">
        <v>4</v>
      </c>
      <c r="X940" s="9">
        <v>45</v>
      </c>
      <c r="Y940" s="9" t="s">
        <v>704</v>
      </c>
      <c r="Z940" s="9" t="s">
        <v>694</v>
      </c>
      <c r="AA940" s="9" t="s">
        <v>695</v>
      </c>
      <c r="AB940" s="9" t="s">
        <v>698</v>
      </c>
      <c r="AC940" s="9">
        <v>5.8666666666666659E-2</v>
      </c>
      <c r="AD940" s="9">
        <v>1.1733333333333331</v>
      </c>
      <c r="AE940" s="9">
        <v>0.11900000000000005</v>
      </c>
      <c r="AF940" s="9">
        <v>90</v>
      </c>
      <c r="AG940" s="25" t="s">
        <v>2264</v>
      </c>
      <c r="BD940" s="1"/>
      <c r="BL940" s="4"/>
      <c r="BM940" s="4"/>
    </row>
    <row r="941" spans="2:65" ht="26.25" x14ac:dyDescent="0.25">
      <c r="B941" s="48" t="str">
        <f t="shared" si="102"/>
        <v>WNeck Flange 1500-NPS1 SCH-STD</v>
      </c>
      <c r="C941" s="9" t="s">
        <v>23</v>
      </c>
      <c r="D941" s="9" t="s">
        <v>724</v>
      </c>
      <c r="E941" s="9">
        <v>65280</v>
      </c>
      <c r="F941" s="22" t="s">
        <v>689</v>
      </c>
      <c r="G941" s="9" t="s">
        <v>508</v>
      </c>
      <c r="H941" s="9" t="s">
        <v>1933</v>
      </c>
      <c r="I941" s="13" t="s">
        <v>1927</v>
      </c>
      <c r="J941" s="10">
        <v>1</v>
      </c>
      <c r="K941" s="11" t="s">
        <v>727</v>
      </c>
      <c r="L941" s="11" t="s">
        <v>1910</v>
      </c>
      <c r="M941" s="15">
        <v>1500</v>
      </c>
      <c r="N941" s="12">
        <v>5.88</v>
      </c>
      <c r="O941" s="12">
        <v>0.25</v>
      </c>
      <c r="P941" s="12">
        <v>1.1200000000000001</v>
      </c>
      <c r="Q941" s="12">
        <v>2.06</v>
      </c>
      <c r="R941" s="12">
        <v>1.32</v>
      </c>
      <c r="S941" s="12">
        <v>2.88</v>
      </c>
      <c r="T941" s="14">
        <v>1.0489999999999999</v>
      </c>
      <c r="U941" s="12">
        <v>4</v>
      </c>
      <c r="V941" s="12">
        <v>1</v>
      </c>
      <c r="W941" s="12">
        <v>4</v>
      </c>
      <c r="X941" s="9">
        <v>45</v>
      </c>
      <c r="Y941" s="9" t="s">
        <v>706</v>
      </c>
      <c r="Z941" s="9" t="s">
        <v>694</v>
      </c>
      <c r="AA941" s="9" t="s">
        <v>695</v>
      </c>
      <c r="AB941" s="9" t="s">
        <v>698</v>
      </c>
      <c r="AC941" s="9">
        <v>5.8666666666666659E-2</v>
      </c>
      <c r="AD941" s="9">
        <v>1.1733333333333331</v>
      </c>
      <c r="AE941" s="9">
        <v>7.3000000000000065E-2</v>
      </c>
      <c r="AF941" s="9">
        <v>90</v>
      </c>
      <c r="AG941" s="25" t="s">
        <v>2264</v>
      </c>
      <c r="BD941" s="1"/>
      <c r="BL941" s="4"/>
      <c r="BM941" s="4"/>
    </row>
    <row r="942" spans="2:65" ht="26.25" x14ac:dyDescent="0.25">
      <c r="B942" s="48" t="str">
        <f t="shared" si="102"/>
        <v>WNeck Flange 1500-NPS1 SCH-XH</v>
      </c>
      <c r="C942" s="9" t="s">
        <v>23</v>
      </c>
      <c r="D942" s="9" t="s">
        <v>724</v>
      </c>
      <c r="E942" s="9">
        <v>65280</v>
      </c>
      <c r="F942" s="22" t="s">
        <v>689</v>
      </c>
      <c r="G942" s="9" t="s">
        <v>509</v>
      </c>
      <c r="H942" s="9" t="s">
        <v>1934</v>
      </c>
      <c r="I942" s="13" t="s">
        <v>1927</v>
      </c>
      <c r="J942" s="10">
        <v>1</v>
      </c>
      <c r="K942" s="11" t="s">
        <v>727</v>
      </c>
      <c r="L942" s="11" t="s">
        <v>1910</v>
      </c>
      <c r="M942" s="15">
        <v>1500</v>
      </c>
      <c r="N942" s="12">
        <v>5.88</v>
      </c>
      <c r="O942" s="12">
        <v>0.25</v>
      </c>
      <c r="P942" s="12">
        <v>1.1200000000000001</v>
      </c>
      <c r="Q942" s="12">
        <v>2.06</v>
      </c>
      <c r="R942" s="12">
        <v>1.32</v>
      </c>
      <c r="S942" s="12">
        <v>2.88</v>
      </c>
      <c r="T942" s="14">
        <v>0.95699999999999996</v>
      </c>
      <c r="U942" s="12">
        <v>4</v>
      </c>
      <c r="V942" s="12">
        <v>1</v>
      </c>
      <c r="W942" s="12">
        <v>4</v>
      </c>
      <c r="X942" s="9">
        <v>45</v>
      </c>
      <c r="Y942" s="9" t="s">
        <v>708</v>
      </c>
      <c r="Z942" s="9" t="s">
        <v>694</v>
      </c>
      <c r="AA942" s="9" t="s">
        <v>695</v>
      </c>
      <c r="AB942" s="9" t="s">
        <v>698</v>
      </c>
      <c r="AC942" s="9">
        <v>5.8666666666666659E-2</v>
      </c>
      <c r="AD942" s="9">
        <v>1.1733333333333331</v>
      </c>
      <c r="AE942" s="9">
        <v>0.11900000000000005</v>
      </c>
      <c r="AF942" s="9">
        <v>90</v>
      </c>
      <c r="AG942" s="25" t="s">
        <v>2264</v>
      </c>
      <c r="BD942" s="1"/>
      <c r="BL942" s="4"/>
      <c r="BM942" s="4"/>
    </row>
    <row r="943" spans="2:65" ht="26.25" x14ac:dyDescent="0.25">
      <c r="B943" s="48" t="str">
        <f t="shared" si="102"/>
        <v>WNeck Flange 1500-NPS1 SCH-XXH</v>
      </c>
      <c r="C943" s="9" t="s">
        <v>23</v>
      </c>
      <c r="D943" s="9" t="s">
        <v>724</v>
      </c>
      <c r="E943" s="9">
        <v>65280</v>
      </c>
      <c r="F943" s="9" t="s">
        <v>1935</v>
      </c>
      <c r="G943" s="9" t="s">
        <v>510</v>
      </c>
      <c r="H943" s="9" t="s">
        <v>1936</v>
      </c>
      <c r="I943" s="13" t="s">
        <v>1927</v>
      </c>
      <c r="J943" s="10">
        <v>1</v>
      </c>
      <c r="K943" s="11" t="s">
        <v>727</v>
      </c>
      <c r="L943" s="11" t="s">
        <v>1910</v>
      </c>
      <c r="M943" s="15">
        <v>1500</v>
      </c>
      <c r="N943" s="12">
        <v>5.88</v>
      </c>
      <c r="O943" s="12">
        <v>0.25</v>
      </c>
      <c r="P943" s="12">
        <v>1.1200000000000001</v>
      </c>
      <c r="Q943" s="12">
        <v>2.06</v>
      </c>
      <c r="R943" s="12">
        <v>1.32</v>
      </c>
      <c r="S943" s="12">
        <v>2.88</v>
      </c>
      <c r="T943" s="14">
        <v>0.59899999999999998</v>
      </c>
      <c r="U943" s="12">
        <v>4</v>
      </c>
      <c r="V943" s="12">
        <v>1</v>
      </c>
      <c r="W943" s="12">
        <v>4</v>
      </c>
      <c r="X943" s="9">
        <v>45</v>
      </c>
      <c r="Y943" s="9" t="s">
        <v>710</v>
      </c>
      <c r="Z943" s="9" t="s">
        <v>694</v>
      </c>
      <c r="AA943" s="9" t="s">
        <v>695</v>
      </c>
      <c r="AB943" s="9" t="s">
        <v>698</v>
      </c>
      <c r="AC943" s="9">
        <v>5.8666666666666659E-2</v>
      </c>
      <c r="AD943" s="9">
        <v>1.1733333333333331</v>
      </c>
      <c r="AE943" s="9">
        <v>0.29800000000000004</v>
      </c>
      <c r="AF943" s="9">
        <v>90</v>
      </c>
      <c r="AG943" s="25" t="s">
        <v>2264</v>
      </c>
      <c r="BD943" s="1"/>
      <c r="BL943" s="4"/>
      <c r="BM943" s="4"/>
    </row>
    <row r="944" spans="2:65" ht="26.25" x14ac:dyDescent="0.25">
      <c r="B944" s="48" t="str">
        <f t="shared" si="102"/>
        <v>WNeck Flange 1500-NPS1.25 SCH-10</v>
      </c>
      <c r="C944" s="9" t="s">
        <v>23</v>
      </c>
      <c r="D944" s="9" t="s">
        <v>737</v>
      </c>
      <c r="E944" s="9">
        <v>12800</v>
      </c>
      <c r="F944" s="22" t="s">
        <v>689</v>
      </c>
      <c r="G944" s="9" t="s">
        <v>1</v>
      </c>
      <c r="H944" s="9" t="s">
        <v>1937</v>
      </c>
      <c r="I944" s="13" t="s">
        <v>1938</v>
      </c>
      <c r="J944" s="10">
        <v>1.25</v>
      </c>
      <c r="K944" s="11" t="s">
        <v>740</v>
      </c>
      <c r="L944" s="11" t="s">
        <v>1910</v>
      </c>
      <c r="M944" s="15">
        <v>1500</v>
      </c>
      <c r="N944" s="12">
        <v>6.25</v>
      </c>
      <c r="O944" s="12">
        <v>0.25</v>
      </c>
      <c r="P944" s="12">
        <v>1.1200000000000001</v>
      </c>
      <c r="Q944" s="12">
        <v>2.5</v>
      </c>
      <c r="R944" s="12">
        <v>1.6600000000000001</v>
      </c>
      <c r="S944" s="12">
        <v>2.88</v>
      </c>
      <c r="T944" s="14">
        <v>1.4419999999999999</v>
      </c>
      <c r="U944" s="12">
        <v>4.38</v>
      </c>
      <c r="V944" s="12">
        <v>1</v>
      </c>
      <c r="W944" s="12">
        <v>4</v>
      </c>
      <c r="X944" s="9">
        <v>45</v>
      </c>
      <c r="Y944" s="9" t="s">
        <v>693</v>
      </c>
      <c r="Z944" s="9" t="s">
        <v>694</v>
      </c>
      <c r="AA944" s="9" t="s">
        <v>695</v>
      </c>
      <c r="AB944" s="9" t="s">
        <v>698</v>
      </c>
      <c r="AC944" s="9">
        <v>5.8666666666666659E-2</v>
      </c>
      <c r="AD944" s="9">
        <v>1.1733333333333331</v>
      </c>
      <c r="AE944" s="9">
        <v>4.6500000000000097E-2</v>
      </c>
      <c r="AF944" s="9">
        <v>90</v>
      </c>
      <c r="AG944" s="25" t="s">
        <v>2264</v>
      </c>
      <c r="BD944" s="1"/>
      <c r="BL944" s="4"/>
      <c r="BM944" s="4"/>
    </row>
    <row r="945" spans="2:65" ht="26.25" x14ac:dyDescent="0.25">
      <c r="B945" s="48" t="str">
        <f t="shared" si="102"/>
        <v>WNeck Flange 1500-NPS1.25 SCH-160</v>
      </c>
      <c r="C945" s="9" t="s">
        <v>23</v>
      </c>
      <c r="D945" s="9" t="s">
        <v>737</v>
      </c>
      <c r="E945" s="9">
        <v>12800</v>
      </c>
      <c r="F945" s="22" t="s">
        <v>689</v>
      </c>
      <c r="G945" s="9" t="s">
        <v>511</v>
      </c>
      <c r="H945" s="9" t="s">
        <v>1939</v>
      </c>
      <c r="I945" s="13" t="s">
        <v>1938</v>
      </c>
      <c r="J945" s="10">
        <v>1.25</v>
      </c>
      <c r="K945" s="11" t="s">
        <v>740</v>
      </c>
      <c r="L945" s="11" t="s">
        <v>1910</v>
      </c>
      <c r="M945" s="15">
        <v>1500</v>
      </c>
      <c r="N945" s="12">
        <v>6.25</v>
      </c>
      <c r="O945" s="12">
        <v>0.25</v>
      </c>
      <c r="P945" s="12">
        <v>1.1200000000000001</v>
      </c>
      <c r="Q945" s="12">
        <v>2.5</v>
      </c>
      <c r="R945" s="12">
        <v>1.6600000000000001</v>
      </c>
      <c r="S945" s="12">
        <v>2.88</v>
      </c>
      <c r="T945" s="14">
        <v>1.1599999999999999</v>
      </c>
      <c r="U945" s="12">
        <v>4.38</v>
      </c>
      <c r="V945" s="12">
        <v>1</v>
      </c>
      <c r="W945" s="12">
        <v>4</v>
      </c>
      <c r="X945" s="9">
        <v>45</v>
      </c>
      <c r="Y945" s="9" t="s">
        <v>700</v>
      </c>
      <c r="Z945" s="9" t="s">
        <v>694</v>
      </c>
      <c r="AA945" s="9" t="s">
        <v>695</v>
      </c>
      <c r="AB945" s="9" t="s">
        <v>698</v>
      </c>
      <c r="AC945" s="9">
        <v>5.8666666666666659E-2</v>
      </c>
      <c r="AD945" s="9">
        <v>1.1733333333333331</v>
      </c>
      <c r="AE945" s="9">
        <v>0.18750000000000011</v>
      </c>
      <c r="AF945" s="9">
        <v>90</v>
      </c>
      <c r="AG945" s="25" t="s">
        <v>2264</v>
      </c>
      <c r="BD945" s="1"/>
      <c r="BL945" s="4"/>
      <c r="BM945" s="4"/>
    </row>
    <row r="946" spans="2:65" ht="26.25" x14ac:dyDescent="0.25">
      <c r="B946" s="48" t="str">
        <f t="shared" si="102"/>
        <v>WNeck Flange 1500-NPS1.25 SCH-40</v>
      </c>
      <c r="C946" s="9" t="s">
        <v>23</v>
      </c>
      <c r="D946" s="9" t="s">
        <v>737</v>
      </c>
      <c r="E946" s="9">
        <v>12800</v>
      </c>
      <c r="F946" s="22" t="s">
        <v>689</v>
      </c>
      <c r="G946" s="9" t="s">
        <v>512</v>
      </c>
      <c r="H946" s="9" t="s">
        <v>1940</v>
      </c>
      <c r="I946" s="13" t="s">
        <v>1938</v>
      </c>
      <c r="J946" s="10">
        <v>1.25</v>
      </c>
      <c r="K946" s="11" t="s">
        <v>740</v>
      </c>
      <c r="L946" s="11" t="s">
        <v>1910</v>
      </c>
      <c r="M946" s="15">
        <v>1500</v>
      </c>
      <c r="N946" s="12">
        <v>6.25</v>
      </c>
      <c r="O946" s="12">
        <v>0.25</v>
      </c>
      <c r="P946" s="12">
        <v>1.1200000000000001</v>
      </c>
      <c r="Q946" s="12">
        <v>2.5</v>
      </c>
      <c r="R946" s="12">
        <v>1.6600000000000001</v>
      </c>
      <c r="S946" s="12">
        <v>2.88</v>
      </c>
      <c r="T946" s="14">
        <v>1.38</v>
      </c>
      <c r="U946" s="12">
        <v>4.38</v>
      </c>
      <c r="V946" s="12">
        <v>1</v>
      </c>
      <c r="W946" s="12">
        <v>4</v>
      </c>
      <c r="X946" s="9">
        <v>45</v>
      </c>
      <c r="Y946" s="9" t="s">
        <v>702</v>
      </c>
      <c r="Z946" s="9" t="s">
        <v>694</v>
      </c>
      <c r="AA946" s="9" t="s">
        <v>695</v>
      </c>
      <c r="AB946" s="9" t="s">
        <v>698</v>
      </c>
      <c r="AC946" s="9">
        <v>5.8666666666666659E-2</v>
      </c>
      <c r="AD946" s="9">
        <v>1.1733333333333331</v>
      </c>
      <c r="AE946" s="9">
        <v>7.7500000000000124E-2</v>
      </c>
      <c r="AF946" s="9">
        <v>90</v>
      </c>
      <c r="AG946" s="25" t="s">
        <v>2264</v>
      </c>
      <c r="BD946" s="1"/>
      <c r="BL946" s="4"/>
      <c r="BM946" s="4"/>
    </row>
    <row r="947" spans="2:65" ht="26.25" x14ac:dyDescent="0.25">
      <c r="B947" s="48" t="str">
        <f t="shared" si="102"/>
        <v>WNeck Flange 1500-NPS1.25 SCH-80</v>
      </c>
      <c r="C947" s="9" t="s">
        <v>23</v>
      </c>
      <c r="D947" s="9" t="s">
        <v>737</v>
      </c>
      <c r="E947" s="9">
        <v>12800</v>
      </c>
      <c r="F947" s="22" t="s">
        <v>689</v>
      </c>
      <c r="G947" s="9" t="s">
        <v>513</v>
      </c>
      <c r="H947" s="9" t="s">
        <v>1941</v>
      </c>
      <c r="I947" s="13" t="s">
        <v>1938</v>
      </c>
      <c r="J947" s="10">
        <v>1.25</v>
      </c>
      <c r="K947" s="11" t="s">
        <v>740</v>
      </c>
      <c r="L947" s="11" t="s">
        <v>1910</v>
      </c>
      <c r="M947" s="15">
        <v>1500</v>
      </c>
      <c r="N947" s="12">
        <v>6.25</v>
      </c>
      <c r="O947" s="12">
        <v>0.25</v>
      </c>
      <c r="P947" s="12">
        <v>1.1200000000000001</v>
      </c>
      <c r="Q947" s="12">
        <v>2.5</v>
      </c>
      <c r="R947" s="12">
        <v>1.6600000000000001</v>
      </c>
      <c r="S947" s="12">
        <v>2.88</v>
      </c>
      <c r="T947" s="14">
        <v>1.278</v>
      </c>
      <c r="U947" s="12">
        <v>4.38</v>
      </c>
      <c r="V947" s="12">
        <v>1</v>
      </c>
      <c r="W947" s="12">
        <v>4</v>
      </c>
      <c r="X947" s="9">
        <v>45</v>
      </c>
      <c r="Y947" s="9" t="s">
        <v>704</v>
      </c>
      <c r="Z947" s="9" t="s">
        <v>694</v>
      </c>
      <c r="AA947" s="9" t="s">
        <v>695</v>
      </c>
      <c r="AB947" s="9" t="s">
        <v>698</v>
      </c>
      <c r="AC947" s="9">
        <v>5.8666666666666659E-2</v>
      </c>
      <c r="AD947" s="9">
        <v>1.1733333333333331</v>
      </c>
      <c r="AE947" s="9">
        <v>0.12850000000000006</v>
      </c>
      <c r="AF947" s="9">
        <v>90</v>
      </c>
      <c r="AG947" s="25" t="s">
        <v>2264</v>
      </c>
      <c r="BD947" s="1"/>
      <c r="BL947" s="4"/>
      <c r="BM947" s="4"/>
    </row>
    <row r="948" spans="2:65" ht="26.25" x14ac:dyDescent="0.25">
      <c r="B948" s="48" t="str">
        <f t="shared" si="102"/>
        <v>WNeck Flange 1500-NPS1.25 SCH-STD</v>
      </c>
      <c r="C948" s="9" t="s">
        <v>23</v>
      </c>
      <c r="D948" s="9" t="s">
        <v>737</v>
      </c>
      <c r="E948" s="9">
        <v>12800</v>
      </c>
      <c r="F948" s="22" t="s">
        <v>689</v>
      </c>
      <c r="G948" s="9" t="s">
        <v>1</v>
      </c>
      <c r="H948" s="9" t="s">
        <v>1942</v>
      </c>
      <c r="I948" s="13" t="s">
        <v>1938</v>
      </c>
      <c r="J948" s="10">
        <v>1.25</v>
      </c>
      <c r="K948" s="11" t="s">
        <v>740</v>
      </c>
      <c r="L948" s="11" t="s">
        <v>1910</v>
      </c>
      <c r="M948" s="15">
        <v>1500</v>
      </c>
      <c r="N948" s="12">
        <v>6.25</v>
      </c>
      <c r="O948" s="12">
        <v>0.25</v>
      </c>
      <c r="P948" s="12">
        <v>1.1200000000000001</v>
      </c>
      <c r="Q948" s="12">
        <v>2.5</v>
      </c>
      <c r="R948" s="12">
        <v>1.6600000000000001</v>
      </c>
      <c r="S948" s="12">
        <v>2.88</v>
      </c>
      <c r="T948" s="14">
        <v>1.38</v>
      </c>
      <c r="U948" s="12">
        <v>4.38</v>
      </c>
      <c r="V948" s="12">
        <v>1</v>
      </c>
      <c r="W948" s="12">
        <v>4</v>
      </c>
      <c r="X948" s="9">
        <v>45</v>
      </c>
      <c r="Y948" s="9" t="s">
        <v>706</v>
      </c>
      <c r="Z948" s="9" t="s">
        <v>694</v>
      </c>
      <c r="AA948" s="9" t="s">
        <v>695</v>
      </c>
      <c r="AB948" s="9" t="s">
        <v>698</v>
      </c>
      <c r="AC948" s="9">
        <v>5.8666666666666659E-2</v>
      </c>
      <c r="AD948" s="9">
        <v>1.1733333333333331</v>
      </c>
      <c r="AE948" s="9">
        <v>7.7500000000000124E-2</v>
      </c>
      <c r="AF948" s="9">
        <v>90</v>
      </c>
      <c r="AG948" s="25" t="s">
        <v>2264</v>
      </c>
      <c r="BD948" s="1"/>
      <c r="BL948" s="4"/>
      <c r="BM948" s="4"/>
    </row>
    <row r="949" spans="2:65" ht="26.25" x14ac:dyDescent="0.25">
      <c r="B949" s="48" t="str">
        <f t="shared" si="102"/>
        <v>WNeck Flange 1500-NPS1.25 SCH-XH</v>
      </c>
      <c r="C949" s="9" t="s">
        <v>23</v>
      </c>
      <c r="D949" s="9" t="s">
        <v>737</v>
      </c>
      <c r="E949" s="9">
        <v>12800</v>
      </c>
      <c r="F949" s="22" t="s">
        <v>689</v>
      </c>
      <c r="G949" s="9" t="s">
        <v>1</v>
      </c>
      <c r="H949" s="9" t="s">
        <v>1943</v>
      </c>
      <c r="I949" s="13" t="s">
        <v>1938</v>
      </c>
      <c r="J949" s="10">
        <v>1.25</v>
      </c>
      <c r="K949" s="11" t="s">
        <v>740</v>
      </c>
      <c r="L949" s="11" t="s">
        <v>1910</v>
      </c>
      <c r="M949" s="15">
        <v>1500</v>
      </c>
      <c r="N949" s="12">
        <v>6.25</v>
      </c>
      <c r="O949" s="12">
        <v>0.25</v>
      </c>
      <c r="P949" s="12">
        <v>1.1200000000000001</v>
      </c>
      <c r="Q949" s="12">
        <v>2.5</v>
      </c>
      <c r="R949" s="12">
        <v>1.6600000000000001</v>
      </c>
      <c r="S949" s="12">
        <v>2.88</v>
      </c>
      <c r="T949" s="14">
        <v>1.278</v>
      </c>
      <c r="U949" s="12">
        <v>4.38</v>
      </c>
      <c r="V949" s="12">
        <v>1</v>
      </c>
      <c r="W949" s="12">
        <v>4</v>
      </c>
      <c r="X949" s="9">
        <v>45</v>
      </c>
      <c r="Y949" s="9" t="s">
        <v>708</v>
      </c>
      <c r="Z949" s="9" t="s">
        <v>694</v>
      </c>
      <c r="AA949" s="9" t="s">
        <v>695</v>
      </c>
      <c r="AB949" s="9" t="s">
        <v>698</v>
      </c>
      <c r="AC949" s="9">
        <v>5.8666666666666659E-2</v>
      </c>
      <c r="AD949" s="9">
        <v>1.1733333333333331</v>
      </c>
      <c r="AE949" s="9">
        <v>0.12850000000000006</v>
      </c>
      <c r="AF949" s="9">
        <v>90</v>
      </c>
      <c r="AG949" s="25" t="s">
        <v>2264</v>
      </c>
      <c r="BD949" s="1"/>
      <c r="BL949" s="4"/>
      <c r="BM949" s="4"/>
    </row>
    <row r="950" spans="2:65" ht="26.25" x14ac:dyDescent="0.25">
      <c r="B950" s="48" t="str">
        <f t="shared" si="102"/>
        <v>WNeck Flange 1500-NPS1.25 SCH-XXH</v>
      </c>
      <c r="C950" s="9" t="s">
        <v>23</v>
      </c>
      <c r="D950" s="9" t="s">
        <v>737</v>
      </c>
      <c r="E950" s="9">
        <v>12800</v>
      </c>
      <c r="F950" s="22" t="s">
        <v>689</v>
      </c>
      <c r="G950" s="9" t="s">
        <v>514</v>
      </c>
      <c r="H950" s="9" t="s">
        <v>1944</v>
      </c>
      <c r="I950" s="13" t="s">
        <v>1938</v>
      </c>
      <c r="J950" s="10">
        <v>1.25</v>
      </c>
      <c r="K950" s="11" t="s">
        <v>740</v>
      </c>
      <c r="L950" s="11" t="s">
        <v>1910</v>
      </c>
      <c r="M950" s="15">
        <v>1500</v>
      </c>
      <c r="N950" s="12">
        <v>6.25</v>
      </c>
      <c r="O950" s="12">
        <v>0.25</v>
      </c>
      <c r="P950" s="12">
        <v>1.1200000000000001</v>
      </c>
      <c r="Q950" s="12">
        <v>2.5</v>
      </c>
      <c r="R950" s="12">
        <v>1.6600000000000001</v>
      </c>
      <c r="S950" s="12">
        <v>2.88</v>
      </c>
      <c r="T950" s="14">
        <v>0.89600000000000002</v>
      </c>
      <c r="U950" s="12">
        <v>4.38</v>
      </c>
      <c r="V950" s="12">
        <v>1</v>
      </c>
      <c r="W950" s="12">
        <v>4</v>
      </c>
      <c r="X950" s="9">
        <v>45</v>
      </c>
      <c r="Y950" s="9" t="s">
        <v>710</v>
      </c>
      <c r="Z950" s="9" t="s">
        <v>694</v>
      </c>
      <c r="AA950" s="9" t="s">
        <v>695</v>
      </c>
      <c r="AB950" s="9" t="s">
        <v>698</v>
      </c>
      <c r="AC950" s="9">
        <v>5.8666666666666659E-2</v>
      </c>
      <c r="AD950" s="9">
        <v>1.1733333333333331</v>
      </c>
      <c r="AE950" s="9">
        <v>0.31950000000000006</v>
      </c>
      <c r="AF950" s="9">
        <v>90</v>
      </c>
      <c r="AG950" s="25" t="s">
        <v>2264</v>
      </c>
      <c r="BD950" s="1"/>
      <c r="BL950" s="4"/>
      <c r="BM950" s="4"/>
    </row>
    <row r="951" spans="2:65" ht="26.25" x14ac:dyDescent="0.25">
      <c r="B951" s="48" t="str">
        <f t="shared" si="102"/>
        <v>WNeck Flange 1500-NPS1.5 SCH-10</v>
      </c>
      <c r="C951" s="9" t="s">
        <v>23</v>
      </c>
      <c r="D951" s="9" t="s">
        <v>747</v>
      </c>
      <c r="E951" s="9">
        <v>11861940</v>
      </c>
      <c r="F951" s="22" t="s">
        <v>689</v>
      </c>
      <c r="G951" s="9" t="s">
        <v>1</v>
      </c>
      <c r="H951" s="9" t="s">
        <v>1945</v>
      </c>
      <c r="I951" s="13" t="s">
        <v>1946</v>
      </c>
      <c r="J951" s="10">
        <v>1.5000000000000002</v>
      </c>
      <c r="K951" s="11" t="s">
        <v>750</v>
      </c>
      <c r="L951" s="11" t="s">
        <v>1910</v>
      </c>
      <c r="M951" s="15">
        <v>1500</v>
      </c>
      <c r="N951" s="12">
        <v>7</v>
      </c>
      <c r="O951" s="12">
        <v>0.25</v>
      </c>
      <c r="P951" s="12">
        <v>1.25</v>
      </c>
      <c r="Q951" s="12">
        <v>2.75</v>
      </c>
      <c r="R951" s="12">
        <v>1.9</v>
      </c>
      <c r="S951" s="12">
        <v>3.25</v>
      </c>
      <c r="T951" s="14">
        <v>1.6819999999999999</v>
      </c>
      <c r="U951" s="12">
        <v>4.88</v>
      </c>
      <c r="V951" s="12">
        <v>1.1200000000000001</v>
      </c>
      <c r="W951" s="12">
        <v>4</v>
      </c>
      <c r="X951" s="9">
        <v>45</v>
      </c>
      <c r="Y951" s="9" t="s">
        <v>693</v>
      </c>
      <c r="Z951" s="9" t="s">
        <v>694</v>
      </c>
      <c r="AA951" s="9" t="s">
        <v>695</v>
      </c>
      <c r="AB951" s="9" t="s">
        <v>698</v>
      </c>
      <c r="AC951" s="9">
        <v>6.6666666666666666E-2</v>
      </c>
      <c r="AD951" s="9">
        <v>1.3333333333333333</v>
      </c>
      <c r="AE951" s="9">
        <v>4.6499999999999986E-2</v>
      </c>
      <c r="AF951" s="9">
        <v>90</v>
      </c>
      <c r="AG951" s="25" t="s">
        <v>2264</v>
      </c>
      <c r="BD951" s="1"/>
      <c r="BL951" s="4"/>
      <c r="BM951" s="4"/>
    </row>
    <row r="952" spans="2:65" ht="26.25" x14ac:dyDescent="0.25">
      <c r="B952" s="48" t="str">
        <f t="shared" si="102"/>
        <v>WNeck Flange 1500-NPS1.5 SCH-160</v>
      </c>
      <c r="C952" s="9" t="s">
        <v>23</v>
      </c>
      <c r="D952" s="9" t="s">
        <v>747</v>
      </c>
      <c r="E952" s="9">
        <v>11861940</v>
      </c>
      <c r="F952" s="9" t="s">
        <v>1947</v>
      </c>
      <c r="G952" s="9" t="s">
        <v>515</v>
      </c>
      <c r="H952" s="9" t="s">
        <v>1948</v>
      </c>
      <c r="I952" s="13" t="s">
        <v>1946</v>
      </c>
      <c r="J952" s="10">
        <v>1.5000000000000002</v>
      </c>
      <c r="K952" s="11" t="s">
        <v>750</v>
      </c>
      <c r="L952" s="11" t="s">
        <v>1910</v>
      </c>
      <c r="M952" s="15">
        <v>1500</v>
      </c>
      <c r="N952" s="12">
        <v>7</v>
      </c>
      <c r="O952" s="12">
        <v>0.25</v>
      </c>
      <c r="P952" s="12">
        <v>1.25</v>
      </c>
      <c r="Q952" s="12">
        <v>2.75</v>
      </c>
      <c r="R952" s="12">
        <v>1.9</v>
      </c>
      <c r="S952" s="12">
        <v>3.25</v>
      </c>
      <c r="T952" s="14">
        <v>1.3380000000000001</v>
      </c>
      <c r="U952" s="12">
        <v>4.88</v>
      </c>
      <c r="V952" s="12">
        <v>1.1200000000000001</v>
      </c>
      <c r="W952" s="12">
        <v>4</v>
      </c>
      <c r="X952" s="9">
        <v>45</v>
      </c>
      <c r="Y952" s="9" t="s">
        <v>700</v>
      </c>
      <c r="Z952" s="9" t="s">
        <v>694</v>
      </c>
      <c r="AA952" s="9" t="s">
        <v>695</v>
      </c>
      <c r="AB952" s="9" t="s">
        <v>698</v>
      </c>
      <c r="AC952" s="9">
        <v>6.6666666666666666E-2</v>
      </c>
      <c r="AD952" s="9">
        <v>1.3333333333333333</v>
      </c>
      <c r="AE952" s="9">
        <v>0.21849999999999992</v>
      </c>
      <c r="AF952" s="9">
        <v>90</v>
      </c>
      <c r="AG952" s="25" t="s">
        <v>2264</v>
      </c>
      <c r="BD952" s="1"/>
      <c r="BL952" s="4"/>
      <c r="BM952" s="4"/>
    </row>
    <row r="953" spans="2:65" ht="26.25" x14ac:dyDescent="0.25">
      <c r="B953" s="48" t="str">
        <f t="shared" si="102"/>
        <v>WNeck Flange 1500-NPS1.5 SCH-40</v>
      </c>
      <c r="C953" s="9" t="s">
        <v>23</v>
      </c>
      <c r="D953" s="9" t="s">
        <v>747</v>
      </c>
      <c r="E953" s="9">
        <v>11861940</v>
      </c>
      <c r="F953" s="22" t="s">
        <v>689</v>
      </c>
      <c r="G953" s="9" t="s">
        <v>516</v>
      </c>
      <c r="H953" s="9" t="s">
        <v>1949</v>
      </c>
      <c r="I953" s="13" t="s">
        <v>1946</v>
      </c>
      <c r="J953" s="10">
        <v>1.5000000000000002</v>
      </c>
      <c r="K953" s="11" t="s">
        <v>750</v>
      </c>
      <c r="L953" s="11" t="s">
        <v>1910</v>
      </c>
      <c r="M953" s="15">
        <v>1500</v>
      </c>
      <c r="N953" s="12">
        <v>7</v>
      </c>
      <c r="O953" s="12">
        <v>0.25</v>
      </c>
      <c r="P953" s="12">
        <v>1.25</v>
      </c>
      <c r="Q953" s="12">
        <v>2.75</v>
      </c>
      <c r="R953" s="12">
        <v>1.9</v>
      </c>
      <c r="S953" s="12">
        <v>3.25</v>
      </c>
      <c r="T953" s="14">
        <v>1.61</v>
      </c>
      <c r="U953" s="12">
        <v>4.88</v>
      </c>
      <c r="V953" s="12">
        <v>1.1200000000000001</v>
      </c>
      <c r="W953" s="12">
        <v>4</v>
      </c>
      <c r="X953" s="9">
        <v>45</v>
      </c>
      <c r="Y953" s="9" t="s">
        <v>702</v>
      </c>
      <c r="Z953" s="9" t="s">
        <v>694</v>
      </c>
      <c r="AA953" s="9" t="s">
        <v>695</v>
      </c>
      <c r="AB953" s="9" t="s">
        <v>698</v>
      </c>
      <c r="AC953" s="9">
        <v>6.6666666666666666E-2</v>
      </c>
      <c r="AD953" s="9">
        <v>1.3333333333333333</v>
      </c>
      <c r="AE953" s="9">
        <v>8.2499999999999907E-2</v>
      </c>
      <c r="AF953" s="9">
        <v>90</v>
      </c>
      <c r="AG953" s="25" t="s">
        <v>2264</v>
      </c>
      <c r="BD953" s="1"/>
      <c r="BL953" s="4"/>
      <c r="BM953" s="4"/>
    </row>
    <row r="954" spans="2:65" ht="26.25" x14ac:dyDescent="0.25">
      <c r="B954" s="48" t="str">
        <f t="shared" si="102"/>
        <v>WNeck Flange 1500-NPS1.5 SCH-80</v>
      </c>
      <c r="C954" s="9" t="s">
        <v>23</v>
      </c>
      <c r="D954" s="9" t="s">
        <v>747</v>
      </c>
      <c r="E954" s="9">
        <v>11861940</v>
      </c>
      <c r="F954" s="22" t="s">
        <v>689</v>
      </c>
      <c r="G954" s="9" t="s">
        <v>517</v>
      </c>
      <c r="H954" s="9" t="s">
        <v>1950</v>
      </c>
      <c r="I954" s="13" t="s">
        <v>1946</v>
      </c>
      <c r="J954" s="10">
        <v>1.5000000000000002</v>
      </c>
      <c r="K954" s="11" t="s">
        <v>750</v>
      </c>
      <c r="L954" s="11" t="s">
        <v>1910</v>
      </c>
      <c r="M954" s="15">
        <v>1500</v>
      </c>
      <c r="N954" s="12">
        <v>7</v>
      </c>
      <c r="O954" s="12">
        <v>0.25</v>
      </c>
      <c r="P954" s="12">
        <v>1.25</v>
      </c>
      <c r="Q954" s="12">
        <v>2.75</v>
      </c>
      <c r="R954" s="12">
        <v>1.9</v>
      </c>
      <c r="S954" s="12">
        <v>3.25</v>
      </c>
      <c r="T954" s="14">
        <v>1.5</v>
      </c>
      <c r="U954" s="12">
        <v>4.88</v>
      </c>
      <c r="V954" s="12">
        <v>1.1200000000000001</v>
      </c>
      <c r="W954" s="12">
        <v>4</v>
      </c>
      <c r="X954" s="9">
        <v>45</v>
      </c>
      <c r="Y954" s="9" t="s">
        <v>704</v>
      </c>
      <c r="Z954" s="9" t="s">
        <v>694</v>
      </c>
      <c r="AA954" s="9" t="s">
        <v>695</v>
      </c>
      <c r="AB954" s="9" t="s">
        <v>698</v>
      </c>
      <c r="AC954" s="9">
        <v>6.6666666666666666E-2</v>
      </c>
      <c r="AD954" s="9">
        <v>1.3333333333333333</v>
      </c>
      <c r="AE954" s="9">
        <v>0.13749999999999996</v>
      </c>
      <c r="AF954" s="9">
        <v>90</v>
      </c>
      <c r="AG954" s="25" t="s">
        <v>2264</v>
      </c>
      <c r="BD954" s="1"/>
      <c r="BL954" s="4"/>
      <c r="BM954" s="4"/>
    </row>
    <row r="955" spans="2:65" ht="26.25" x14ac:dyDescent="0.25">
      <c r="B955" s="48" t="str">
        <f t="shared" si="102"/>
        <v>WNeck Flange 1500-NPS1.5 SCH-STD</v>
      </c>
      <c r="C955" s="9" t="s">
        <v>23</v>
      </c>
      <c r="D955" s="9" t="s">
        <v>747</v>
      </c>
      <c r="E955" s="9">
        <v>11861940</v>
      </c>
      <c r="F955" s="22" t="s">
        <v>689</v>
      </c>
      <c r="G955" s="9" t="s">
        <v>1</v>
      </c>
      <c r="H955" s="9" t="s">
        <v>1951</v>
      </c>
      <c r="I955" s="13" t="s">
        <v>1946</v>
      </c>
      <c r="J955" s="10">
        <v>1.5000000000000002</v>
      </c>
      <c r="K955" s="11" t="s">
        <v>750</v>
      </c>
      <c r="L955" s="11" t="s">
        <v>1910</v>
      </c>
      <c r="M955" s="15">
        <v>1500</v>
      </c>
      <c r="N955" s="12">
        <v>7</v>
      </c>
      <c r="O955" s="12">
        <v>0.25</v>
      </c>
      <c r="P955" s="12">
        <v>1.25</v>
      </c>
      <c r="Q955" s="12">
        <v>2.75</v>
      </c>
      <c r="R955" s="12">
        <v>1.9</v>
      </c>
      <c r="S955" s="12">
        <v>3.25</v>
      </c>
      <c r="T955" s="14">
        <v>1.61</v>
      </c>
      <c r="U955" s="12">
        <v>4.88</v>
      </c>
      <c r="V955" s="12">
        <v>1.1200000000000001</v>
      </c>
      <c r="W955" s="12">
        <v>4</v>
      </c>
      <c r="X955" s="9">
        <v>45</v>
      </c>
      <c r="Y955" s="9" t="s">
        <v>706</v>
      </c>
      <c r="Z955" s="9" t="s">
        <v>694</v>
      </c>
      <c r="AA955" s="9" t="s">
        <v>695</v>
      </c>
      <c r="AB955" s="9" t="s">
        <v>698</v>
      </c>
      <c r="AC955" s="9">
        <v>6.6666666666666666E-2</v>
      </c>
      <c r="AD955" s="9">
        <v>1.3333333333333333</v>
      </c>
      <c r="AE955" s="9">
        <v>8.2499999999999907E-2</v>
      </c>
      <c r="AF955" s="9">
        <v>90</v>
      </c>
      <c r="AG955" s="25" t="s">
        <v>2264</v>
      </c>
      <c r="BD955" s="1"/>
      <c r="BL955" s="4"/>
      <c r="BM955" s="4"/>
    </row>
    <row r="956" spans="2:65" ht="26.25" x14ac:dyDescent="0.25">
      <c r="B956" s="48" t="str">
        <f t="shared" si="102"/>
        <v>WNeck Flange 1500-NPS1.5 SCH-XH</v>
      </c>
      <c r="C956" s="9" t="s">
        <v>23</v>
      </c>
      <c r="D956" s="9" t="s">
        <v>747</v>
      </c>
      <c r="E956" s="9">
        <v>11861940</v>
      </c>
      <c r="F956" s="22" t="s">
        <v>689</v>
      </c>
      <c r="G956" s="9" t="s">
        <v>1</v>
      </c>
      <c r="H956" s="9" t="s">
        <v>1952</v>
      </c>
      <c r="I956" s="13" t="s">
        <v>1946</v>
      </c>
      <c r="J956" s="10">
        <v>1.5000000000000002</v>
      </c>
      <c r="K956" s="11" t="s">
        <v>750</v>
      </c>
      <c r="L956" s="11" t="s">
        <v>1910</v>
      </c>
      <c r="M956" s="15">
        <v>1500</v>
      </c>
      <c r="N956" s="12">
        <v>7</v>
      </c>
      <c r="O956" s="12">
        <v>0.25</v>
      </c>
      <c r="P956" s="12">
        <v>1.25</v>
      </c>
      <c r="Q956" s="12">
        <v>2.75</v>
      </c>
      <c r="R956" s="12">
        <v>1.9</v>
      </c>
      <c r="S956" s="12">
        <v>3.25</v>
      </c>
      <c r="T956" s="14">
        <v>1.5</v>
      </c>
      <c r="U956" s="12">
        <v>4.88</v>
      </c>
      <c r="V956" s="12">
        <v>1.1200000000000001</v>
      </c>
      <c r="W956" s="12">
        <v>4</v>
      </c>
      <c r="X956" s="9">
        <v>45</v>
      </c>
      <c r="Y956" s="9" t="s">
        <v>708</v>
      </c>
      <c r="Z956" s="9" t="s">
        <v>694</v>
      </c>
      <c r="AA956" s="9" t="s">
        <v>695</v>
      </c>
      <c r="AB956" s="9" t="s">
        <v>698</v>
      </c>
      <c r="AC956" s="9">
        <v>6.6666666666666666E-2</v>
      </c>
      <c r="AD956" s="9">
        <v>1.3333333333333333</v>
      </c>
      <c r="AE956" s="9">
        <v>0.13749999999999996</v>
      </c>
      <c r="AF956" s="9">
        <v>90</v>
      </c>
      <c r="AG956" s="25" t="s">
        <v>2264</v>
      </c>
      <c r="BD956" s="1"/>
      <c r="BL956" s="4"/>
      <c r="BM956" s="4"/>
    </row>
    <row r="957" spans="2:65" ht="26.25" x14ac:dyDescent="0.25">
      <c r="B957" s="48" t="str">
        <f t="shared" si="102"/>
        <v>WNeck Flange 1500-NPS1.5 SCH-XXH</v>
      </c>
      <c r="C957" s="9" t="s">
        <v>23</v>
      </c>
      <c r="D957" s="9" t="s">
        <v>747</v>
      </c>
      <c r="E957" s="9">
        <v>11861940</v>
      </c>
      <c r="F957" s="9" t="s">
        <v>1953</v>
      </c>
      <c r="G957" s="9" t="s">
        <v>518</v>
      </c>
      <c r="H957" s="9" t="s">
        <v>1954</v>
      </c>
      <c r="I957" s="13" t="s">
        <v>1946</v>
      </c>
      <c r="J957" s="10">
        <v>1.5000000000000002</v>
      </c>
      <c r="K957" s="11" t="s">
        <v>750</v>
      </c>
      <c r="L957" s="11" t="s">
        <v>1910</v>
      </c>
      <c r="M957" s="15">
        <v>1500</v>
      </c>
      <c r="N957" s="12">
        <v>7</v>
      </c>
      <c r="O957" s="12">
        <v>0.25</v>
      </c>
      <c r="P957" s="12">
        <v>1.25</v>
      </c>
      <c r="Q957" s="12">
        <v>2.75</v>
      </c>
      <c r="R957" s="12">
        <v>1.9</v>
      </c>
      <c r="S957" s="12">
        <v>3.25</v>
      </c>
      <c r="T957" s="14">
        <v>1.1000000000000001</v>
      </c>
      <c r="U957" s="12">
        <v>4.88</v>
      </c>
      <c r="V957" s="12">
        <v>1.1200000000000001</v>
      </c>
      <c r="W957" s="12">
        <v>4</v>
      </c>
      <c r="X957" s="9">
        <v>45</v>
      </c>
      <c r="Y957" s="9" t="s">
        <v>710</v>
      </c>
      <c r="Z957" s="9" t="s">
        <v>694</v>
      </c>
      <c r="AA957" s="9" t="s">
        <v>695</v>
      </c>
      <c r="AB957" s="9" t="s">
        <v>698</v>
      </c>
      <c r="AC957" s="9">
        <v>6.6666666666666666E-2</v>
      </c>
      <c r="AD957" s="9">
        <v>1.3333333333333333</v>
      </c>
      <c r="AE957" s="9">
        <v>0.33749999999999991</v>
      </c>
      <c r="AF957" s="9">
        <v>90</v>
      </c>
      <c r="AG957" s="25" t="s">
        <v>2264</v>
      </c>
      <c r="BD957" s="1"/>
      <c r="BL957" s="4"/>
      <c r="BM957" s="4"/>
    </row>
    <row r="958" spans="2:65" ht="26.25" x14ac:dyDescent="0.25">
      <c r="B958" s="48" t="str">
        <f t="shared" si="102"/>
        <v>WNeck Flange 1500-NPS2 SCH-10</v>
      </c>
      <c r="C958" s="9" t="s">
        <v>23</v>
      </c>
      <c r="D958" s="9" t="s">
        <v>761</v>
      </c>
      <c r="E958" s="9">
        <v>1262987</v>
      </c>
      <c r="F958" s="22" t="s">
        <v>689</v>
      </c>
      <c r="G958" s="9" t="s">
        <v>1</v>
      </c>
      <c r="H958" s="9" t="s">
        <v>1955</v>
      </c>
      <c r="I958" s="13" t="s">
        <v>1956</v>
      </c>
      <c r="J958" s="10">
        <v>2</v>
      </c>
      <c r="K958" s="11" t="s">
        <v>764</v>
      </c>
      <c r="L958" s="11" t="s">
        <v>1910</v>
      </c>
      <c r="M958" s="15">
        <v>1500</v>
      </c>
      <c r="N958" s="12">
        <v>8.5</v>
      </c>
      <c r="O958" s="12">
        <v>0.25</v>
      </c>
      <c r="P958" s="12">
        <v>1.5000000000000002</v>
      </c>
      <c r="Q958" s="12">
        <v>4.12</v>
      </c>
      <c r="R958" s="12">
        <v>2.38</v>
      </c>
      <c r="S958" s="12">
        <v>4</v>
      </c>
      <c r="T958" s="14">
        <v>2.157</v>
      </c>
      <c r="U958" s="12">
        <v>6.5</v>
      </c>
      <c r="V958" s="12">
        <v>1</v>
      </c>
      <c r="W958" s="12">
        <v>8</v>
      </c>
      <c r="X958" s="9">
        <v>22.5</v>
      </c>
      <c r="Y958" s="9" t="s">
        <v>693</v>
      </c>
      <c r="Z958" s="9" t="s">
        <v>694</v>
      </c>
      <c r="AA958" s="9" t="s">
        <v>695</v>
      </c>
      <c r="AB958" s="9" t="s">
        <v>698</v>
      </c>
      <c r="AC958" s="9">
        <v>8.3333333333333329E-2</v>
      </c>
      <c r="AD958" s="9">
        <v>1.6666666666666667</v>
      </c>
      <c r="AE958" s="9">
        <v>4.8999999999999932E-2</v>
      </c>
      <c r="AF958" s="9">
        <v>45</v>
      </c>
      <c r="AG958" s="25" t="s">
        <v>2264</v>
      </c>
      <c r="BD958" s="1"/>
      <c r="BL958" s="4"/>
      <c r="BM958" s="4"/>
    </row>
    <row r="959" spans="2:65" ht="26.25" x14ac:dyDescent="0.25">
      <c r="B959" s="48" t="str">
        <f t="shared" si="102"/>
        <v>WNeck Flange 1500-NPS2 SCH-160</v>
      </c>
      <c r="C959" s="9" t="s">
        <v>23</v>
      </c>
      <c r="D959" s="9" t="s">
        <v>761</v>
      </c>
      <c r="E959" s="9">
        <v>1262987</v>
      </c>
      <c r="F959" s="9" t="s">
        <v>1957</v>
      </c>
      <c r="G959" s="9" t="s">
        <v>519</v>
      </c>
      <c r="H959" s="9" t="s">
        <v>1958</v>
      </c>
      <c r="I959" s="13" t="s">
        <v>1956</v>
      </c>
      <c r="J959" s="10">
        <v>2</v>
      </c>
      <c r="K959" s="11" t="s">
        <v>764</v>
      </c>
      <c r="L959" s="11" t="s">
        <v>1910</v>
      </c>
      <c r="M959" s="15">
        <v>1500</v>
      </c>
      <c r="N959" s="12">
        <v>8.5</v>
      </c>
      <c r="O959" s="12">
        <v>0.25</v>
      </c>
      <c r="P959" s="12">
        <v>1.5000000000000002</v>
      </c>
      <c r="Q959" s="12">
        <v>4.12</v>
      </c>
      <c r="R959" s="12">
        <v>2.38</v>
      </c>
      <c r="S959" s="12">
        <v>4</v>
      </c>
      <c r="T959" s="14">
        <v>1.6870000000000001</v>
      </c>
      <c r="U959" s="12">
        <v>6.5</v>
      </c>
      <c r="V959" s="12">
        <v>1</v>
      </c>
      <c r="W959" s="12">
        <v>8</v>
      </c>
      <c r="X959" s="9">
        <v>22.5</v>
      </c>
      <c r="Y959" s="9" t="s">
        <v>700</v>
      </c>
      <c r="Z959" s="9" t="s">
        <v>694</v>
      </c>
      <c r="AA959" s="9" t="s">
        <v>695</v>
      </c>
      <c r="AB959" s="9" t="s">
        <v>698</v>
      </c>
      <c r="AC959" s="9">
        <v>8.3333333333333329E-2</v>
      </c>
      <c r="AD959" s="9">
        <v>1.6666666666666667</v>
      </c>
      <c r="AE959" s="9">
        <v>0.28399999999999992</v>
      </c>
      <c r="AF959" s="9">
        <v>45</v>
      </c>
      <c r="AG959" s="25" t="s">
        <v>2264</v>
      </c>
      <c r="BD959" s="1"/>
      <c r="BL959" s="4"/>
      <c r="BM959" s="4"/>
    </row>
    <row r="960" spans="2:65" ht="26.25" x14ac:dyDescent="0.25">
      <c r="B960" s="48" t="str">
        <f t="shared" si="102"/>
        <v>WNeck Flange 1500-NPS2 SCH-40</v>
      </c>
      <c r="C960" s="9" t="s">
        <v>23</v>
      </c>
      <c r="D960" s="9" t="s">
        <v>761</v>
      </c>
      <c r="E960" s="9">
        <v>1262987</v>
      </c>
      <c r="F960" s="22" t="s">
        <v>689</v>
      </c>
      <c r="G960" s="9" t="s">
        <v>520</v>
      </c>
      <c r="H960" s="9" t="s">
        <v>1959</v>
      </c>
      <c r="I960" s="13" t="s">
        <v>1956</v>
      </c>
      <c r="J960" s="10">
        <v>2</v>
      </c>
      <c r="K960" s="11" t="s">
        <v>764</v>
      </c>
      <c r="L960" s="11" t="s">
        <v>1910</v>
      </c>
      <c r="M960" s="15">
        <v>1500</v>
      </c>
      <c r="N960" s="12">
        <v>8.5</v>
      </c>
      <c r="O960" s="12">
        <v>0.25</v>
      </c>
      <c r="P960" s="12">
        <v>1.5000000000000002</v>
      </c>
      <c r="Q960" s="12">
        <v>4.12</v>
      </c>
      <c r="R960" s="12">
        <v>2.38</v>
      </c>
      <c r="S960" s="12">
        <v>4</v>
      </c>
      <c r="T960" s="14">
        <v>2.0670000000000002</v>
      </c>
      <c r="U960" s="12">
        <v>6.5</v>
      </c>
      <c r="V960" s="12">
        <v>1</v>
      </c>
      <c r="W960" s="12">
        <v>8</v>
      </c>
      <c r="X960" s="9">
        <v>22.5</v>
      </c>
      <c r="Y960" s="9" t="s">
        <v>702</v>
      </c>
      <c r="Z960" s="9" t="s">
        <v>694</v>
      </c>
      <c r="AA960" s="9" t="s">
        <v>695</v>
      </c>
      <c r="AB960" s="9" t="s">
        <v>698</v>
      </c>
      <c r="AC960" s="9">
        <v>8.3333333333333329E-2</v>
      </c>
      <c r="AD960" s="9">
        <v>1.6666666666666667</v>
      </c>
      <c r="AE960" s="9">
        <v>9.3999999999999861E-2</v>
      </c>
      <c r="AF960" s="9">
        <v>45</v>
      </c>
      <c r="AG960" s="25" t="s">
        <v>2264</v>
      </c>
      <c r="BD960" s="1"/>
      <c r="BL960" s="4"/>
      <c r="BM960" s="4"/>
    </row>
    <row r="961" spans="2:65" ht="26.25" x14ac:dyDescent="0.25">
      <c r="B961" s="48" t="str">
        <f t="shared" si="102"/>
        <v>WNeck Flange 1500-NPS2 SCH-80</v>
      </c>
      <c r="C961" s="9" t="s">
        <v>23</v>
      </c>
      <c r="D961" s="9" t="s">
        <v>761</v>
      </c>
      <c r="E961" s="9">
        <v>1262987</v>
      </c>
      <c r="F961" s="9" t="s">
        <v>1960</v>
      </c>
      <c r="G961" s="9" t="s">
        <v>521</v>
      </c>
      <c r="H961" s="9" t="s">
        <v>1961</v>
      </c>
      <c r="I961" s="13" t="s">
        <v>1956</v>
      </c>
      <c r="J961" s="10">
        <v>2</v>
      </c>
      <c r="K961" s="11" t="s">
        <v>764</v>
      </c>
      <c r="L961" s="11" t="s">
        <v>1910</v>
      </c>
      <c r="M961" s="15">
        <v>1500</v>
      </c>
      <c r="N961" s="12">
        <v>8.5</v>
      </c>
      <c r="O961" s="12">
        <v>0.25</v>
      </c>
      <c r="P961" s="12">
        <v>1.5000000000000002</v>
      </c>
      <c r="Q961" s="12">
        <v>4.12</v>
      </c>
      <c r="R961" s="12">
        <v>2.38</v>
      </c>
      <c r="S961" s="12">
        <v>4</v>
      </c>
      <c r="T961" s="14">
        <v>1.9390000000000001</v>
      </c>
      <c r="U961" s="12">
        <v>6.5</v>
      </c>
      <c r="V961" s="12">
        <v>1</v>
      </c>
      <c r="W961" s="12">
        <v>8</v>
      </c>
      <c r="X961" s="9">
        <v>22.5</v>
      </c>
      <c r="Y961" s="9" t="s">
        <v>704</v>
      </c>
      <c r="Z961" s="9" t="s">
        <v>694</v>
      </c>
      <c r="AA961" s="9" t="s">
        <v>695</v>
      </c>
      <c r="AB961" s="9" t="s">
        <v>698</v>
      </c>
      <c r="AC961" s="9">
        <v>8.3333333333333329E-2</v>
      </c>
      <c r="AD961" s="9">
        <v>1.6666666666666667</v>
      </c>
      <c r="AE961" s="9">
        <v>0.15799999999999992</v>
      </c>
      <c r="AF961" s="9">
        <v>45</v>
      </c>
      <c r="AG961" s="25" t="s">
        <v>2264</v>
      </c>
      <c r="BD961" s="1"/>
      <c r="BL961" s="4"/>
      <c r="BM961" s="4"/>
    </row>
    <row r="962" spans="2:65" ht="26.25" x14ac:dyDescent="0.25">
      <c r="B962" s="48" t="str">
        <f t="shared" si="102"/>
        <v>WNeck Flange 1500-NPS2 SCH-STD</v>
      </c>
      <c r="C962" s="9" t="s">
        <v>23</v>
      </c>
      <c r="D962" s="9" t="s">
        <v>761</v>
      </c>
      <c r="E962" s="9">
        <v>1262987</v>
      </c>
      <c r="F962" s="22" t="s">
        <v>689</v>
      </c>
      <c r="G962" s="9" t="s">
        <v>1</v>
      </c>
      <c r="H962" s="9" t="s">
        <v>1962</v>
      </c>
      <c r="I962" s="13" t="s">
        <v>1956</v>
      </c>
      <c r="J962" s="10">
        <v>2</v>
      </c>
      <c r="K962" s="11" t="s">
        <v>764</v>
      </c>
      <c r="L962" s="11" t="s">
        <v>1910</v>
      </c>
      <c r="M962" s="15">
        <v>1500</v>
      </c>
      <c r="N962" s="12">
        <v>8.5</v>
      </c>
      <c r="O962" s="12">
        <v>0.25</v>
      </c>
      <c r="P962" s="12">
        <v>1.5000000000000002</v>
      </c>
      <c r="Q962" s="12">
        <v>4.12</v>
      </c>
      <c r="R962" s="12">
        <v>2.38</v>
      </c>
      <c r="S962" s="12">
        <v>4</v>
      </c>
      <c r="T962" s="14">
        <v>2.0670000000000002</v>
      </c>
      <c r="U962" s="12">
        <v>6.5</v>
      </c>
      <c r="V962" s="12">
        <v>1</v>
      </c>
      <c r="W962" s="12">
        <v>8</v>
      </c>
      <c r="X962" s="9">
        <v>22.5</v>
      </c>
      <c r="Y962" s="9" t="s">
        <v>706</v>
      </c>
      <c r="Z962" s="9" t="s">
        <v>694</v>
      </c>
      <c r="AA962" s="9" t="s">
        <v>695</v>
      </c>
      <c r="AB962" s="9" t="s">
        <v>698</v>
      </c>
      <c r="AC962" s="9">
        <v>8.3333333333333329E-2</v>
      </c>
      <c r="AD962" s="9">
        <v>1.6666666666666667</v>
      </c>
      <c r="AE962" s="9">
        <v>9.3999999999999861E-2</v>
      </c>
      <c r="AF962" s="9">
        <v>45</v>
      </c>
      <c r="AG962" s="25" t="s">
        <v>2264</v>
      </c>
      <c r="BD962" s="1"/>
      <c r="BL962" s="4"/>
      <c r="BM962" s="4"/>
    </row>
    <row r="963" spans="2:65" ht="26.25" x14ac:dyDescent="0.25">
      <c r="B963" s="48" t="str">
        <f t="shared" si="102"/>
        <v>WNeck Flange 1500-NPS2 SCH-XH</v>
      </c>
      <c r="C963" s="9" t="s">
        <v>23</v>
      </c>
      <c r="D963" s="9" t="s">
        <v>761</v>
      </c>
      <c r="E963" s="9">
        <v>1262987</v>
      </c>
      <c r="F963" s="22" t="s">
        <v>689</v>
      </c>
      <c r="G963" s="9" t="s">
        <v>1</v>
      </c>
      <c r="H963" s="9" t="s">
        <v>1963</v>
      </c>
      <c r="I963" s="13" t="s">
        <v>1956</v>
      </c>
      <c r="J963" s="10">
        <v>2</v>
      </c>
      <c r="K963" s="11" t="s">
        <v>764</v>
      </c>
      <c r="L963" s="11" t="s">
        <v>1910</v>
      </c>
      <c r="M963" s="15">
        <v>1500</v>
      </c>
      <c r="N963" s="12">
        <v>8.5</v>
      </c>
      <c r="O963" s="12">
        <v>0.25</v>
      </c>
      <c r="P963" s="12">
        <v>1.5000000000000002</v>
      </c>
      <c r="Q963" s="12">
        <v>4.12</v>
      </c>
      <c r="R963" s="12">
        <v>2.38</v>
      </c>
      <c r="S963" s="12">
        <v>4</v>
      </c>
      <c r="T963" s="14">
        <v>1.9390000000000001</v>
      </c>
      <c r="U963" s="12">
        <v>6.5</v>
      </c>
      <c r="V963" s="12">
        <v>1</v>
      </c>
      <c r="W963" s="12">
        <v>8</v>
      </c>
      <c r="X963" s="9">
        <v>22.5</v>
      </c>
      <c r="Y963" s="9" t="s">
        <v>708</v>
      </c>
      <c r="Z963" s="9" t="s">
        <v>694</v>
      </c>
      <c r="AA963" s="9" t="s">
        <v>695</v>
      </c>
      <c r="AB963" s="9" t="s">
        <v>698</v>
      </c>
      <c r="AC963" s="9">
        <v>8.3333333333333329E-2</v>
      </c>
      <c r="AD963" s="9">
        <v>1.6666666666666667</v>
      </c>
      <c r="AE963" s="9">
        <v>0.15799999999999992</v>
      </c>
      <c r="AF963" s="9">
        <v>45</v>
      </c>
      <c r="AG963" s="25" t="s">
        <v>2264</v>
      </c>
      <c r="BD963" s="1"/>
      <c r="BL963" s="4"/>
      <c r="BM963" s="4"/>
    </row>
    <row r="964" spans="2:65" ht="26.25" x14ac:dyDescent="0.25">
      <c r="B964" s="48" t="str">
        <f t="shared" si="102"/>
        <v>WNeck Flange 1500-NPS2 SCH-XXH</v>
      </c>
      <c r="C964" s="9" t="s">
        <v>23</v>
      </c>
      <c r="D964" s="9" t="s">
        <v>761</v>
      </c>
      <c r="E964" s="9">
        <v>1262987</v>
      </c>
      <c r="F964" s="9" t="s">
        <v>1964</v>
      </c>
      <c r="G964" s="9" t="s">
        <v>522</v>
      </c>
      <c r="H964" s="9" t="s">
        <v>1965</v>
      </c>
      <c r="I964" s="13" t="s">
        <v>1956</v>
      </c>
      <c r="J964" s="10">
        <v>2</v>
      </c>
      <c r="K964" s="11" t="s">
        <v>764</v>
      </c>
      <c r="L964" s="11" t="s">
        <v>1910</v>
      </c>
      <c r="M964" s="15">
        <v>1500</v>
      </c>
      <c r="N964" s="12">
        <v>8.5</v>
      </c>
      <c r="O964" s="12">
        <v>0.25</v>
      </c>
      <c r="P964" s="12">
        <v>1.5000000000000002</v>
      </c>
      <c r="Q964" s="12">
        <v>4.12</v>
      </c>
      <c r="R964" s="12">
        <v>2.38</v>
      </c>
      <c r="S964" s="12">
        <v>4</v>
      </c>
      <c r="T964" s="14">
        <v>1.5029999999999999</v>
      </c>
      <c r="U964" s="12">
        <v>6.5</v>
      </c>
      <c r="V964" s="12">
        <v>1</v>
      </c>
      <c r="W964" s="12">
        <v>8</v>
      </c>
      <c r="X964" s="9">
        <v>22.5</v>
      </c>
      <c r="Y964" s="9" t="s">
        <v>710</v>
      </c>
      <c r="Z964" s="9" t="s">
        <v>694</v>
      </c>
      <c r="AA964" s="9" t="s">
        <v>695</v>
      </c>
      <c r="AB964" s="9" t="s">
        <v>698</v>
      </c>
      <c r="AC964" s="9">
        <v>8.3333333333333329E-2</v>
      </c>
      <c r="AD964" s="9">
        <v>1.6666666666666667</v>
      </c>
      <c r="AE964" s="9">
        <v>0.376</v>
      </c>
      <c r="AF964" s="9">
        <v>45</v>
      </c>
      <c r="AG964" s="25" t="s">
        <v>2264</v>
      </c>
      <c r="BD964" s="1"/>
      <c r="BL964" s="4"/>
      <c r="BM964" s="4"/>
    </row>
    <row r="965" spans="2:65" ht="26.25" x14ac:dyDescent="0.25">
      <c r="B965" s="48" t="str">
        <f t="shared" ref="B965:B1028" si="103">CONCATENATE("WNeck Flange ",M965,"-NPS",J965," ",Y965)</f>
        <v>WNeck Flange 1500-NPS2.5 SCH-10</v>
      </c>
      <c r="C965" s="9" t="s">
        <v>23</v>
      </c>
      <c r="D965" s="9" t="s">
        <v>775</v>
      </c>
      <c r="E965" s="9">
        <v>7448044</v>
      </c>
      <c r="F965" s="22" t="s">
        <v>689</v>
      </c>
      <c r="G965" s="9" t="s">
        <v>1</v>
      </c>
      <c r="H965" s="9" t="s">
        <v>1966</v>
      </c>
      <c r="I965" s="13" t="s">
        <v>1967</v>
      </c>
      <c r="J965" s="10">
        <v>2.5</v>
      </c>
      <c r="K965" s="11" t="s">
        <v>778</v>
      </c>
      <c r="L965" s="11" t="s">
        <v>1910</v>
      </c>
      <c r="M965" s="15">
        <v>1500</v>
      </c>
      <c r="N965" s="12">
        <v>9.6199999999999992</v>
      </c>
      <c r="O965" s="12">
        <v>0.25</v>
      </c>
      <c r="P965" s="12">
        <v>1.62</v>
      </c>
      <c r="Q965" s="12">
        <v>4.88</v>
      </c>
      <c r="R965" s="12">
        <v>2.88</v>
      </c>
      <c r="S965" s="12">
        <v>4.12</v>
      </c>
      <c r="T965" s="9">
        <v>2.157</v>
      </c>
      <c r="U965" s="12">
        <v>7.5</v>
      </c>
      <c r="V965" s="12">
        <v>1.1200000000000001</v>
      </c>
      <c r="W965" s="12">
        <v>8</v>
      </c>
      <c r="X965" s="9">
        <v>22.5</v>
      </c>
      <c r="Y965" s="9" t="s">
        <v>693</v>
      </c>
      <c r="Z965" s="9" t="s">
        <v>694</v>
      </c>
      <c r="AA965" s="9" t="s">
        <v>695</v>
      </c>
      <c r="AB965" s="9" t="s">
        <v>698</v>
      </c>
      <c r="AC965" s="9">
        <v>8.3333333333333329E-2</v>
      </c>
      <c r="AD965" s="9">
        <v>1.6666666666666667</v>
      </c>
      <c r="AE965" s="9">
        <v>0.29899999999999993</v>
      </c>
      <c r="AF965" s="9">
        <v>45</v>
      </c>
      <c r="AG965" s="25" t="s">
        <v>2264</v>
      </c>
      <c r="BD965" s="1"/>
      <c r="BL965" s="4"/>
      <c r="BM965" s="4"/>
    </row>
    <row r="966" spans="2:65" ht="26.25" x14ac:dyDescent="0.25">
      <c r="B966" s="48" t="str">
        <f t="shared" si="103"/>
        <v>WNeck Flange 1500-NPS2.5 SCH-160</v>
      </c>
      <c r="C966" s="9" t="s">
        <v>23</v>
      </c>
      <c r="D966" s="9" t="s">
        <v>775</v>
      </c>
      <c r="E966" s="9">
        <v>7448044</v>
      </c>
      <c r="F966" s="22" t="s">
        <v>689</v>
      </c>
      <c r="G966" s="9" t="s">
        <v>523</v>
      </c>
      <c r="H966" s="9" t="s">
        <v>1968</v>
      </c>
      <c r="I966" s="13" t="s">
        <v>1967</v>
      </c>
      <c r="J966" s="10">
        <v>2.5</v>
      </c>
      <c r="K966" s="11" t="s">
        <v>778</v>
      </c>
      <c r="L966" s="11" t="s">
        <v>1910</v>
      </c>
      <c r="M966" s="15">
        <v>1500</v>
      </c>
      <c r="N966" s="12">
        <v>9.6199999999999992</v>
      </c>
      <c r="O966" s="12">
        <v>0.25</v>
      </c>
      <c r="P966" s="12">
        <v>1.62</v>
      </c>
      <c r="Q966" s="12">
        <v>4.88</v>
      </c>
      <c r="R966" s="12">
        <v>2.88</v>
      </c>
      <c r="S966" s="12">
        <v>4.12</v>
      </c>
      <c r="T966" s="9">
        <v>1.6870000000000001</v>
      </c>
      <c r="U966" s="12">
        <v>7.5</v>
      </c>
      <c r="V966" s="12">
        <v>1.1200000000000001</v>
      </c>
      <c r="W966" s="12">
        <v>8</v>
      </c>
      <c r="X966" s="9">
        <v>22.5</v>
      </c>
      <c r="Y966" s="9" t="s">
        <v>700</v>
      </c>
      <c r="Z966" s="9" t="s">
        <v>694</v>
      </c>
      <c r="AA966" s="9" t="s">
        <v>695</v>
      </c>
      <c r="AB966" s="9" t="s">
        <v>698</v>
      </c>
      <c r="AC966" s="9">
        <v>8.3333333333333329E-2</v>
      </c>
      <c r="AD966" s="9">
        <v>1.6666666666666667</v>
      </c>
      <c r="AE966" s="9">
        <v>0.53399999999999992</v>
      </c>
      <c r="AF966" s="9">
        <v>45</v>
      </c>
      <c r="AG966" s="25" t="s">
        <v>2264</v>
      </c>
      <c r="BD966" s="1"/>
      <c r="BL966" s="4"/>
      <c r="BM966" s="4"/>
    </row>
    <row r="967" spans="2:65" ht="26.25" x14ac:dyDescent="0.25">
      <c r="B967" s="48" t="str">
        <f t="shared" si="103"/>
        <v>WNeck Flange 1500-NPS2.5 SCH-40</v>
      </c>
      <c r="C967" s="9" t="s">
        <v>23</v>
      </c>
      <c r="D967" s="9" t="s">
        <v>775</v>
      </c>
      <c r="E967" s="9">
        <v>7448044</v>
      </c>
      <c r="F967" s="22" t="s">
        <v>689</v>
      </c>
      <c r="G967" s="9" t="s">
        <v>524</v>
      </c>
      <c r="H967" s="9" t="s">
        <v>1969</v>
      </c>
      <c r="I967" s="13" t="s">
        <v>1967</v>
      </c>
      <c r="J967" s="10">
        <v>2.5</v>
      </c>
      <c r="K967" s="11" t="s">
        <v>778</v>
      </c>
      <c r="L967" s="11" t="s">
        <v>1910</v>
      </c>
      <c r="M967" s="15">
        <v>1500</v>
      </c>
      <c r="N967" s="12">
        <v>9.6199999999999992</v>
      </c>
      <c r="O967" s="12">
        <v>0.25</v>
      </c>
      <c r="P967" s="12">
        <v>1.62</v>
      </c>
      <c r="Q967" s="12">
        <v>4.88</v>
      </c>
      <c r="R967" s="12">
        <v>2.88</v>
      </c>
      <c r="S967" s="12">
        <v>4.12</v>
      </c>
      <c r="T967" s="9">
        <v>2.0670000000000002</v>
      </c>
      <c r="U967" s="12">
        <v>7.5</v>
      </c>
      <c r="V967" s="12">
        <v>1.1200000000000001</v>
      </c>
      <c r="W967" s="12">
        <v>8</v>
      </c>
      <c r="X967" s="9">
        <v>22.5</v>
      </c>
      <c r="Y967" s="9" t="s">
        <v>702</v>
      </c>
      <c r="Z967" s="9" t="s">
        <v>694</v>
      </c>
      <c r="AA967" s="9" t="s">
        <v>695</v>
      </c>
      <c r="AB967" s="9" t="s">
        <v>698</v>
      </c>
      <c r="AC967" s="9">
        <v>8.3333333333333329E-2</v>
      </c>
      <c r="AD967" s="9">
        <v>1.6666666666666667</v>
      </c>
      <c r="AE967" s="9">
        <v>0.34399999999999986</v>
      </c>
      <c r="AF967" s="9">
        <v>45</v>
      </c>
      <c r="AG967" s="25" t="s">
        <v>2264</v>
      </c>
      <c r="BD967" s="1"/>
      <c r="BL967" s="4"/>
      <c r="BM967" s="4"/>
    </row>
    <row r="968" spans="2:65" ht="26.25" x14ac:dyDescent="0.25">
      <c r="B968" s="48" t="str">
        <f t="shared" si="103"/>
        <v>WNeck Flange 1500-NPS2.5 SCH-80</v>
      </c>
      <c r="C968" s="9" t="s">
        <v>23</v>
      </c>
      <c r="D968" s="9" t="s">
        <v>775</v>
      </c>
      <c r="E968" s="9">
        <v>7448044</v>
      </c>
      <c r="F968" s="22" t="s">
        <v>689</v>
      </c>
      <c r="G968" s="9" t="s">
        <v>525</v>
      </c>
      <c r="H968" s="9" t="s">
        <v>1970</v>
      </c>
      <c r="I968" s="13" t="s">
        <v>1967</v>
      </c>
      <c r="J968" s="10">
        <v>2.5</v>
      </c>
      <c r="K968" s="11" t="s">
        <v>778</v>
      </c>
      <c r="L968" s="11" t="s">
        <v>1910</v>
      </c>
      <c r="M968" s="15">
        <v>1500</v>
      </c>
      <c r="N968" s="12">
        <v>9.6199999999999992</v>
      </c>
      <c r="O968" s="12">
        <v>0.25</v>
      </c>
      <c r="P968" s="12">
        <v>1.62</v>
      </c>
      <c r="Q968" s="12">
        <v>4.88</v>
      </c>
      <c r="R968" s="12">
        <v>2.88</v>
      </c>
      <c r="S968" s="12">
        <v>4.12</v>
      </c>
      <c r="T968" s="9">
        <v>1.9390000000000001</v>
      </c>
      <c r="U968" s="12">
        <v>7.5</v>
      </c>
      <c r="V968" s="12">
        <v>1.1200000000000001</v>
      </c>
      <c r="W968" s="12">
        <v>8</v>
      </c>
      <c r="X968" s="9">
        <v>22.5</v>
      </c>
      <c r="Y968" s="9" t="s">
        <v>704</v>
      </c>
      <c r="Z968" s="9" t="s">
        <v>694</v>
      </c>
      <c r="AA968" s="9" t="s">
        <v>695</v>
      </c>
      <c r="AB968" s="9" t="s">
        <v>698</v>
      </c>
      <c r="AC968" s="9">
        <v>8.3333333333333329E-2</v>
      </c>
      <c r="AD968" s="9">
        <v>1.6666666666666667</v>
      </c>
      <c r="AE968" s="9">
        <v>0.40799999999999992</v>
      </c>
      <c r="AF968" s="9">
        <v>45</v>
      </c>
      <c r="AG968" s="25" t="s">
        <v>2264</v>
      </c>
      <c r="BD968" s="1"/>
      <c r="BL968" s="4"/>
      <c r="BM968" s="4"/>
    </row>
    <row r="969" spans="2:65" ht="26.25" x14ac:dyDescent="0.25">
      <c r="B969" s="48" t="str">
        <f t="shared" si="103"/>
        <v>WNeck Flange 1500-NPS2.5 SCH-STD</v>
      </c>
      <c r="C969" s="9" t="s">
        <v>23</v>
      </c>
      <c r="D969" s="9" t="s">
        <v>775</v>
      </c>
      <c r="E969" s="9">
        <v>7448044</v>
      </c>
      <c r="F969" s="22" t="s">
        <v>689</v>
      </c>
      <c r="G969" s="9" t="s">
        <v>1</v>
      </c>
      <c r="H969" s="9" t="s">
        <v>1971</v>
      </c>
      <c r="I969" s="13" t="s">
        <v>1967</v>
      </c>
      <c r="J969" s="10">
        <v>2.5</v>
      </c>
      <c r="K969" s="11" t="s">
        <v>778</v>
      </c>
      <c r="L969" s="11" t="s">
        <v>1910</v>
      </c>
      <c r="M969" s="15">
        <v>1500</v>
      </c>
      <c r="N969" s="12">
        <v>9.6199999999999992</v>
      </c>
      <c r="O969" s="12">
        <v>0.25</v>
      </c>
      <c r="P969" s="12">
        <v>1.62</v>
      </c>
      <c r="Q969" s="12">
        <v>4.88</v>
      </c>
      <c r="R969" s="12">
        <v>2.88</v>
      </c>
      <c r="S969" s="12">
        <v>4.12</v>
      </c>
      <c r="T969" s="9">
        <v>2.0670000000000002</v>
      </c>
      <c r="U969" s="12">
        <v>7.5</v>
      </c>
      <c r="V969" s="12">
        <v>1.1200000000000001</v>
      </c>
      <c r="W969" s="12">
        <v>8</v>
      </c>
      <c r="X969" s="9">
        <v>22.5</v>
      </c>
      <c r="Y969" s="9" t="s">
        <v>706</v>
      </c>
      <c r="Z969" s="9" t="s">
        <v>694</v>
      </c>
      <c r="AA969" s="9" t="s">
        <v>695</v>
      </c>
      <c r="AB969" s="9" t="s">
        <v>698</v>
      </c>
      <c r="AC969" s="9">
        <v>8.3333333333333329E-2</v>
      </c>
      <c r="AD969" s="9">
        <v>1.6666666666666667</v>
      </c>
      <c r="AE969" s="9">
        <v>0.34399999999999986</v>
      </c>
      <c r="AF969" s="9">
        <v>45</v>
      </c>
      <c r="AG969" s="25" t="s">
        <v>2264</v>
      </c>
      <c r="BD969" s="1"/>
      <c r="BL969" s="4"/>
      <c r="BM969" s="4"/>
    </row>
    <row r="970" spans="2:65" ht="26.25" x14ac:dyDescent="0.25">
      <c r="B970" s="48" t="str">
        <f t="shared" si="103"/>
        <v>WNeck Flange 1500-NPS2.5 SCH-XH</v>
      </c>
      <c r="C970" s="9" t="s">
        <v>23</v>
      </c>
      <c r="D970" s="9" t="s">
        <v>775</v>
      </c>
      <c r="E970" s="9">
        <v>7448044</v>
      </c>
      <c r="F970" s="22" t="s">
        <v>689</v>
      </c>
      <c r="G970" s="9" t="s">
        <v>1</v>
      </c>
      <c r="H970" s="9" t="s">
        <v>1972</v>
      </c>
      <c r="I970" s="13" t="s">
        <v>1967</v>
      </c>
      <c r="J970" s="10">
        <v>2.5</v>
      </c>
      <c r="K970" s="11" t="s">
        <v>778</v>
      </c>
      <c r="L970" s="11" t="s">
        <v>1910</v>
      </c>
      <c r="M970" s="15">
        <v>1500</v>
      </c>
      <c r="N970" s="12">
        <v>9.6199999999999992</v>
      </c>
      <c r="O970" s="12">
        <v>0.25</v>
      </c>
      <c r="P970" s="12">
        <v>1.62</v>
      </c>
      <c r="Q970" s="12">
        <v>4.88</v>
      </c>
      <c r="R970" s="12">
        <v>2.88</v>
      </c>
      <c r="S970" s="12">
        <v>4.12</v>
      </c>
      <c r="T970" s="9">
        <v>1.9390000000000001</v>
      </c>
      <c r="U970" s="12">
        <v>7.5</v>
      </c>
      <c r="V970" s="12">
        <v>1.1200000000000001</v>
      </c>
      <c r="W970" s="12">
        <v>8</v>
      </c>
      <c r="X970" s="9">
        <v>22.5</v>
      </c>
      <c r="Y970" s="9" t="s">
        <v>708</v>
      </c>
      <c r="Z970" s="9" t="s">
        <v>694</v>
      </c>
      <c r="AA970" s="9" t="s">
        <v>695</v>
      </c>
      <c r="AB970" s="9" t="s">
        <v>698</v>
      </c>
      <c r="AC970" s="9">
        <v>8.3333333333333329E-2</v>
      </c>
      <c r="AD970" s="9">
        <v>1.6666666666666667</v>
      </c>
      <c r="AE970" s="9">
        <v>0.40799999999999992</v>
      </c>
      <c r="AF970" s="9">
        <v>45</v>
      </c>
      <c r="AG970" s="25" t="s">
        <v>2264</v>
      </c>
      <c r="BD970" s="1"/>
      <c r="BL970" s="4"/>
      <c r="BM970" s="4"/>
    </row>
    <row r="971" spans="2:65" ht="26.25" x14ac:dyDescent="0.25">
      <c r="B971" s="48" t="str">
        <f t="shared" si="103"/>
        <v>WNeck Flange 1500-NPS2.5 SCH-XXH</v>
      </c>
      <c r="C971" s="9" t="s">
        <v>23</v>
      </c>
      <c r="D971" s="9" t="s">
        <v>775</v>
      </c>
      <c r="E971" s="9">
        <v>7448044</v>
      </c>
      <c r="F971" s="22" t="s">
        <v>689</v>
      </c>
      <c r="G971" s="9" t="s">
        <v>526</v>
      </c>
      <c r="H971" s="9" t="s">
        <v>1973</v>
      </c>
      <c r="I971" s="13" t="s">
        <v>1967</v>
      </c>
      <c r="J971" s="10">
        <v>2.5</v>
      </c>
      <c r="K971" s="11" t="s">
        <v>778</v>
      </c>
      <c r="L971" s="11" t="s">
        <v>1910</v>
      </c>
      <c r="M971" s="15">
        <v>1500</v>
      </c>
      <c r="N971" s="12">
        <v>9.6199999999999992</v>
      </c>
      <c r="O971" s="12">
        <v>0.25</v>
      </c>
      <c r="P971" s="12">
        <v>1.62</v>
      </c>
      <c r="Q971" s="12">
        <v>4.88</v>
      </c>
      <c r="R971" s="12">
        <v>2.88</v>
      </c>
      <c r="S971" s="12">
        <v>4.12</v>
      </c>
      <c r="T971" s="9">
        <v>1.5029999999999999</v>
      </c>
      <c r="U971" s="12">
        <v>7.5</v>
      </c>
      <c r="V971" s="12">
        <v>1.1200000000000001</v>
      </c>
      <c r="W971" s="12">
        <v>8</v>
      </c>
      <c r="X971" s="9">
        <v>22.5</v>
      </c>
      <c r="Y971" s="9" t="s">
        <v>710</v>
      </c>
      <c r="Z971" s="9" t="s">
        <v>694</v>
      </c>
      <c r="AA971" s="9" t="s">
        <v>695</v>
      </c>
      <c r="AB971" s="9" t="s">
        <v>698</v>
      </c>
      <c r="AC971" s="9">
        <v>8.3333333333333329E-2</v>
      </c>
      <c r="AD971" s="9">
        <v>1.6666666666666667</v>
      </c>
      <c r="AE971" s="9">
        <v>0.626</v>
      </c>
      <c r="AF971" s="9">
        <v>45</v>
      </c>
      <c r="AG971" s="25" t="s">
        <v>2264</v>
      </c>
      <c r="BD971" s="1"/>
      <c r="BL971" s="4"/>
      <c r="BM971" s="4"/>
    </row>
    <row r="972" spans="2:65" ht="26.25" x14ac:dyDescent="0.25">
      <c r="B972" s="48" t="str">
        <f t="shared" si="103"/>
        <v>WNeck Flange 1500-NPS3 SCH-10</v>
      </c>
      <c r="C972" s="9" t="s">
        <v>23</v>
      </c>
      <c r="D972" s="9" t="s">
        <v>788</v>
      </c>
      <c r="E972" s="9">
        <v>16777215</v>
      </c>
      <c r="F972" s="22" t="s">
        <v>689</v>
      </c>
      <c r="G972" s="9" t="s">
        <v>1</v>
      </c>
      <c r="H972" s="9" t="s">
        <v>1974</v>
      </c>
      <c r="I972" s="13" t="s">
        <v>1975</v>
      </c>
      <c r="J972" s="10">
        <v>3.0000000000000004</v>
      </c>
      <c r="K972" s="11" t="s">
        <v>791</v>
      </c>
      <c r="L972" s="11" t="s">
        <v>1910</v>
      </c>
      <c r="M972" s="15">
        <v>1500</v>
      </c>
      <c r="N972" s="12">
        <v>10.5</v>
      </c>
      <c r="O972" s="12">
        <v>0.25</v>
      </c>
      <c r="P972" s="12">
        <v>1.88</v>
      </c>
      <c r="Q972" s="12">
        <v>5.25</v>
      </c>
      <c r="R972" s="12">
        <v>3.5</v>
      </c>
      <c r="S972" s="12">
        <v>4.62</v>
      </c>
      <c r="T972" s="9">
        <v>3.26</v>
      </c>
      <c r="U972" s="12">
        <v>8</v>
      </c>
      <c r="V972" s="12">
        <v>1.25</v>
      </c>
      <c r="W972" s="12">
        <v>8</v>
      </c>
      <c r="X972" s="9">
        <v>22.5</v>
      </c>
      <c r="Y972" s="9" t="s">
        <v>693</v>
      </c>
      <c r="Z972" s="9" t="s">
        <v>694</v>
      </c>
      <c r="AA972" s="9" t="s">
        <v>695</v>
      </c>
      <c r="AB972" s="9" t="s">
        <v>698</v>
      </c>
      <c r="AC972" s="9">
        <v>9.1333333333333336E-2</v>
      </c>
      <c r="AD972" s="9">
        <v>1.8266666666666669</v>
      </c>
      <c r="AE972" s="9">
        <v>5.7500000000000107E-2</v>
      </c>
      <c r="AF972" s="9">
        <v>45</v>
      </c>
      <c r="AG972" s="25" t="s">
        <v>2264</v>
      </c>
      <c r="BD972" s="1"/>
      <c r="BL972" s="4"/>
      <c r="BM972" s="4"/>
    </row>
    <row r="973" spans="2:65" ht="26.25" x14ac:dyDescent="0.25">
      <c r="B973" s="48" t="str">
        <f t="shared" si="103"/>
        <v>WNeck Flange 1500-NPS3 SCH-160</v>
      </c>
      <c r="C973" s="9" t="s">
        <v>23</v>
      </c>
      <c r="D973" s="9" t="s">
        <v>788</v>
      </c>
      <c r="E973" s="9">
        <v>16777215</v>
      </c>
      <c r="F973" s="9" t="s">
        <v>1976</v>
      </c>
      <c r="G973" s="9" t="s">
        <v>527</v>
      </c>
      <c r="H973" s="9" t="s">
        <v>1977</v>
      </c>
      <c r="I973" s="13" t="s">
        <v>1975</v>
      </c>
      <c r="J973" s="10">
        <v>3.0000000000000004</v>
      </c>
      <c r="K973" s="11" t="s">
        <v>791</v>
      </c>
      <c r="L973" s="11" t="s">
        <v>1910</v>
      </c>
      <c r="M973" s="15">
        <v>1500</v>
      </c>
      <c r="N973" s="12">
        <v>10.5</v>
      </c>
      <c r="O973" s="12">
        <v>0.25</v>
      </c>
      <c r="P973" s="12">
        <v>1.88</v>
      </c>
      <c r="Q973" s="12">
        <v>5.25</v>
      </c>
      <c r="R973" s="12">
        <v>3.5</v>
      </c>
      <c r="S973" s="12">
        <v>4.62</v>
      </c>
      <c r="T973" s="9">
        <v>2.6240000000000001</v>
      </c>
      <c r="U973" s="12">
        <v>8</v>
      </c>
      <c r="V973" s="12">
        <v>1.25</v>
      </c>
      <c r="W973" s="12">
        <v>8</v>
      </c>
      <c r="X973" s="9">
        <v>22.5</v>
      </c>
      <c r="Y973" s="9" t="s">
        <v>700</v>
      </c>
      <c r="Z973" s="9" t="s">
        <v>694</v>
      </c>
      <c r="AA973" s="9" t="s">
        <v>695</v>
      </c>
      <c r="AB973" s="9" t="s">
        <v>698</v>
      </c>
      <c r="AC973" s="9">
        <v>9.1333333333333336E-2</v>
      </c>
      <c r="AD973" s="9">
        <v>1.8266666666666669</v>
      </c>
      <c r="AE973" s="9">
        <v>0.37549999999999994</v>
      </c>
      <c r="AF973" s="9">
        <v>45</v>
      </c>
      <c r="AG973" s="25" t="s">
        <v>2264</v>
      </c>
      <c r="BD973" s="1"/>
      <c r="BL973" s="4"/>
      <c r="BM973" s="4"/>
    </row>
    <row r="974" spans="2:65" ht="26.25" x14ac:dyDescent="0.25">
      <c r="B974" s="48" t="str">
        <f t="shared" si="103"/>
        <v>WNeck Flange 1500-NPS3 SCH-40</v>
      </c>
      <c r="C974" s="9" t="s">
        <v>23</v>
      </c>
      <c r="D974" s="9" t="s">
        <v>788</v>
      </c>
      <c r="E974" s="9">
        <v>16777215</v>
      </c>
      <c r="F974" s="22" t="s">
        <v>689</v>
      </c>
      <c r="G974" s="9" t="s">
        <v>528</v>
      </c>
      <c r="H974" s="9" t="s">
        <v>1978</v>
      </c>
      <c r="I974" s="13" t="s">
        <v>1975</v>
      </c>
      <c r="J974" s="10">
        <v>3.0000000000000004</v>
      </c>
      <c r="K974" s="11" t="s">
        <v>791</v>
      </c>
      <c r="L974" s="11" t="s">
        <v>1910</v>
      </c>
      <c r="M974" s="15">
        <v>1500</v>
      </c>
      <c r="N974" s="12">
        <v>10.5</v>
      </c>
      <c r="O974" s="12">
        <v>0.25</v>
      </c>
      <c r="P974" s="12">
        <v>1.88</v>
      </c>
      <c r="Q974" s="12">
        <v>5.25</v>
      </c>
      <c r="R974" s="12">
        <v>3.5</v>
      </c>
      <c r="S974" s="12">
        <v>4.62</v>
      </c>
      <c r="T974" s="9">
        <v>3.0680000000000001</v>
      </c>
      <c r="U974" s="12">
        <v>8</v>
      </c>
      <c r="V974" s="12">
        <v>1.25</v>
      </c>
      <c r="W974" s="12">
        <v>8</v>
      </c>
      <c r="X974" s="9">
        <v>22.5</v>
      </c>
      <c r="Y974" s="9" t="s">
        <v>702</v>
      </c>
      <c r="Z974" s="9" t="s">
        <v>694</v>
      </c>
      <c r="AA974" s="9" t="s">
        <v>695</v>
      </c>
      <c r="AB974" s="9" t="s">
        <v>698</v>
      </c>
      <c r="AC974" s="9">
        <v>9.1333333333333336E-2</v>
      </c>
      <c r="AD974" s="9">
        <v>1.8266666666666669</v>
      </c>
      <c r="AE974" s="9">
        <v>0.15349999999999997</v>
      </c>
      <c r="AF974" s="9">
        <v>45</v>
      </c>
      <c r="AG974" s="25" t="s">
        <v>2264</v>
      </c>
      <c r="BD974" s="1"/>
      <c r="BL974" s="4"/>
      <c r="BM974" s="4"/>
    </row>
    <row r="975" spans="2:65" ht="26.25" x14ac:dyDescent="0.25">
      <c r="B975" s="48" t="str">
        <f t="shared" si="103"/>
        <v>WNeck Flange 1500-NPS3 SCH-80</v>
      </c>
      <c r="C975" s="9" t="s">
        <v>23</v>
      </c>
      <c r="D975" s="9" t="s">
        <v>788</v>
      </c>
      <c r="E975" s="9">
        <v>16777215</v>
      </c>
      <c r="F975" s="9" t="s">
        <v>1979</v>
      </c>
      <c r="G975" s="9" t="s">
        <v>529</v>
      </c>
      <c r="H975" s="9" t="s">
        <v>1980</v>
      </c>
      <c r="I975" s="13" t="s">
        <v>1975</v>
      </c>
      <c r="J975" s="10">
        <v>3.0000000000000004</v>
      </c>
      <c r="K975" s="11" t="s">
        <v>791</v>
      </c>
      <c r="L975" s="11" t="s">
        <v>1910</v>
      </c>
      <c r="M975" s="15">
        <v>1500</v>
      </c>
      <c r="N975" s="12">
        <v>10.5</v>
      </c>
      <c r="O975" s="12">
        <v>0.25</v>
      </c>
      <c r="P975" s="12">
        <v>1.88</v>
      </c>
      <c r="Q975" s="12">
        <v>5.25</v>
      </c>
      <c r="R975" s="12">
        <v>3.5</v>
      </c>
      <c r="S975" s="12">
        <v>4.62</v>
      </c>
      <c r="T975" s="9">
        <v>2.9</v>
      </c>
      <c r="U975" s="12">
        <v>8</v>
      </c>
      <c r="V975" s="12">
        <v>1.25</v>
      </c>
      <c r="W975" s="12">
        <v>8</v>
      </c>
      <c r="X975" s="9">
        <v>22.5</v>
      </c>
      <c r="Y975" s="9" t="s">
        <v>704</v>
      </c>
      <c r="Z975" s="9" t="s">
        <v>694</v>
      </c>
      <c r="AA975" s="9" t="s">
        <v>695</v>
      </c>
      <c r="AB975" s="9" t="s">
        <v>698</v>
      </c>
      <c r="AC975" s="9">
        <v>9.1333333333333336E-2</v>
      </c>
      <c r="AD975" s="9">
        <v>1.8266666666666669</v>
      </c>
      <c r="AE975" s="9">
        <v>0.23750000000000004</v>
      </c>
      <c r="AF975" s="9">
        <v>45</v>
      </c>
      <c r="AG975" s="25" t="s">
        <v>2264</v>
      </c>
      <c r="BD975" s="1"/>
      <c r="BL975" s="4"/>
      <c r="BM975" s="4"/>
    </row>
    <row r="976" spans="2:65" ht="26.25" x14ac:dyDescent="0.25">
      <c r="B976" s="48" t="str">
        <f t="shared" si="103"/>
        <v>WNeck Flange 1500-NPS3 SCH-STD</v>
      </c>
      <c r="C976" s="9" t="s">
        <v>23</v>
      </c>
      <c r="D976" s="9" t="s">
        <v>788</v>
      </c>
      <c r="E976" s="9">
        <v>16777215</v>
      </c>
      <c r="F976" s="22" t="s">
        <v>689</v>
      </c>
      <c r="G976" s="9" t="s">
        <v>1</v>
      </c>
      <c r="H976" s="9" t="s">
        <v>1981</v>
      </c>
      <c r="I976" s="13" t="s">
        <v>1975</v>
      </c>
      <c r="J976" s="10">
        <v>3.0000000000000004</v>
      </c>
      <c r="K976" s="11" t="s">
        <v>791</v>
      </c>
      <c r="L976" s="11" t="s">
        <v>1910</v>
      </c>
      <c r="M976" s="15">
        <v>1500</v>
      </c>
      <c r="N976" s="12">
        <v>10.5</v>
      </c>
      <c r="O976" s="12">
        <v>0.25</v>
      </c>
      <c r="P976" s="12">
        <v>1.88</v>
      </c>
      <c r="Q976" s="12">
        <v>5.25</v>
      </c>
      <c r="R976" s="12">
        <v>3.5</v>
      </c>
      <c r="S976" s="12">
        <v>4.62</v>
      </c>
      <c r="T976" s="9">
        <v>3.0680000000000001</v>
      </c>
      <c r="U976" s="12">
        <v>8</v>
      </c>
      <c r="V976" s="12">
        <v>1.25</v>
      </c>
      <c r="W976" s="12">
        <v>8</v>
      </c>
      <c r="X976" s="9">
        <v>22.5</v>
      </c>
      <c r="Y976" s="9" t="s">
        <v>706</v>
      </c>
      <c r="Z976" s="9" t="s">
        <v>694</v>
      </c>
      <c r="AA976" s="9" t="s">
        <v>695</v>
      </c>
      <c r="AB976" s="9" t="s">
        <v>698</v>
      </c>
      <c r="AC976" s="9">
        <v>9.1333333333333336E-2</v>
      </c>
      <c r="AD976" s="9">
        <v>1.8266666666666669</v>
      </c>
      <c r="AE976" s="9">
        <v>0.15349999999999997</v>
      </c>
      <c r="AF976" s="9">
        <v>45</v>
      </c>
      <c r="AG976" s="25" t="s">
        <v>2264</v>
      </c>
      <c r="BD976" s="1"/>
      <c r="BL976" s="4"/>
      <c r="BM976" s="4"/>
    </row>
    <row r="977" spans="2:65" ht="26.25" x14ac:dyDescent="0.25">
      <c r="B977" s="48" t="str">
        <f t="shared" si="103"/>
        <v>WNeck Flange 1500-NPS3 SCH-XH</v>
      </c>
      <c r="C977" s="9" t="s">
        <v>23</v>
      </c>
      <c r="D977" s="9" t="s">
        <v>788</v>
      </c>
      <c r="E977" s="9">
        <v>16777215</v>
      </c>
      <c r="F977" s="22" t="s">
        <v>689</v>
      </c>
      <c r="G977" s="9" t="s">
        <v>1</v>
      </c>
      <c r="H977" s="9" t="s">
        <v>1982</v>
      </c>
      <c r="I977" s="13" t="s">
        <v>1975</v>
      </c>
      <c r="J977" s="10">
        <v>3.0000000000000004</v>
      </c>
      <c r="K977" s="11" t="s">
        <v>791</v>
      </c>
      <c r="L977" s="11" t="s">
        <v>1910</v>
      </c>
      <c r="M977" s="15">
        <v>1500</v>
      </c>
      <c r="N977" s="12">
        <v>10.5</v>
      </c>
      <c r="O977" s="12">
        <v>0.25</v>
      </c>
      <c r="P977" s="12">
        <v>1.88</v>
      </c>
      <c r="Q977" s="12">
        <v>5.25</v>
      </c>
      <c r="R977" s="12">
        <v>3.5</v>
      </c>
      <c r="S977" s="12">
        <v>4.62</v>
      </c>
      <c r="T977" s="9">
        <v>2.9</v>
      </c>
      <c r="U977" s="12">
        <v>8</v>
      </c>
      <c r="V977" s="12">
        <v>1.25</v>
      </c>
      <c r="W977" s="12">
        <v>8</v>
      </c>
      <c r="X977" s="9">
        <v>22.5</v>
      </c>
      <c r="Y977" s="9" t="s">
        <v>708</v>
      </c>
      <c r="Z977" s="9" t="s">
        <v>694</v>
      </c>
      <c r="AA977" s="9" t="s">
        <v>695</v>
      </c>
      <c r="AB977" s="9" t="s">
        <v>698</v>
      </c>
      <c r="AC977" s="9">
        <v>9.1333333333333336E-2</v>
      </c>
      <c r="AD977" s="9">
        <v>1.8266666666666669</v>
      </c>
      <c r="AE977" s="9">
        <v>0.23750000000000004</v>
      </c>
      <c r="AF977" s="9">
        <v>45</v>
      </c>
      <c r="AG977" s="25" t="s">
        <v>2264</v>
      </c>
      <c r="BD977" s="1"/>
      <c r="BL977" s="4"/>
      <c r="BM977" s="4"/>
    </row>
    <row r="978" spans="2:65" ht="26.25" x14ac:dyDescent="0.25">
      <c r="B978" s="48" t="str">
        <f t="shared" si="103"/>
        <v>WNeck Flange 1500-NPS3 SCH-XXH</v>
      </c>
      <c r="C978" s="9" t="s">
        <v>23</v>
      </c>
      <c r="D978" s="9" t="s">
        <v>788</v>
      </c>
      <c r="E978" s="9">
        <v>16777215</v>
      </c>
      <c r="F978" s="9" t="s">
        <v>1983</v>
      </c>
      <c r="G978" s="9" t="s">
        <v>530</v>
      </c>
      <c r="H978" s="9" t="s">
        <v>1984</v>
      </c>
      <c r="I978" s="13" t="s">
        <v>1975</v>
      </c>
      <c r="J978" s="10">
        <v>3.0000000000000004</v>
      </c>
      <c r="K978" s="11" t="s">
        <v>791</v>
      </c>
      <c r="L978" s="11" t="s">
        <v>1910</v>
      </c>
      <c r="M978" s="15">
        <v>1500</v>
      </c>
      <c r="N978" s="12">
        <v>10.5</v>
      </c>
      <c r="O978" s="12">
        <v>0.25</v>
      </c>
      <c r="P978" s="12">
        <v>1.88</v>
      </c>
      <c r="Q978" s="12">
        <v>5.25</v>
      </c>
      <c r="R978" s="12">
        <v>3.5</v>
      </c>
      <c r="S978" s="12">
        <v>4.62</v>
      </c>
      <c r="T978" s="9">
        <v>2.2999999999999998</v>
      </c>
      <c r="U978" s="12">
        <v>8</v>
      </c>
      <c r="V978" s="12">
        <v>1.25</v>
      </c>
      <c r="W978" s="12">
        <v>8</v>
      </c>
      <c r="X978" s="9">
        <v>22.5</v>
      </c>
      <c r="Y978" s="9" t="s">
        <v>710</v>
      </c>
      <c r="Z978" s="9" t="s">
        <v>694</v>
      </c>
      <c r="AA978" s="9" t="s">
        <v>695</v>
      </c>
      <c r="AB978" s="9" t="s">
        <v>698</v>
      </c>
      <c r="AC978" s="9">
        <v>9.1333333333333336E-2</v>
      </c>
      <c r="AD978" s="9">
        <v>1.8266666666666669</v>
      </c>
      <c r="AE978" s="9">
        <v>0.53750000000000009</v>
      </c>
      <c r="AF978" s="9">
        <v>45</v>
      </c>
      <c r="AG978" s="25" t="s">
        <v>2264</v>
      </c>
      <c r="BD978" s="1"/>
      <c r="BL978" s="4"/>
      <c r="BM978" s="4"/>
    </row>
    <row r="979" spans="2:65" ht="26.25" x14ac:dyDescent="0.25">
      <c r="B979" s="48" t="str">
        <f t="shared" si="103"/>
        <v>WNeck Flange 1500-NPS4 SCH-10</v>
      </c>
      <c r="C979" s="9" t="s">
        <v>23</v>
      </c>
      <c r="D979" s="9" t="s">
        <v>810</v>
      </c>
      <c r="E979" s="9">
        <v>255</v>
      </c>
      <c r="F979" s="22" t="s">
        <v>689</v>
      </c>
      <c r="G979" s="9" t="s">
        <v>1</v>
      </c>
      <c r="H979" s="9" t="s">
        <v>1985</v>
      </c>
      <c r="I979" s="13" t="s">
        <v>1986</v>
      </c>
      <c r="J979" s="10">
        <v>4</v>
      </c>
      <c r="K979" s="11" t="s">
        <v>813</v>
      </c>
      <c r="L979" s="11" t="s">
        <v>1910</v>
      </c>
      <c r="M979" s="15">
        <v>1500</v>
      </c>
      <c r="N979" s="12">
        <v>12.25</v>
      </c>
      <c r="O979" s="12">
        <v>0.25</v>
      </c>
      <c r="P979" s="12">
        <v>2.12</v>
      </c>
      <c r="Q979" s="12">
        <v>6.38</v>
      </c>
      <c r="R979" s="12">
        <v>4.5</v>
      </c>
      <c r="S979" s="12">
        <v>4.88</v>
      </c>
      <c r="T979" s="9">
        <v>4.26</v>
      </c>
      <c r="U979" s="12">
        <v>9.5</v>
      </c>
      <c r="V979" s="12">
        <v>1.3799999999999997</v>
      </c>
      <c r="W979" s="12">
        <v>8</v>
      </c>
      <c r="X979" s="9">
        <v>22.5</v>
      </c>
      <c r="Y979" s="9" t="s">
        <v>693</v>
      </c>
      <c r="Z979" s="9" t="s">
        <v>694</v>
      </c>
      <c r="AA979" s="9" t="s">
        <v>695</v>
      </c>
      <c r="AB979" s="9" t="s">
        <v>698</v>
      </c>
      <c r="AC979" s="9">
        <v>9.1999999999999998E-2</v>
      </c>
      <c r="AD979" s="9">
        <v>1.8399999999999999</v>
      </c>
      <c r="AE979" s="9">
        <v>5.7500000000000107E-2</v>
      </c>
      <c r="AF979" s="9">
        <v>45</v>
      </c>
      <c r="AG979" s="25" t="s">
        <v>2264</v>
      </c>
      <c r="BD979" s="1"/>
      <c r="BL979" s="4"/>
      <c r="BM979" s="4"/>
    </row>
    <row r="980" spans="2:65" ht="26.25" x14ac:dyDescent="0.25">
      <c r="B980" s="48" t="str">
        <f t="shared" si="103"/>
        <v>WNeck Flange 1500-NPS4 SCH-120</v>
      </c>
      <c r="C980" s="9" t="s">
        <v>23</v>
      </c>
      <c r="D980" s="9" t="s">
        <v>810</v>
      </c>
      <c r="E980" s="9">
        <v>255</v>
      </c>
      <c r="F980" s="22" t="s">
        <v>689</v>
      </c>
      <c r="G980" s="9" t="s">
        <v>531</v>
      </c>
      <c r="H980" s="9" t="s">
        <v>1987</v>
      </c>
      <c r="I980" s="13" t="s">
        <v>1986</v>
      </c>
      <c r="J980" s="10">
        <v>4</v>
      </c>
      <c r="K980" s="11" t="s">
        <v>813</v>
      </c>
      <c r="L980" s="11" t="s">
        <v>1910</v>
      </c>
      <c r="M980" s="15">
        <v>1500</v>
      </c>
      <c r="N980" s="12">
        <v>12.25</v>
      </c>
      <c r="O980" s="12">
        <v>0.25</v>
      </c>
      <c r="P980" s="12">
        <v>2.12</v>
      </c>
      <c r="Q980" s="12">
        <v>6.38</v>
      </c>
      <c r="R980" s="12">
        <v>4.5</v>
      </c>
      <c r="S980" s="12">
        <v>4.88</v>
      </c>
      <c r="T980" s="9">
        <v>3.6240000000000001</v>
      </c>
      <c r="U980" s="12">
        <v>9.5</v>
      </c>
      <c r="V980" s="12">
        <v>1.3799999999999997</v>
      </c>
      <c r="W980" s="12">
        <v>8</v>
      </c>
      <c r="X980" s="9">
        <v>22.5</v>
      </c>
      <c r="Y980" s="9" t="s">
        <v>816</v>
      </c>
      <c r="Z980" s="9" t="s">
        <v>694</v>
      </c>
      <c r="AA980" s="9" t="s">
        <v>695</v>
      </c>
      <c r="AB980" s="9" t="s">
        <v>698</v>
      </c>
      <c r="AC980" s="9">
        <v>9.1999999999999998E-2</v>
      </c>
      <c r="AD980" s="9">
        <v>1.8399999999999999</v>
      </c>
      <c r="AE980" s="9">
        <v>0.37549999999999994</v>
      </c>
      <c r="AF980" s="9">
        <v>45</v>
      </c>
      <c r="AG980" s="25" t="s">
        <v>2264</v>
      </c>
      <c r="BD980" s="1"/>
      <c r="BL980" s="4"/>
      <c r="BM980" s="4"/>
    </row>
    <row r="981" spans="2:65" ht="26.25" x14ac:dyDescent="0.25">
      <c r="B981" s="48" t="str">
        <f t="shared" si="103"/>
        <v>WNeck Flange 1500-NPS4 SCH-160</v>
      </c>
      <c r="C981" s="9" t="s">
        <v>23</v>
      </c>
      <c r="D981" s="9" t="s">
        <v>810</v>
      </c>
      <c r="E981" s="9">
        <v>255</v>
      </c>
      <c r="F981" s="9" t="s">
        <v>1988</v>
      </c>
      <c r="G981" s="9" t="s">
        <v>532</v>
      </c>
      <c r="H981" s="9" t="s">
        <v>1989</v>
      </c>
      <c r="I981" s="13" t="s">
        <v>1986</v>
      </c>
      <c r="J981" s="10">
        <v>4</v>
      </c>
      <c r="K981" s="11" t="s">
        <v>813</v>
      </c>
      <c r="L981" s="11" t="s">
        <v>1910</v>
      </c>
      <c r="M981" s="15">
        <v>1500</v>
      </c>
      <c r="N981" s="12">
        <v>12.25</v>
      </c>
      <c r="O981" s="12">
        <v>0.25</v>
      </c>
      <c r="P981" s="12">
        <v>2.12</v>
      </c>
      <c r="Q981" s="12">
        <v>6.38</v>
      </c>
      <c r="R981" s="12">
        <v>4.5</v>
      </c>
      <c r="S981" s="12">
        <v>4.88</v>
      </c>
      <c r="T981" s="9">
        <v>3.4380000000000002</v>
      </c>
      <c r="U981" s="12">
        <v>9.5</v>
      </c>
      <c r="V981" s="12">
        <v>1.3799999999999997</v>
      </c>
      <c r="W981" s="12">
        <v>8</v>
      </c>
      <c r="X981" s="9">
        <v>22.5</v>
      </c>
      <c r="Y981" s="9" t="s">
        <v>700</v>
      </c>
      <c r="Z981" s="9" t="s">
        <v>694</v>
      </c>
      <c r="AA981" s="9" t="s">
        <v>695</v>
      </c>
      <c r="AB981" s="9" t="s">
        <v>698</v>
      </c>
      <c r="AC981" s="9">
        <v>9.1999999999999998E-2</v>
      </c>
      <c r="AD981" s="9">
        <v>1.8399999999999999</v>
      </c>
      <c r="AE981" s="9">
        <v>0.46849999999999992</v>
      </c>
      <c r="AF981" s="9">
        <v>45</v>
      </c>
      <c r="AG981" s="25" t="s">
        <v>2264</v>
      </c>
      <c r="BD981" s="1"/>
      <c r="BL981" s="4"/>
      <c r="BM981" s="4"/>
    </row>
    <row r="982" spans="2:65" ht="26.25" x14ac:dyDescent="0.25">
      <c r="B982" s="48" t="str">
        <f t="shared" si="103"/>
        <v>WNeck Flange 1500-NPS4 SCH-40</v>
      </c>
      <c r="C982" s="9" t="s">
        <v>23</v>
      </c>
      <c r="D982" s="9" t="s">
        <v>810</v>
      </c>
      <c r="E982" s="9">
        <v>255</v>
      </c>
      <c r="F982" s="22" t="s">
        <v>689</v>
      </c>
      <c r="G982" s="9" t="s">
        <v>533</v>
      </c>
      <c r="H982" s="9" t="s">
        <v>1990</v>
      </c>
      <c r="I982" s="13" t="s">
        <v>1986</v>
      </c>
      <c r="J982" s="10">
        <v>4</v>
      </c>
      <c r="K982" s="11" t="s">
        <v>813</v>
      </c>
      <c r="L982" s="11" t="s">
        <v>1910</v>
      </c>
      <c r="M982" s="15">
        <v>1500</v>
      </c>
      <c r="N982" s="12">
        <v>12.25</v>
      </c>
      <c r="O982" s="12">
        <v>0.25</v>
      </c>
      <c r="P982" s="12">
        <v>2.12</v>
      </c>
      <c r="Q982" s="12">
        <v>6.38</v>
      </c>
      <c r="R982" s="12">
        <v>4.5</v>
      </c>
      <c r="S982" s="12">
        <v>4.88</v>
      </c>
      <c r="T982" s="9">
        <v>4.0259999999999998</v>
      </c>
      <c r="U982" s="12">
        <v>9.5</v>
      </c>
      <c r="V982" s="12">
        <v>1.3799999999999997</v>
      </c>
      <c r="W982" s="12">
        <v>8</v>
      </c>
      <c r="X982" s="9">
        <v>22.5</v>
      </c>
      <c r="Y982" s="9" t="s">
        <v>702</v>
      </c>
      <c r="Z982" s="9" t="s">
        <v>694</v>
      </c>
      <c r="AA982" s="9" t="s">
        <v>695</v>
      </c>
      <c r="AB982" s="9" t="s">
        <v>698</v>
      </c>
      <c r="AC982" s="9">
        <v>9.1999999999999998E-2</v>
      </c>
      <c r="AD982" s="9">
        <v>1.8399999999999999</v>
      </c>
      <c r="AE982" s="9">
        <v>0.1745000000000001</v>
      </c>
      <c r="AF982" s="9">
        <v>45</v>
      </c>
      <c r="AG982" s="25" t="s">
        <v>2264</v>
      </c>
      <c r="BD982" s="1"/>
      <c r="BL982" s="4"/>
      <c r="BM982" s="4"/>
    </row>
    <row r="983" spans="2:65" ht="26.25" x14ac:dyDescent="0.25">
      <c r="B983" s="48" t="str">
        <f t="shared" si="103"/>
        <v>WNeck Flange 1500-NPS4 SCH-80</v>
      </c>
      <c r="C983" s="9" t="s">
        <v>23</v>
      </c>
      <c r="D983" s="9" t="s">
        <v>810</v>
      </c>
      <c r="E983" s="9">
        <v>255</v>
      </c>
      <c r="F983" s="22" t="s">
        <v>689</v>
      </c>
      <c r="G983" s="9" t="s">
        <v>534</v>
      </c>
      <c r="H983" s="9" t="s">
        <v>1991</v>
      </c>
      <c r="I983" s="13" t="s">
        <v>1986</v>
      </c>
      <c r="J983" s="10">
        <v>4</v>
      </c>
      <c r="K983" s="11" t="s">
        <v>813</v>
      </c>
      <c r="L983" s="11" t="s">
        <v>1910</v>
      </c>
      <c r="M983" s="15">
        <v>1500</v>
      </c>
      <c r="N983" s="12">
        <v>12.25</v>
      </c>
      <c r="O983" s="12">
        <v>0.25</v>
      </c>
      <c r="P983" s="12">
        <v>2.12</v>
      </c>
      <c r="Q983" s="12">
        <v>6.38</v>
      </c>
      <c r="R983" s="12">
        <v>4.5</v>
      </c>
      <c r="S983" s="12">
        <v>4.88</v>
      </c>
      <c r="T983" s="9">
        <v>3.8260000000000001</v>
      </c>
      <c r="U983" s="12">
        <v>9.5</v>
      </c>
      <c r="V983" s="12">
        <v>1.3799999999999997</v>
      </c>
      <c r="W983" s="12">
        <v>8</v>
      </c>
      <c r="X983" s="9">
        <v>22.5</v>
      </c>
      <c r="Y983" s="9" t="s">
        <v>704</v>
      </c>
      <c r="Z983" s="9" t="s">
        <v>694</v>
      </c>
      <c r="AA983" s="9" t="s">
        <v>695</v>
      </c>
      <c r="AB983" s="9" t="s">
        <v>698</v>
      </c>
      <c r="AC983" s="9">
        <v>9.1999999999999998E-2</v>
      </c>
      <c r="AD983" s="9">
        <v>1.8399999999999999</v>
      </c>
      <c r="AE983" s="9">
        <v>0.27449999999999997</v>
      </c>
      <c r="AF983" s="9">
        <v>45</v>
      </c>
      <c r="AG983" s="25" t="s">
        <v>2264</v>
      </c>
      <c r="BD983" s="1"/>
      <c r="BL983" s="4"/>
      <c r="BM983" s="4"/>
    </row>
    <row r="984" spans="2:65" ht="26.25" x14ac:dyDescent="0.25">
      <c r="B984" s="48" t="str">
        <f t="shared" si="103"/>
        <v>WNeck Flange 1500-NPS4 SCH-STD</v>
      </c>
      <c r="C984" s="9" t="s">
        <v>23</v>
      </c>
      <c r="D984" s="9" t="s">
        <v>810</v>
      </c>
      <c r="E984" s="9">
        <v>255</v>
      </c>
      <c r="F984" s="22" t="s">
        <v>689</v>
      </c>
      <c r="G984" s="9" t="s">
        <v>1</v>
      </c>
      <c r="H984" s="9" t="s">
        <v>1992</v>
      </c>
      <c r="I984" s="13" t="s">
        <v>1986</v>
      </c>
      <c r="J984" s="10">
        <v>4</v>
      </c>
      <c r="K984" s="11" t="s">
        <v>813</v>
      </c>
      <c r="L984" s="11" t="s">
        <v>1910</v>
      </c>
      <c r="M984" s="15">
        <v>1500</v>
      </c>
      <c r="N984" s="12">
        <v>12.25</v>
      </c>
      <c r="O984" s="12">
        <v>0.25</v>
      </c>
      <c r="P984" s="12">
        <v>2.12</v>
      </c>
      <c r="Q984" s="12">
        <v>6.38</v>
      </c>
      <c r="R984" s="12">
        <v>4.5</v>
      </c>
      <c r="S984" s="12">
        <v>4.88</v>
      </c>
      <c r="T984" s="9">
        <v>4.0259999999999998</v>
      </c>
      <c r="U984" s="12">
        <v>9.5</v>
      </c>
      <c r="V984" s="12">
        <v>1.3799999999999997</v>
      </c>
      <c r="W984" s="12">
        <v>8</v>
      </c>
      <c r="X984" s="9">
        <v>22.5</v>
      </c>
      <c r="Y984" s="9" t="s">
        <v>706</v>
      </c>
      <c r="Z984" s="9" t="s">
        <v>694</v>
      </c>
      <c r="AA984" s="9" t="s">
        <v>695</v>
      </c>
      <c r="AB984" s="9" t="s">
        <v>698</v>
      </c>
      <c r="AC984" s="9">
        <v>9.1999999999999998E-2</v>
      </c>
      <c r="AD984" s="9">
        <v>1.8399999999999999</v>
      </c>
      <c r="AE984" s="9">
        <v>0.1745000000000001</v>
      </c>
      <c r="AF984" s="9">
        <v>45</v>
      </c>
      <c r="AG984" s="25" t="s">
        <v>2264</v>
      </c>
      <c r="BD984" s="1"/>
      <c r="BL984" s="4"/>
      <c r="BM984" s="4"/>
    </row>
    <row r="985" spans="2:65" ht="26.25" x14ac:dyDescent="0.25">
      <c r="B985" s="48" t="str">
        <f t="shared" si="103"/>
        <v>WNeck Flange 1500-NPS4 SCH-XH</v>
      </c>
      <c r="C985" s="9" t="s">
        <v>23</v>
      </c>
      <c r="D985" s="9" t="s">
        <v>810</v>
      </c>
      <c r="E985" s="9">
        <v>255</v>
      </c>
      <c r="F985" s="22" t="s">
        <v>689</v>
      </c>
      <c r="G985" s="9" t="s">
        <v>1</v>
      </c>
      <c r="H985" s="9" t="s">
        <v>1993</v>
      </c>
      <c r="I985" s="13" t="s">
        <v>1986</v>
      </c>
      <c r="J985" s="10">
        <v>4</v>
      </c>
      <c r="K985" s="11" t="s">
        <v>813</v>
      </c>
      <c r="L985" s="11" t="s">
        <v>1910</v>
      </c>
      <c r="M985" s="15">
        <v>1500</v>
      </c>
      <c r="N985" s="12">
        <v>12.25</v>
      </c>
      <c r="O985" s="12">
        <v>0.25</v>
      </c>
      <c r="P985" s="12">
        <v>2.12</v>
      </c>
      <c r="Q985" s="12">
        <v>6.38</v>
      </c>
      <c r="R985" s="12">
        <v>4.5</v>
      </c>
      <c r="S985" s="12">
        <v>4.88</v>
      </c>
      <c r="T985" s="9">
        <v>3.8260000000000001</v>
      </c>
      <c r="U985" s="12">
        <v>9.5</v>
      </c>
      <c r="V985" s="12">
        <v>1.3799999999999997</v>
      </c>
      <c r="W985" s="12">
        <v>8</v>
      </c>
      <c r="X985" s="9">
        <v>22.5</v>
      </c>
      <c r="Y985" s="9" t="s">
        <v>708</v>
      </c>
      <c r="Z985" s="9" t="s">
        <v>694</v>
      </c>
      <c r="AA985" s="9" t="s">
        <v>695</v>
      </c>
      <c r="AB985" s="9" t="s">
        <v>698</v>
      </c>
      <c r="AC985" s="9">
        <v>9.1999999999999998E-2</v>
      </c>
      <c r="AD985" s="9">
        <v>1.8399999999999999</v>
      </c>
      <c r="AE985" s="9">
        <v>0.27449999999999997</v>
      </c>
      <c r="AF985" s="9">
        <v>45</v>
      </c>
      <c r="AG985" s="25" t="s">
        <v>2264</v>
      </c>
      <c r="BD985" s="1"/>
      <c r="BL985" s="4"/>
      <c r="BM985" s="4"/>
    </row>
    <row r="986" spans="2:65" ht="26.25" x14ac:dyDescent="0.25">
      <c r="B986" s="48" t="str">
        <f t="shared" si="103"/>
        <v>WNeck Flange 1500-NPS4 SCH-XXH</v>
      </c>
      <c r="C986" s="9" t="s">
        <v>23</v>
      </c>
      <c r="D986" s="9" t="s">
        <v>810</v>
      </c>
      <c r="E986" s="9">
        <v>255</v>
      </c>
      <c r="F986" s="9" t="s">
        <v>1994</v>
      </c>
      <c r="G986" s="9" t="s">
        <v>535</v>
      </c>
      <c r="H986" s="9" t="s">
        <v>1995</v>
      </c>
      <c r="I986" s="13" t="s">
        <v>1986</v>
      </c>
      <c r="J986" s="10">
        <v>4</v>
      </c>
      <c r="K986" s="11" t="s">
        <v>813</v>
      </c>
      <c r="L986" s="11" t="s">
        <v>1910</v>
      </c>
      <c r="M986" s="15">
        <v>1500</v>
      </c>
      <c r="N986" s="12">
        <v>12.25</v>
      </c>
      <c r="O986" s="12">
        <v>0.25</v>
      </c>
      <c r="P986" s="12">
        <v>2.12</v>
      </c>
      <c r="Q986" s="12">
        <v>6.38</v>
      </c>
      <c r="R986" s="12">
        <v>4.5</v>
      </c>
      <c r="S986" s="12">
        <v>4.88</v>
      </c>
      <c r="T986" s="9">
        <v>3.1520000000000001</v>
      </c>
      <c r="U986" s="12">
        <v>9.5</v>
      </c>
      <c r="V986" s="12">
        <v>1.3799999999999997</v>
      </c>
      <c r="W986" s="12">
        <v>8</v>
      </c>
      <c r="X986" s="9">
        <v>22.5</v>
      </c>
      <c r="Y986" s="9" t="s">
        <v>710</v>
      </c>
      <c r="Z986" s="9" t="s">
        <v>694</v>
      </c>
      <c r="AA986" s="9" t="s">
        <v>695</v>
      </c>
      <c r="AB986" s="9" t="s">
        <v>698</v>
      </c>
      <c r="AC986" s="9">
        <v>9.1999999999999998E-2</v>
      </c>
      <c r="AD986" s="9">
        <v>1.8399999999999999</v>
      </c>
      <c r="AE986" s="9">
        <v>0.61149999999999993</v>
      </c>
      <c r="AF986" s="9">
        <v>45</v>
      </c>
      <c r="AG986" s="25" t="s">
        <v>2264</v>
      </c>
      <c r="BD986" s="1"/>
      <c r="BL986" s="4"/>
      <c r="BM986" s="4"/>
    </row>
    <row r="987" spans="2:65" ht="26.25" x14ac:dyDescent="0.25">
      <c r="B987" s="48" t="str">
        <f t="shared" si="103"/>
        <v>WNeck Flange 1500-NPS5 SCH-10</v>
      </c>
      <c r="C987" s="9" t="s">
        <v>23</v>
      </c>
      <c r="D987" s="9" t="s">
        <v>827</v>
      </c>
      <c r="E987" s="9">
        <v>33023</v>
      </c>
      <c r="F987" s="22" t="s">
        <v>689</v>
      </c>
      <c r="G987" s="9" t="s">
        <v>1</v>
      </c>
      <c r="H987" s="9" t="s">
        <v>1996</v>
      </c>
      <c r="I987" s="13" t="s">
        <v>1997</v>
      </c>
      <c r="J987" s="10">
        <v>5</v>
      </c>
      <c r="K987" s="11" t="s">
        <v>830</v>
      </c>
      <c r="L987" s="11" t="s">
        <v>1910</v>
      </c>
      <c r="M987" s="15">
        <v>1500</v>
      </c>
      <c r="N987" s="12">
        <v>14.75</v>
      </c>
      <c r="O987" s="12">
        <v>0.25</v>
      </c>
      <c r="P987" s="12">
        <v>2.88</v>
      </c>
      <c r="Q987" s="12">
        <v>7.75</v>
      </c>
      <c r="R987" s="12">
        <v>5.56</v>
      </c>
      <c r="S987" s="12">
        <v>6.12</v>
      </c>
      <c r="T987" s="9">
        <v>5.2949999999999999</v>
      </c>
      <c r="U987" s="12">
        <v>11.5</v>
      </c>
      <c r="V987" s="12">
        <v>1.62</v>
      </c>
      <c r="W987" s="12">
        <v>8</v>
      </c>
      <c r="X987" s="9">
        <v>22.5</v>
      </c>
      <c r="Y987" s="9" t="s">
        <v>693</v>
      </c>
      <c r="Z987" s="9" t="s">
        <v>694</v>
      </c>
      <c r="AA987" s="9" t="s">
        <v>695</v>
      </c>
      <c r="AB987" s="9" t="s">
        <v>698</v>
      </c>
      <c r="AC987" s="9">
        <v>0.10800000000000001</v>
      </c>
      <c r="AD987" s="9">
        <v>2.16</v>
      </c>
      <c r="AE987" s="9">
        <v>6.999999999999984E-2</v>
      </c>
      <c r="AF987" s="9">
        <v>45</v>
      </c>
      <c r="AG987" s="25" t="s">
        <v>2264</v>
      </c>
      <c r="BD987" s="1"/>
      <c r="BL987" s="4"/>
      <c r="BM987" s="4"/>
    </row>
    <row r="988" spans="2:65" ht="26.25" x14ac:dyDescent="0.25">
      <c r="B988" s="48" t="str">
        <f t="shared" si="103"/>
        <v>WNeck Flange 1500-NPS5 SCH-120</v>
      </c>
      <c r="C988" s="9" t="s">
        <v>23</v>
      </c>
      <c r="D988" s="9" t="s">
        <v>827</v>
      </c>
      <c r="E988" s="9">
        <v>33023</v>
      </c>
      <c r="F988" s="22" t="s">
        <v>689</v>
      </c>
      <c r="G988" s="9" t="s">
        <v>536</v>
      </c>
      <c r="H988" s="9" t="s">
        <v>1998</v>
      </c>
      <c r="I988" s="13" t="s">
        <v>1997</v>
      </c>
      <c r="J988" s="10">
        <v>5</v>
      </c>
      <c r="K988" s="11" t="s">
        <v>830</v>
      </c>
      <c r="L988" s="11" t="s">
        <v>1910</v>
      </c>
      <c r="M988" s="15">
        <v>1500</v>
      </c>
      <c r="N988" s="12">
        <v>14.75</v>
      </c>
      <c r="O988" s="12">
        <v>0.25</v>
      </c>
      <c r="P988" s="12">
        <v>2.88</v>
      </c>
      <c r="Q988" s="12">
        <v>7.75</v>
      </c>
      <c r="R988" s="12">
        <v>5.56</v>
      </c>
      <c r="S988" s="12">
        <v>6.12</v>
      </c>
      <c r="T988" s="9">
        <v>4.5629999999999997</v>
      </c>
      <c r="U988" s="12">
        <v>11.5</v>
      </c>
      <c r="V988" s="12">
        <v>1.62</v>
      </c>
      <c r="W988" s="12">
        <v>8</v>
      </c>
      <c r="X988" s="9">
        <v>22.5</v>
      </c>
      <c r="Y988" s="9" t="s">
        <v>816</v>
      </c>
      <c r="Z988" s="9" t="s">
        <v>694</v>
      </c>
      <c r="AA988" s="9" t="s">
        <v>695</v>
      </c>
      <c r="AB988" s="9" t="s">
        <v>698</v>
      </c>
      <c r="AC988" s="9">
        <v>0.10800000000000001</v>
      </c>
      <c r="AD988" s="9">
        <v>2.16</v>
      </c>
      <c r="AE988" s="9">
        <v>0.43599999999999994</v>
      </c>
      <c r="AF988" s="9">
        <v>45</v>
      </c>
      <c r="AG988" s="25" t="s">
        <v>2264</v>
      </c>
      <c r="BD988" s="1"/>
      <c r="BL988" s="4"/>
      <c r="BM988" s="4"/>
    </row>
    <row r="989" spans="2:65" ht="26.25" x14ac:dyDescent="0.25">
      <c r="B989" s="48" t="str">
        <f t="shared" si="103"/>
        <v>WNeck Flange 1500-NPS5 SCH-160</v>
      </c>
      <c r="C989" s="9" t="s">
        <v>23</v>
      </c>
      <c r="D989" s="9" t="s">
        <v>827</v>
      </c>
      <c r="E989" s="9">
        <v>33023</v>
      </c>
      <c r="F989" s="22" t="s">
        <v>689</v>
      </c>
      <c r="G989" s="9" t="s">
        <v>537</v>
      </c>
      <c r="H989" s="9" t="s">
        <v>1999</v>
      </c>
      <c r="I989" s="13" t="s">
        <v>1997</v>
      </c>
      <c r="J989" s="10">
        <v>5</v>
      </c>
      <c r="K989" s="11" t="s">
        <v>830</v>
      </c>
      <c r="L989" s="11" t="s">
        <v>1910</v>
      </c>
      <c r="M989" s="15">
        <v>1500</v>
      </c>
      <c r="N989" s="12">
        <v>14.75</v>
      </c>
      <c r="O989" s="12">
        <v>0.25</v>
      </c>
      <c r="P989" s="12">
        <v>2.88</v>
      </c>
      <c r="Q989" s="12">
        <v>7.75</v>
      </c>
      <c r="R989" s="12">
        <v>5.56</v>
      </c>
      <c r="S989" s="12">
        <v>6.12</v>
      </c>
      <c r="T989" s="9">
        <v>4.3129999999999997</v>
      </c>
      <c r="U989" s="12">
        <v>11.5</v>
      </c>
      <c r="V989" s="12">
        <v>1.62</v>
      </c>
      <c r="W989" s="12">
        <v>8</v>
      </c>
      <c r="X989" s="9">
        <v>22.5</v>
      </c>
      <c r="Y989" s="9" t="s">
        <v>700</v>
      </c>
      <c r="Z989" s="9" t="s">
        <v>694</v>
      </c>
      <c r="AA989" s="9" t="s">
        <v>695</v>
      </c>
      <c r="AB989" s="9" t="s">
        <v>698</v>
      </c>
      <c r="AC989" s="9">
        <v>0.10800000000000001</v>
      </c>
      <c r="AD989" s="9">
        <v>2.16</v>
      </c>
      <c r="AE989" s="9">
        <v>0.56099999999999994</v>
      </c>
      <c r="AF989" s="9">
        <v>45</v>
      </c>
      <c r="AG989" s="25" t="s">
        <v>2264</v>
      </c>
      <c r="BD989" s="1"/>
      <c r="BL989" s="4"/>
      <c r="BM989" s="4"/>
    </row>
    <row r="990" spans="2:65" ht="26.25" x14ac:dyDescent="0.25">
      <c r="B990" s="48" t="str">
        <f t="shared" si="103"/>
        <v>WNeck Flange 1500-NPS5 SCH-40</v>
      </c>
      <c r="C990" s="9" t="s">
        <v>23</v>
      </c>
      <c r="D990" s="9" t="s">
        <v>827</v>
      </c>
      <c r="E990" s="9">
        <v>33023</v>
      </c>
      <c r="F990" s="22" t="s">
        <v>689</v>
      </c>
      <c r="G990" s="9" t="s">
        <v>538</v>
      </c>
      <c r="H990" s="9" t="s">
        <v>2000</v>
      </c>
      <c r="I990" s="13" t="s">
        <v>1997</v>
      </c>
      <c r="J990" s="10">
        <v>5</v>
      </c>
      <c r="K990" s="11" t="s">
        <v>830</v>
      </c>
      <c r="L990" s="11" t="s">
        <v>1910</v>
      </c>
      <c r="M990" s="15">
        <v>1500</v>
      </c>
      <c r="N990" s="12">
        <v>14.75</v>
      </c>
      <c r="O990" s="12">
        <v>0.25</v>
      </c>
      <c r="P990" s="12">
        <v>2.88</v>
      </c>
      <c r="Q990" s="12">
        <v>7.75</v>
      </c>
      <c r="R990" s="12">
        <v>5.56</v>
      </c>
      <c r="S990" s="12">
        <v>6.12</v>
      </c>
      <c r="T990" s="9">
        <v>5.0469999999999997</v>
      </c>
      <c r="U990" s="12">
        <v>11.5</v>
      </c>
      <c r="V990" s="12">
        <v>1.62</v>
      </c>
      <c r="W990" s="12">
        <v>8</v>
      </c>
      <c r="X990" s="9">
        <v>22.5</v>
      </c>
      <c r="Y990" s="9" t="s">
        <v>702</v>
      </c>
      <c r="Z990" s="9" t="s">
        <v>694</v>
      </c>
      <c r="AA990" s="9" t="s">
        <v>695</v>
      </c>
      <c r="AB990" s="9" t="s">
        <v>698</v>
      </c>
      <c r="AC990" s="9">
        <v>0.10800000000000001</v>
      </c>
      <c r="AD990" s="9">
        <v>2.16</v>
      </c>
      <c r="AE990" s="9">
        <v>0.19399999999999995</v>
      </c>
      <c r="AF990" s="9">
        <v>45</v>
      </c>
      <c r="AG990" s="25" t="s">
        <v>2264</v>
      </c>
      <c r="BD990" s="1"/>
      <c r="BL990" s="4"/>
      <c r="BM990" s="4"/>
    </row>
    <row r="991" spans="2:65" ht="26.25" x14ac:dyDescent="0.25">
      <c r="B991" s="48" t="str">
        <f t="shared" si="103"/>
        <v>WNeck Flange 1500-NPS5 SCH-80</v>
      </c>
      <c r="C991" s="9" t="s">
        <v>23</v>
      </c>
      <c r="D991" s="9" t="s">
        <v>827</v>
      </c>
      <c r="E991" s="9">
        <v>33023</v>
      </c>
      <c r="F991" s="22" t="s">
        <v>689</v>
      </c>
      <c r="G991" s="9" t="s">
        <v>539</v>
      </c>
      <c r="H991" s="9" t="s">
        <v>2001</v>
      </c>
      <c r="I991" s="13" t="s">
        <v>1997</v>
      </c>
      <c r="J991" s="10">
        <v>5</v>
      </c>
      <c r="K991" s="11" t="s">
        <v>830</v>
      </c>
      <c r="L991" s="11" t="s">
        <v>1910</v>
      </c>
      <c r="M991" s="15">
        <v>1500</v>
      </c>
      <c r="N991" s="12">
        <v>14.75</v>
      </c>
      <c r="O991" s="12">
        <v>0.25</v>
      </c>
      <c r="P991" s="12">
        <v>2.88</v>
      </c>
      <c r="Q991" s="12">
        <v>7.75</v>
      </c>
      <c r="R991" s="12">
        <v>5.56</v>
      </c>
      <c r="S991" s="12">
        <v>6.12</v>
      </c>
      <c r="T991" s="9">
        <v>4.8129999999999997</v>
      </c>
      <c r="U991" s="12">
        <v>11.5</v>
      </c>
      <c r="V991" s="12">
        <v>1.62</v>
      </c>
      <c r="W991" s="12">
        <v>8</v>
      </c>
      <c r="X991" s="9">
        <v>22.5</v>
      </c>
      <c r="Y991" s="9" t="s">
        <v>704</v>
      </c>
      <c r="Z991" s="9" t="s">
        <v>694</v>
      </c>
      <c r="AA991" s="9" t="s">
        <v>695</v>
      </c>
      <c r="AB991" s="9" t="s">
        <v>698</v>
      </c>
      <c r="AC991" s="9">
        <v>0.10800000000000001</v>
      </c>
      <c r="AD991" s="9">
        <v>2.16</v>
      </c>
      <c r="AE991" s="9">
        <v>0.31099999999999994</v>
      </c>
      <c r="AF991" s="9">
        <v>45</v>
      </c>
      <c r="AG991" s="25" t="s">
        <v>2264</v>
      </c>
      <c r="BD991" s="1"/>
      <c r="BL991" s="4"/>
      <c r="BM991" s="4"/>
    </row>
    <row r="992" spans="2:65" ht="26.25" x14ac:dyDescent="0.25">
      <c r="B992" s="48" t="str">
        <f t="shared" si="103"/>
        <v>WNeck Flange 1500-NPS5 SCH-STD</v>
      </c>
      <c r="C992" s="9" t="s">
        <v>23</v>
      </c>
      <c r="D992" s="9" t="s">
        <v>827</v>
      </c>
      <c r="E992" s="9">
        <v>33023</v>
      </c>
      <c r="F992" s="22" t="s">
        <v>689</v>
      </c>
      <c r="G992" s="9" t="s">
        <v>1</v>
      </c>
      <c r="H992" s="9" t="s">
        <v>2002</v>
      </c>
      <c r="I992" s="13" t="s">
        <v>1997</v>
      </c>
      <c r="J992" s="10">
        <v>5</v>
      </c>
      <c r="K992" s="11" t="s">
        <v>830</v>
      </c>
      <c r="L992" s="11" t="s">
        <v>1910</v>
      </c>
      <c r="M992" s="15">
        <v>1500</v>
      </c>
      <c r="N992" s="12">
        <v>14.75</v>
      </c>
      <c r="O992" s="12">
        <v>0.25</v>
      </c>
      <c r="P992" s="12">
        <v>2.88</v>
      </c>
      <c r="Q992" s="12">
        <v>7.75</v>
      </c>
      <c r="R992" s="12">
        <v>5.56</v>
      </c>
      <c r="S992" s="12">
        <v>6.12</v>
      </c>
      <c r="T992" s="9">
        <v>5.0469999999999997</v>
      </c>
      <c r="U992" s="12">
        <v>11.5</v>
      </c>
      <c r="V992" s="12">
        <v>1.62</v>
      </c>
      <c r="W992" s="12">
        <v>8</v>
      </c>
      <c r="X992" s="9">
        <v>22.5</v>
      </c>
      <c r="Y992" s="9" t="s">
        <v>706</v>
      </c>
      <c r="Z992" s="9" t="s">
        <v>694</v>
      </c>
      <c r="AA992" s="9" t="s">
        <v>695</v>
      </c>
      <c r="AB992" s="9" t="s">
        <v>698</v>
      </c>
      <c r="AC992" s="9">
        <v>0.10800000000000001</v>
      </c>
      <c r="AD992" s="9">
        <v>2.16</v>
      </c>
      <c r="AE992" s="9">
        <v>0.19399999999999995</v>
      </c>
      <c r="AF992" s="9">
        <v>45</v>
      </c>
      <c r="AG992" s="25" t="s">
        <v>2264</v>
      </c>
    </row>
    <row r="993" spans="2:33" ht="26.25" x14ac:dyDescent="0.25">
      <c r="B993" s="48" t="str">
        <f t="shared" si="103"/>
        <v>WNeck Flange 1500-NPS5 SCH-XH</v>
      </c>
      <c r="C993" s="9" t="s">
        <v>23</v>
      </c>
      <c r="D993" s="9" t="s">
        <v>827</v>
      </c>
      <c r="E993" s="9">
        <v>33023</v>
      </c>
      <c r="F993" s="22" t="s">
        <v>689</v>
      </c>
      <c r="G993" s="9" t="s">
        <v>1</v>
      </c>
      <c r="H993" s="9" t="s">
        <v>2003</v>
      </c>
      <c r="I993" s="13" t="s">
        <v>1997</v>
      </c>
      <c r="J993" s="10">
        <v>5</v>
      </c>
      <c r="K993" s="11" t="s">
        <v>830</v>
      </c>
      <c r="L993" s="11" t="s">
        <v>1910</v>
      </c>
      <c r="M993" s="15">
        <v>1500</v>
      </c>
      <c r="N993" s="12">
        <v>14.75</v>
      </c>
      <c r="O993" s="12">
        <v>0.25</v>
      </c>
      <c r="P993" s="12">
        <v>2.88</v>
      </c>
      <c r="Q993" s="12">
        <v>7.75</v>
      </c>
      <c r="R993" s="12">
        <v>5.56</v>
      </c>
      <c r="S993" s="12">
        <v>6.12</v>
      </c>
      <c r="T993" s="9">
        <v>4.8129999999999997</v>
      </c>
      <c r="U993" s="12">
        <v>11.5</v>
      </c>
      <c r="V993" s="12">
        <v>1.62</v>
      </c>
      <c r="W993" s="12">
        <v>8</v>
      </c>
      <c r="X993" s="9">
        <v>22.5</v>
      </c>
      <c r="Y993" s="9" t="s">
        <v>708</v>
      </c>
      <c r="Z993" s="9" t="s">
        <v>694</v>
      </c>
      <c r="AA993" s="9" t="s">
        <v>695</v>
      </c>
      <c r="AB993" s="9" t="s">
        <v>698</v>
      </c>
      <c r="AC993" s="9">
        <v>0.10800000000000001</v>
      </c>
      <c r="AD993" s="9">
        <v>2.16</v>
      </c>
      <c r="AE993" s="9">
        <v>0.31099999999999994</v>
      </c>
      <c r="AF993" s="9">
        <v>45</v>
      </c>
      <c r="AG993" s="25" t="s">
        <v>2264</v>
      </c>
    </row>
    <row r="994" spans="2:33" ht="26.25" x14ac:dyDescent="0.25">
      <c r="B994" s="48" t="str">
        <f t="shared" si="103"/>
        <v>WNeck Flange 1500-NPS5 SCH-XXH</v>
      </c>
      <c r="C994" s="9" t="s">
        <v>23</v>
      </c>
      <c r="D994" s="9" t="s">
        <v>827</v>
      </c>
      <c r="E994" s="9">
        <v>33023</v>
      </c>
      <c r="F994" s="22" t="s">
        <v>689</v>
      </c>
      <c r="G994" s="9" t="s">
        <v>540</v>
      </c>
      <c r="H994" s="9" t="s">
        <v>2004</v>
      </c>
      <c r="I994" s="13" t="s">
        <v>1997</v>
      </c>
      <c r="J994" s="10">
        <v>5</v>
      </c>
      <c r="K994" s="11" t="s">
        <v>830</v>
      </c>
      <c r="L994" s="11" t="s">
        <v>1910</v>
      </c>
      <c r="M994" s="15">
        <v>1500</v>
      </c>
      <c r="N994" s="12">
        <v>14.75</v>
      </c>
      <c r="O994" s="12">
        <v>0.25</v>
      </c>
      <c r="P994" s="12">
        <v>2.88</v>
      </c>
      <c r="Q994" s="12">
        <v>7.75</v>
      </c>
      <c r="R994" s="12">
        <v>5.56</v>
      </c>
      <c r="S994" s="12">
        <v>6.12</v>
      </c>
      <c r="T994" s="9">
        <v>4.0629999999999997</v>
      </c>
      <c r="U994" s="12">
        <v>11.5</v>
      </c>
      <c r="V994" s="12">
        <v>1.62</v>
      </c>
      <c r="W994" s="12">
        <v>8</v>
      </c>
      <c r="X994" s="9">
        <v>22.5</v>
      </c>
      <c r="Y994" s="9" t="s">
        <v>710</v>
      </c>
      <c r="Z994" s="9" t="s">
        <v>694</v>
      </c>
      <c r="AA994" s="9" t="s">
        <v>695</v>
      </c>
      <c r="AB994" s="9" t="s">
        <v>698</v>
      </c>
      <c r="AC994" s="9">
        <v>0.10800000000000001</v>
      </c>
      <c r="AD994" s="9">
        <v>2.16</v>
      </c>
      <c r="AE994" s="9">
        <v>0.68599999999999994</v>
      </c>
      <c r="AF994" s="9">
        <v>45</v>
      </c>
      <c r="AG994" s="25" t="s">
        <v>2264</v>
      </c>
    </row>
    <row r="995" spans="2:33" ht="26.25" x14ac:dyDescent="0.25">
      <c r="B995" s="48" t="str">
        <f t="shared" si="103"/>
        <v>WNeck Flange 1500-NPS6 SCH-10</v>
      </c>
      <c r="C995" s="9" t="s">
        <v>23</v>
      </c>
      <c r="D995" s="9" t="s">
        <v>761</v>
      </c>
      <c r="E995" s="9">
        <v>1262987</v>
      </c>
      <c r="F995" s="22" t="s">
        <v>689</v>
      </c>
      <c r="G995" s="9" t="s">
        <v>1</v>
      </c>
      <c r="H995" s="9" t="s">
        <v>2005</v>
      </c>
      <c r="I995" s="13" t="s">
        <v>2006</v>
      </c>
      <c r="J995" s="10">
        <v>6.0000000000000009</v>
      </c>
      <c r="K995" s="11" t="s">
        <v>843</v>
      </c>
      <c r="L995" s="11" t="s">
        <v>1910</v>
      </c>
      <c r="M995" s="15">
        <v>1500</v>
      </c>
      <c r="N995" s="12">
        <v>15.5</v>
      </c>
      <c r="O995" s="12">
        <v>0.25</v>
      </c>
      <c r="P995" s="12">
        <v>3.25</v>
      </c>
      <c r="Q995" s="12">
        <v>9</v>
      </c>
      <c r="R995" s="12">
        <v>6.63</v>
      </c>
      <c r="S995" s="12">
        <v>6.75</v>
      </c>
      <c r="T995" s="9">
        <v>6.3570000000000002</v>
      </c>
      <c r="U995" s="12">
        <v>12.5</v>
      </c>
      <c r="V995" s="12">
        <v>1.5000000000000002</v>
      </c>
      <c r="W995" s="12">
        <v>12</v>
      </c>
      <c r="X995" s="9">
        <v>15</v>
      </c>
      <c r="Y995" s="9" t="s">
        <v>693</v>
      </c>
      <c r="Z995" s="9" t="s">
        <v>694</v>
      </c>
      <c r="AA995" s="9" t="s">
        <v>695</v>
      </c>
      <c r="AB995" s="9" t="s">
        <v>698</v>
      </c>
      <c r="AC995" s="9">
        <v>0.11666666666666667</v>
      </c>
      <c r="AD995" s="9">
        <v>2.3333333333333335</v>
      </c>
      <c r="AE995" s="9">
        <v>7.3999999999999844E-2</v>
      </c>
      <c r="AF995" s="9">
        <v>30</v>
      </c>
      <c r="AG995" s="25" t="s">
        <v>2264</v>
      </c>
    </row>
    <row r="996" spans="2:33" ht="26.25" x14ac:dyDescent="0.25">
      <c r="B996" s="48" t="str">
        <f t="shared" si="103"/>
        <v>WNeck Flange 1500-NPS6 SCH-120</v>
      </c>
      <c r="C996" s="9" t="s">
        <v>23</v>
      </c>
      <c r="D996" s="9" t="s">
        <v>761</v>
      </c>
      <c r="E996" s="9">
        <v>1262987</v>
      </c>
      <c r="F996" s="22" t="s">
        <v>689</v>
      </c>
      <c r="G996" s="9" t="s">
        <v>541</v>
      </c>
      <c r="H996" s="9" t="s">
        <v>2007</v>
      </c>
      <c r="I996" s="13" t="s">
        <v>2006</v>
      </c>
      <c r="J996" s="10">
        <v>6.0000000000000009</v>
      </c>
      <c r="K996" s="11" t="s">
        <v>843</v>
      </c>
      <c r="L996" s="11" t="s">
        <v>1910</v>
      </c>
      <c r="M996" s="15">
        <v>1500</v>
      </c>
      <c r="N996" s="12">
        <v>15.5</v>
      </c>
      <c r="O996" s="12">
        <v>0.25</v>
      </c>
      <c r="P996" s="12">
        <v>3.25</v>
      </c>
      <c r="Q996" s="12">
        <v>9</v>
      </c>
      <c r="R996" s="12">
        <v>6.63</v>
      </c>
      <c r="S996" s="12">
        <v>6.75</v>
      </c>
      <c r="T996" s="9">
        <v>5.5010000000000003</v>
      </c>
      <c r="U996" s="12">
        <v>12.5</v>
      </c>
      <c r="V996" s="12">
        <v>1.5000000000000002</v>
      </c>
      <c r="W996" s="12">
        <v>12</v>
      </c>
      <c r="X996" s="9">
        <v>15</v>
      </c>
      <c r="Y996" s="9" t="s">
        <v>816</v>
      </c>
      <c r="Z996" s="9" t="s">
        <v>694</v>
      </c>
      <c r="AA996" s="9" t="s">
        <v>695</v>
      </c>
      <c r="AB996" s="9" t="s">
        <v>698</v>
      </c>
      <c r="AC996" s="9">
        <v>0.11666666666666667</v>
      </c>
      <c r="AD996" s="9">
        <v>2.3333333333333335</v>
      </c>
      <c r="AE996" s="9">
        <v>0.50199999999999978</v>
      </c>
      <c r="AF996" s="9">
        <v>30</v>
      </c>
      <c r="AG996" s="25" t="s">
        <v>2264</v>
      </c>
    </row>
    <row r="997" spans="2:33" ht="26.25" x14ac:dyDescent="0.25">
      <c r="B997" s="48" t="str">
        <f t="shared" si="103"/>
        <v>WNeck Flange 1500-NPS6 SCH-160</v>
      </c>
      <c r="C997" s="9" t="s">
        <v>23</v>
      </c>
      <c r="D997" s="9" t="s">
        <v>761</v>
      </c>
      <c r="E997" s="9">
        <v>1262987</v>
      </c>
      <c r="F997" s="9" t="s">
        <v>2008</v>
      </c>
      <c r="G997" s="9" t="s">
        <v>542</v>
      </c>
      <c r="H997" s="9" t="s">
        <v>2009</v>
      </c>
      <c r="I997" s="13" t="s">
        <v>2006</v>
      </c>
      <c r="J997" s="10">
        <v>6.0000000000000009</v>
      </c>
      <c r="K997" s="11" t="s">
        <v>843</v>
      </c>
      <c r="L997" s="11" t="s">
        <v>1910</v>
      </c>
      <c r="M997" s="15">
        <v>1500</v>
      </c>
      <c r="N997" s="12">
        <v>15.5</v>
      </c>
      <c r="O997" s="12">
        <v>0.25</v>
      </c>
      <c r="P997" s="12">
        <v>3.25</v>
      </c>
      <c r="Q997" s="12">
        <v>9</v>
      </c>
      <c r="R997" s="12">
        <v>6.63</v>
      </c>
      <c r="S997" s="12">
        <v>6.75</v>
      </c>
      <c r="T997" s="9">
        <v>5.1870000000000003</v>
      </c>
      <c r="U997" s="12">
        <v>12.5</v>
      </c>
      <c r="V997" s="12">
        <v>1.5000000000000002</v>
      </c>
      <c r="W997" s="12">
        <v>12</v>
      </c>
      <c r="X997" s="9">
        <v>15</v>
      </c>
      <c r="Y997" s="9" t="s">
        <v>700</v>
      </c>
      <c r="Z997" s="9" t="s">
        <v>694</v>
      </c>
      <c r="AA997" s="9" t="s">
        <v>695</v>
      </c>
      <c r="AB997" s="9" t="s">
        <v>698</v>
      </c>
      <c r="AC997" s="9">
        <v>0.11666666666666667</v>
      </c>
      <c r="AD997" s="9">
        <v>2.3333333333333335</v>
      </c>
      <c r="AE997" s="9">
        <v>0.65899999999999981</v>
      </c>
      <c r="AF997" s="9">
        <v>30</v>
      </c>
      <c r="AG997" s="25" t="s">
        <v>2264</v>
      </c>
    </row>
    <row r="998" spans="2:33" ht="26.25" x14ac:dyDescent="0.25">
      <c r="B998" s="48" t="str">
        <f t="shared" si="103"/>
        <v>WNeck Flange 1500-NPS6 SCH-40</v>
      </c>
      <c r="C998" s="9" t="s">
        <v>23</v>
      </c>
      <c r="D998" s="9" t="s">
        <v>761</v>
      </c>
      <c r="E998" s="9">
        <v>1262987</v>
      </c>
      <c r="F998" s="22" t="s">
        <v>689</v>
      </c>
      <c r="G998" s="9" t="s">
        <v>543</v>
      </c>
      <c r="H998" s="9" t="s">
        <v>2010</v>
      </c>
      <c r="I998" s="13" t="s">
        <v>2006</v>
      </c>
      <c r="J998" s="10">
        <v>6.0000000000000009</v>
      </c>
      <c r="K998" s="11" t="s">
        <v>843</v>
      </c>
      <c r="L998" s="11" t="s">
        <v>1910</v>
      </c>
      <c r="M998" s="15">
        <v>1500</v>
      </c>
      <c r="N998" s="12">
        <v>15.5</v>
      </c>
      <c r="O998" s="12">
        <v>0.25</v>
      </c>
      <c r="P998" s="12">
        <v>3.25</v>
      </c>
      <c r="Q998" s="12">
        <v>9</v>
      </c>
      <c r="R998" s="12">
        <v>6.63</v>
      </c>
      <c r="S998" s="12">
        <v>6.75</v>
      </c>
      <c r="T998" s="9">
        <v>6.0650000000000004</v>
      </c>
      <c r="U998" s="12">
        <v>12.5</v>
      </c>
      <c r="V998" s="12">
        <v>1.5000000000000002</v>
      </c>
      <c r="W998" s="12">
        <v>12</v>
      </c>
      <c r="X998" s="9">
        <v>15</v>
      </c>
      <c r="Y998" s="9" t="s">
        <v>702</v>
      </c>
      <c r="Z998" s="9" t="s">
        <v>694</v>
      </c>
      <c r="AA998" s="9" t="s">
        <v>695</v>
      </c>
      <c r="AB998" s="9" t="s">
        <v>698</v>
      </c>
      <c r="AC998" s="9">
        <v>0.11666666666666667</v>
      </c>
      <c r="AD998" s="9">
        <v>2.3333333333333335</v>
      </c>
      <c r="AE998" s="9">
        <v>0.21999999999999975</v>
      </c>
      <c r="AF998" s="9">
        <v>30</v>
      </c>
      <c r="AG998" s="25" t="s">
        <v>2264</v>
      </c>
    </row>
    <row r="999" spans="2:33" ht="26.25" x14ac:dyDescent="0.25">
      <c r="B999" s="48" t="str">
        <f t="shared" si="103"/>
        <v>WNeck Flange 1500-NPS6 SCH-80</v>
      </c>
      <c r="C999" s="9" t="s">
        <v>23</v>
      </c>
      <c r="D999" s="9" t="s">
        <v>761</v>
      </c>
      <c r="E999" s="9">
        <v>1262987</v>
      </c>
      <c r="F999" s="22" t="s">
        <v>689</v>
      </c>
      <c r="G999" s="9" t="s">
        <v>544</v>
      </c>
      <c r="H999" s="9" t="s">
        <v>2011</v>
      </c>
      <c r="I999" s="13" t="s">
        <v>2006</v>
      </c>
      <c r="J999" s="10">
        <v>6.0000000000000009</v>
      </c>
      <c r="K999" s="11" t="s">
        <v>843</v>
      </c>
      <c r="L999" s="11" t="s">
        <v>1910</v>
      </c>
      <c r="M999" s="15">
        <v>1500</v>
      </c>
      <c r="N999" s="12">
        <v>15.5</v>
      </c>
      <c r="O999" s="12">
        <v>0.25</v>
      </c>
      <c r="P999" s="12">
        <v>3.25</v>
      </c>
      <c r="Q999" s="12">
        <v>9</v>
      </c>
      <c r="R999" s="12">
        <v>6.63</v>
      </c>
      <c r="S999" s="12">
        <v>6.75</v>
      </c>
      <c r="T999" s="9">
        <v>5.7610000000000001</v>
      </c>
      <c r="U999" s="12">
        <v>12.5</v>
      </c>
      <c r="V999" s="12">
        <v>1.5000000000000002</v>
      </c>
      <c r="W999" s="12">
        <v>12</v>
      </c>
      <c r="X999" s="9">
        <v>15</v>
      </c>
      <c r="Y999" s="9" t="s">
        <v>704</v>
      </c>
      <c r="Z999" s="9" t="s">
        <v>694</v>
      </c>
      <c r="AA999" s="9" t="s">
        <v>695</v>
      </c>
      <c r="AB999" s="9" t="s">
        <v>698</v>
      </c>
      <c r="AC999" s="9">
        <v>0.11666666666666667</v>
      </c>
      <c r="AD999" s="9">
        <v>2.3333333333333335</v>
      </c>
      <c r="AE999" s="9">
        <v>0.37199999999999989</v>
      </c>
      <c r="AF999" s="9">
        <v>30</v>
      </c>
      <c r="AG999" s="25" t="s">
        <v>2264</v>
      </c>
    </row>
    <row r="1000" spans="2:33" ht="26.25" x14ac:dyDescent="0.25">
      <c r="B1000" s="48" t="str">
        <f t="shared" si="103"/>
        <v>WNeck Flange 1500-NPS6 SCH-STD</v>
      </c>
      <c r="C1000" s="9" t="s">
        <v>23</v>
      </c>
      <c r="D1000" s="9" t="s">
        <v>761</v>
      </c>
      <c r="E1000" s="9">
        <v>1262987</v>
      </c>
      <c r="F1000" s="22" t="s">
        <v>689</v>
      </c>
      <c r="G1000" s="9" t="s">
        <v>1</v>
      </c>
      <c r="H1000" s="9" t="s">
        <v>2012</v>
      </c>
      <c r="I1000" s="13" t="s">
        <v>2006</v>
      </c>
      <c r="J1000" s="10">
        <v>6.0000000000000009</v>
      </c>
      <c r="K1000" s="11" t="s">
        <v>843</v>
      </c>
      <c r="L1000" s="11" t="s">
        <v>1910</v>
      </c>
      <c r="M1000" s="15">
        <v>1500</v>
      </c>
      <c r="N1000" s="12">
        <v>15.5</v>
      </c>
      <c r="O1000" s="12">
        <v>0.25</v>
      </c>
      <c r="P1000" s="12">
        <v>3.25</v>
      </c>
      <c r="Q1000" s="12">
        <v>9</v>
      </c>
      <c r="R1000" s="12">
        <v>6.63</v>
      </c>
      <c r="S1000" s="12">
        <v>6.75</v>
      </c>
      <c r="T1000" s="9">
        <v>6.0650000000000004</v>
      </c>
      <c r="U1000" s="12">
        <v>12.5</v>
      </c>
      <c r="V1000" s="12">
        <v>1.5000000000000002</v>
      </c>
      <c r="W1000" s="12">
        <v>12</v>
      </c>
      <c r="X1000" s="9">
        <v>15</v>
      </c>
      <c r="Y1000" s="9" t="s">
        <v>706</v>
      </c>
      <c r="Z1000" s="9" t="s">
        <v>694</v>
      </c>
      <c r="AA1000" s="9" t="s">
        <v>695</v>
      </c>
      <c r="AB1000" s="9" t="s">
        <v>698</v>
      </c>
      <c r="AC1000" s="9">
        <v>0.11666666666666667</v>
      </c>
      <c r="AD1000" s="9">
        <v>2.3333333333333335</v>
      </c>
      <c r="AE1000" s="9">
        <v>0.21999999999999975</v>
      </c>
      <c r="AF1000" s="9">
        <v>30</v>
      </c>
      <c r="AG1000" s="25" t="s">
        <v>2264</v>
      </c>
    </row>
    <row r="1001" spans="2:33" ht="26.25" x14ac:dyDescent="0.25">
      <c r="B1001" s="48" t="str">
        <f t="shared" si="103"/>
        <v>WNeck Flange 1500-NPS6 SCH-XH</v>
      </c>
      <c r="C1001" s="9" t="s">
        <v>23</v>
      </c>
      <c r="D1001" s="9" t="s">
        <v>761</v>
      </c>
      <c r="E1001" s="9">
        <v>1262987</v>
      </c>
      <c r="F1001" s="22" t="s">
        <v>689</v>
      </c>
      <c r="G1001" s="9" t="s">
        <v>1</v>
      </c>
      <c r="H1001" s="9" t="s">
        <v>2013</v>
      </c>
      <c r="I1001" s="13" t="s">
        <v>2006</v>
      </c>
      <c r="J1001" s="10">
        <v>6.0000000000000009</v>
      </c>
      <c r="K1001" s="11" t="s">
        <v>843</v>
      </c>
      <c r="L1001" s="11" t="s">
        <v>1910</v>
      </c>
      <c r="M1001" s="15">
        <v>1500</v>
      </c>
      <c r="N1001" s="12">
        <v>15.5</v>
      </c>
      <c r="O1001" s="12">
        <v>0.25</v>
      </c>
      <c r="P1001" s="12">
        <v>3.25</v>
      </c>
      <c r="Q1001" s="12">
        <v>9</v>
      </c>
      <c r="R1001" s="12">
        <v>6.63</v>
      </c>
      <c r="S1001" s="12">
        <v>6.75</v>
      </c>
      <c r="T1001" s="9">
        <v>5.7610000000000001</v>
      </c>
      <c r="U1001" s="12">
        <v>12.5</v>
      </c>
      <c r="V1001" s="12">
        <v>1.5000000000000002</v>
      </c>
      <c r="W1001" s="12">
        <v>12</v>
      </c>
      <c r="X1001" s="9">
        <v>15</v>
      </c>
      <c r="Y1001" s="9" t="s">
        <v>708</v>
      </c>
      <c r="Z1001" s="9" t="s">
        <v>694</v>
      </c>
      <c r="AA1001" s="9" t="s">
        <v>695</v>
      </c>
      <c r="AB1001" s="9" t="s">
        <v>698</v>
      </c>
      <c r="AC1001" s="9">
        <v>0.11666666666666667</v>
      </c>
      <c r="AD1001" s="9">
        <v>2.3333333333333335</v>
      </c>
      <c r="AE1001" s="9">
        <v>0.37199999999999989</v>
      </c>
      <c r="AF1001" s="9">
        <v>30</v>
      </c>
      <c r="AG1001" s="25" t="s">
        <v>2264</v>
      </c>
    </row>
    <row r="1002" spans="2:33" ht="26.25" x14ac:dyDescent="0.25">
      <c r="B1002" s="48" t="str">
        <f t="shared" si="103"/>
        <v>WNeck Flange 1500-NPS6 SCH-XXH</v>
      </c>
      <c r="C1002" s="9" t="s">
        <v>23</v>
      </c>
      <c r="D1002" s="9" t="s">
        <v>761</v>
      </c>
      <c r="E1002" s="9">
        <v>1262987</v>
      </c>
      <c r="F1002" s="22" t="s">
        <v>689</v>
      </c>
      <c r="G1002" s="9" t="s">
        <v>545</v>
      </c>
      <c r="H1002" s="9" t="s">
        <v>2014</v>
      </c>
      <c r="I1002" s="13" t="s">
        <v>2006</v>
      </c>
      <c r="J1002" s="10">
        <v>6.0000000000000009</v>
      </c>
      <c r="K1002" s="11" t="s">
        <v>843</v>
      </c>
      <c r="L1002" s="11" t="s">
        <v>1910</v>
      </c>
      <c r="M1002" s="15">
        <v>1500</v>
      </c>
      <c r="N1002" s="12">
        <v>15.5</v>
      </c>
      <c r="O1002" s="12">
        <v>0.25</v>
      </c>
      <c r="P1002" s="12">
        <v>3.25</v>
      </c>
      <c r="Q1002" s="12">
        <v>9</v>
      </c>
      <c r="R1002" s="12">
        <v>6.63</v>
      </c>
      <c r="S1002" s="12">
        <v>6.75</v>
      </c>
      <c r="T1002" s="9">
        <v>4.8970000000000002</v>
      </c>
      <c r="U1002" s="12">
        <v>12.5</v>
      </c>
      <c r="V1002" s="12">
        <v>1.5000000000000002</v>
      </c>
      <c r="W1002" s="12">
        <v>12</v>
      </c>
      <c r="X1002" s="9">
        <v>15</v>
      </c>
      <c r="Y1002" s="9" t="s">
        <v>710</v>
      </c>
      <c r="Z1002" s="9" t="s">
        <v>694</v>
      </c>
      <c r="AA1002" s="9" t="s">
        <v>695</v>
      </c>
      <c r="AB1002" s="9" t="s">
        <v>698</v>
      </c>
      <c r="AC1002" s="9">
        <v>0.11666666666666667</v>
      </c>
      <c r="AD1002" s="9">
        <v>2.3333333333333335</v>
      </c>
      <c r="AE1002" s="9">
        <v>0.80399999999999983</v>
      </c>
      <c r="AF1002" s="9">
        <v>30</v>
      </c>
      <c r="AG1002" s="25" t="s">
        <v>2264</v>
      </c>
    </row>
    <row r="1003" spans="2:33" ht="26.25" x14ac:dyDescent="0.25">
      <c r="B1003" s="48" t="str">
        <f t="shared" si="103"/>
        <v>WNeck Flange 1500-NPS8 SCH-10</v>
      </c>
      <c r="C1003" s="9" t="s">
        <v>23</v>
      </c>
      <c r="D1003" s="9" t="s">
        <v>854</v>
      </c>
      <c r="E1003" s="9">
        <v>65535</v>
      </c>
      <c r="F1003" s="22" t="s">
        <v>689</v>
      </c>
      <c r="G1003" s="9" t="s">
        <v>1</v>
      </c>
      <c r="H1003" s="9" t="s">
        <v>2015</v>
      </c>
      <c r="I1003" s="13" t="s">
        <v>2016</v>
      </c>
      <c r="J1003" s="10">
        <v>8</v>
      </c>
      <c r="K1003" s="11" t="s">
        <v>857</v>
      </c>
      <c r="L1003" s="11" t="s">
        <v>1910</v>
      </c>
      <c r="M1003" s="15">
        <v>1500</v>
      </c>
      <c r="N1003" s="12">
        <v>19</v>
      </c>
      <c r="O1003" s="12">
        <v>0.25</v>
      </c>
      <c r="P1003" s="12">
        <v>3.62</v>
      </c>
      <c r="Q1003" s="12">
        <v>11.5</v>
      </c>
      <c r="R1003" s="12">
        <v>8.6300000000000008</v>
      </c>
      <c r="S1003" s="12">
        <v>8.3800000000000008</v>
      </c>
      <c r="T1003" s="9">
        <v>8.3290000000000006</v>
      </c>
      <c r="U1003" s="12">
        <v>15.5</v>
      </c>
      <c r="V1003" s="12">
        <v>1.75</v>
      </c>
      <c r="W1003" s="12">
        <v>12</v>
      </c>
      <c r="X1003" s="9">
        <v>15</v>
      </c>
      <c r="Y1003" s="9" t="s">
        <v>693</v>
      </c>
      <c r="Z1003" s="9" t="s">
        <v>694</v>
      </c>
      <c r="AA1003" s="9" t="s">
        <v>695</v>
      </c>
      <c r="AB1003" s="9" t="s">
        <v>698</v>
      </c>
      <c r="AC1003" s="9">
        <v>0.15866666666666668</v>
      </c>
      <c r="AD1003" s="9">
        <v>3.1733333333333338</v>
      </c>
      <c r="AE1003" s="9">
        <v>8.8000000000000078E-2</v>
      </c>
      <c r="AF1003" s="9">
        <v>30</v>
      </c>
      <c r="AG1003" s="25" t="s">
        <v>2264</v>
      </c>
    </row>
    <row r="1004" spans="2:33" ht="26.25" x14ac:dyDescent="0.25">
      <c r="B1004" s="48" t="str">
        <f t="shared" si="103"/>
        <v>WNeck Flange 1500-NPS8 SCH-100</v>
      </c>
      <c r="C1004" s="9" t="s">
        <v>23</v>
      </c>
      <c r="D1004" s="9" t="s">
        <v>854</v>
      </c>
      <c r="E1004" s="9">
        <v>65535</v>
      </c>
      <c r="F1004" s="22" t="s">
        <v>689</v>
      </c>
      <c r="G1004" s="9" t="s">
        <v>546</v>
      </c>
      <c r="H1004" s="9" t="s">
        <v>2017</v>
      </c>
      <c r="I1004" s="13" t="s">
        <v>2016</v>
      </c>
      <c r="J1004" s="10">
        <v>8</v>
      </c>
      <c r="K1004" s="11" t="s">
        <v>857</v>
      </c>
      <c r="L1004" s="11" t="s">
        <v>1910</v>
      </c>
      <c r="M1004" s="15">
        <v>1500</v>
      </c>
      <c r="N1004" s="12">
        <v>19</v>
      </c>
      <c r="O1004" s="12">
        <v>0.25</v>
      </c>
      <c r="P1004" s="12">
        <v>3.62</v>
      </c>
      <c r="Q1004" s="12">
        <v>11.5</v>
      </c>
      <c r="R1004" s="12">
        <v>8.6300000000000008</v>
      </c>
      <c r="S1004" s="12">
        <v>8.3800000000000008</v>
      </c>
      <c r="T1004" s="9">
        <v>7.4370000000000003</v>
      </c>
      <c r="U1004" s="12">
        <v>15.5</v>
      </c>
      <c r="V1004" s="12">
        <v>1.75</v>
      </c>
      <c r="W1004" s="12">
        <v>12</v>
      </c>
      <c r="X1004" s="9">
        <v>15</v>
      </c>
      <c r="Y1004" s="9" t="s">
        <v>859</v>
      </c>
      <c r="Z1004" s="9" t="s">
        <v>694</v>
      </c>
      <c r="AA1004" s="9" t="s">
        <v>695</v>
      </c>
      <c r="AB1004" s="9" t="s">
        <v>698</v>
      </c>
      <c r="AC1004" s="9">
        <v>0.15866666666666668</v>
      </c>
      <c r="AD1004" s="9">
        <v>3.1733333333333338</v>
      </c>
      <c r="AE1004" s="9">
        <v>0.53400000000000025</v>
      </c>
      <c r="AF1004" s="9">
        <v>30</v>
      </c>
      <c r="AG1004" s="25" t="s">
        <v>2264</v>
      </c>
    </row>
    <row r="1005" spans="2:33" ht="26.25" x14ac:dyDescent="0.25">
      <c r="B1005" s="48" t="str">
        <f t="shared" si="103"/>
        <v>WNeck Flange 1500-NPS8 SCH-120</v>
      </c>
      <c r="C1005" s="9" t="s">
        <v>23</v>
      </c>
      <c r="D1005" s="9" t="s">
        <v>854</v>
      </c>
      <c r="E1005" s="9">
        <v>65535</v>
      </c>
      <c r="F1005" s="22" t="s">
        <v>689</v>
      </c>
      <c r="G1005" s="9" t="s">
        <v>547</v>
      </c>
      <c r="H1005" s="9" t="s">
        <v>2018</v>
      </c>
      <c r="I1005" s="13" t="s">
        <v>2016</v>
      </c>
      <c r="J1005" s="10">
        <v>8</v>
      </c>
      <c r="K1005" s="11" t="s">
        <v>857</v>
      </c>
      <c r="L1005" s="11" t="s">
        <v>1910</v>
      </c>
      <c r="M1005" s="15">
        <v>1500</v>
      </c>
      <c r="N1005" s="12">
        <v>19</v>
      </c>
      <c r="O1005" s="12">
        <v>0.25</v>
      </c>
      <c r="P1005" s="12">
        <v>3.62</v>
      </c>
      <c r="Q1005" s="12">
        <v>11.5</v>
      </c>
      <c r="R1005" s="12">
        <v>8.6300000000000008</v>
      </c>
      <c r="S1005" s="12">
        <v>8.3800000000000008</v>
      </c>
      <c r="T1005" s="9">
        <v>7.1870000000000003</v>
      </c>
      <c r="U1005" s="12">
        <v>15.5</v>
      </c>
      <c r="V1005" s="12">
        <v>1.75</v>
      </c>
      <c r="W1005" s="12">
        <v>12</v>
      </c>
      <c r="X1005" s="9">
        <v>15</v>
      </c>
      <c r="Y1005" s="9" t="s">
        <v>816</v>
      </c>
      <c r="Z1005" s="9" t="s">
        <v>694</v>
      </c>
      <c r="AA1005" s="9" t="s">
        <v>695</v>
      </c>
      <c r="AB1005" s="9" t="s">
        <v>698</v>
      </c>
      <c r="AC1005" s="9">
        <v>0.15866666666666668</v>
      </c>
      <c r="AD1005" s="9">
        <v>3.1733333333333338</v>
      </c>
      <c r="AE1005" s="9">
        <v>0.65900000000000025</v>
      </c>
      <c r="AF1005" s="9">
        <v>30</v>
      </c>
      <c r="AG1005" s="25" t="s">
        <v>2264</v>
      </c>
    </row>
    <row r="1006" spans="2:33" ht="26.25" x14ac:dyDescent="0.25">
      <c r="B1006" s="48" t="str">
        <f t="shared" si="103"/>
        <v>WNeck Flange 1500-NPS8 SCH-140</v>
      </c>
      <c r="C1006" s="9" t="s">
        <v>23</v>
      </c>
      <c r="D1006" s="9" t="s">
        <v>854</v>
      </c>
      <c r="E1006" s="9">
        <v>65535</v>
      </c>
      <c r="F1006" s="22" t="s">
        <v>689</v>
      </c>
      <c r="G1006" s="9" t="s">
        <v>1</v>
      </c>
      <c r="H1006" s="9" t="s">
        <v>2019</v>
      </c>
      <c r="I1006" s="13" t="s">
        <v>2016</v>
      </c>
      <c r="J1006" s="10">
        <v>8</v>
      </c>
      <c r="K1006" s="11" t="s">
        <v>857</v>
      </c>
      <c r="L1006" s="11" t="s">
        <v>1910</v>
      </c>
      <c r="M1006" s="15">
        <v>1500</v>
      </c>
      <c r="N1006" s="12">
        <v>19</v>
      </c>
      <c r="O1006" s="12">
        <v>0.25</v>
      </c>
      <c r="P1006" s="12">
        <v>3.62</v>
      </c>
      <c r="Q1006" s="12">
        <v>11.5</v>
      </c>
      <c r="R1006" s="12">
        <v>8.6300000000000008</v>
      </c>
      <c r="S1006" s="12">
        <v>8.3800000000000008</v>
      </c>
      <c r="T1006" s="9">
        <v>7.0010000000000003</v>
      </c>
      <c r="U1006" s="12">
        <v>15.5</v>
      </c>
      <c r="V1006" s="12">
        <v>1.75</v>
      </c>
      <c r="W1006" s="12">
        <v>12</v>
      </c>
      <c r="X1006" s="9">
        <v>15</v>
      </c>
      <c r="Y1006" s="9" t="s">
        <v>862</v>
      </c>
      <c r="Z1006" s="9" t="s">
        <v>694</v>
      </c>
      <c r="AA1006" s="9" t="s">
        <v>695</v>
      </c>
      <c r="AB1006" s="9" t="s">
        <v>698</v>
      </c>
      <c r="AC1006" s="9">
        <v>0.15866666666666668</v>
      </c>
      <c r="AD1006" s="9">
        <v>3.1733333333333338</v>
      </c>
      <c r="AE1006" s="9">
        <v>0.75200000000000022</v>
      </c>
      <c r="AF1006" s="9">
        <v>30</v>
      </c>
      <c r="AG1006" s="25" t="s">
        <v>2264</v>
      </c>
    </row>
    <row r="1007" spans="2:33" ht="26.25" x14ac:dyDescent="0.25">
      <c r="B1007" s="48" t="str">
        <f t="shared" si="103"/>
        <v>WNeck Flange 1500-NPS8 SCH-160</v>
      </c>
      <c r="C1007" s="9" t="s">
        <v>23</v>
      </c>
      <c r="D1007" s="9" t="s">
        <v>854</v>
      </c>
      <c r="E1007" s="9">
        <v>65535</v>
      </c>
      <c r="F1007" s="9" t="s">
        <v>2020</v>
      </c>
      <c r="G1007" s="9" t="s">
        <v>548</v>
      </c>
      <c r="H1007" s="9" t="s">
        <v>2021</v>
      </c>
      <c r="I1007" s="13" t="s">
        <v>2016</v>
      </c>
      <c r="J1007" s="10">
        <v>8</v>
      </c>
      <c r="K1007" s="11" t="s">
        <v>857</v>
      </c>
      <c r="L1007" s="11" t="s">
        <v>1910</v>
      </c>
      <c r="M1007" s="15">
        <v>1500</v>
      </c>
      <c r="N1007" s="12">
        <v>19</v>
      </c>
      <c r="O1007" s="12">
        <v>0.25</v>
      </c>
      <c r="P1007" s="12">
        <v>3.62</v>
      </c>
      <c r="Q1007" s="12">
        <v>11.5</v>
      </c>
      <c r="R1007" s="12">
        <v>8.6300000000000008</v>
      </c>
      <c r="S1007" s="12">
        <v>8.3800000000000008</v>
      </c>
      <c r="T1007" s="9">
        <v>6.8129999999999997</v>
      </c>
      <c r="U1007" s="12">
        <v>15.5</v>
      </c>
      <c r="V1007" s="12">
        <v>1.75</v>
      </c>
      <c r="W1007" s="12">
        <v>12</v>
      </c>
      <c r="X1007" s="9">
        <v>15</v>
      </c>
      <c r="Y1007" s="9" t="s">
        <v>700</v>
      </c>
      <c r="Z1007" s="9" t="s">
        <v>694</v>
      </c>
      <c r="AA1007" s="9" t="s">
        <v>695</v>
      </c>
      <c r="AB1007" s="9" t="s">
        <v>698</v>
      </c>
      <c r="AC1007" s="9">
        <v>0.15866666666666668</v>
      </c>
      <c r="AD1007" s="9">
        <v>3.1733333333333338</v>
      </c>
      <c r="AE1007" s="9">
        <v>0.84600000000000053</v>
      </c>
      <c r="AF1007" s="9">
        <v>30</v>
      </c>
      <c r="AG1007" s="25" t="s">
        <v>2264</v>
      </c>
    </row>
    <row r="1008" spans="2:33" ht="26.25" x14ac:dyDescent="0.25">
      <c r="B1008" s="48" t="str">
        <f t="shared" si="103"/>
        <v>WNeck Flange 1500-NPS8 SCH-20</v>
      </c>
      <c r="C1008" s="9" t="s">
        <v>23</v>
      </c>
      <c r="D1008" s="9" t="s">
        <v>854</v>
      </c>
      <c r="E1008" s="9">
        <v>65535</v>
      </c>
      <c r="F1008" s="22" t="s">
        <v>689</v>
      </c>
      <c r="G1008" s="9" t="s">
        <v>1</v>
      </c>
      <c r="H1008" s="9" t="s">
        <v>2022</v>
      </c>
      <c r="I1008" s="13" t="s">
        <v>2016</v>
      </c>
      <c r="J1008" s="10">
        <v>8</v>
      </c>
      <c r="K1008" s="11" t="s">
        <v>857</v>
      </c>
      <c r="L1008" s="11" t="s">
        <v>1910</v>
      </c>
      <c r="M1008" s="15">
        <v>1500</v>
      </c>
      <c r="N1008" s="12">
        <v>19</v>
      </c>
      <c r="O1008" s="12">
        <v>0.25</v>
      </c>
      <c r="P1008" s="12">
        <v>3.62</v>
      </c>
      <c r="Q1008" s="12">
        <v>11.5</v>
      </c>
      <c r="R1008" s="12">
        <v>8.6300000000000008</v>
      </c>
      <c r="S1008" s="12">
        <v>8.3800000000000008</v>
      </c>
      <c r="T1008" s="9">
        <v>8.125</v>
      </c>
      <c r="U1008" s="12">
        <v>15.5</v>
      </c>
      <c r="V1008" s="12">
        <v>1.75</v>
      </c>
      <c r="W1008" s="12">
        <v>12</v>
      </c>
      <c r="X1008" s="9">
        <v>15</v>
      </c>
      <c r="Y1008" s="9" t="s">
        <v>866</v>
      </c>
      <c r="Z1008" s="9" t="s">
        <v>694</v>
      </c>
      <c r="AA1008" s="9" t="s">
        <v>695</v>
      </c>
      <c r="AB1008" s="9" t="s">
        <v>698</v>
      </c>
      <c r="AC1008" s="9">
        <v>0.15866666666666668</v>
      </c>
      <c r="AD1008" s="9">
        <v>3.1733333333333338</v>
      </c>
      <c r="AE1008" s="9">
        <v>0.19000000000000039</v>
      </c>
      <c r="AF1008" s="9">
        <v>30</v>
      </c>
      <c r="AG1008" s="25" t="s">
        <v>2264</v>
      </c>
    </row>
    <row r="1009" spans="2:33" ht="26.25" x14ac:dyDescent="0.25">
      <c r="B1009" s="48" t="str">
        <f t="shared" si="103"/>
        <v>WNeck Flange 1500-NPS8 SCH-30</v>
      </c>
      <c r="C1009" s="9" t="s">
        <v>23</v>
      </c>
      <c r="D1009" s="9" t="s">
        <v>854</v>
      </c>
      <c r="E1009" s="9">
        <v>65535</v>
      </c>
      <c r="F1009" s="22" t="s">
        <v>689</v>
      </c>
      <c r="G1009" s="9" t="s">
        <v>1</v>
      </c>
      <c r="H1009" s="9" t="s">
        <v>2023</v>
      </c>
      <c r="I1009" s="13" t="s">
        <v>2016</v>
      </c>
      <c r="J1009" s="10">
        <v>8</v>
      </c>
      <c r="K1009" s="11" t="s">
        <v>857</v>
      </c>
      <c r="L1009" s="11" t="s">
        <v>1910</v>
      </c>
      <c r="M1009" s="15">
        <v>1500</v>
      </c>
      <c r="N1009" s="12">
        <v>19</v>
      </c>
      <c r="O1009" s="12">
        <v>0.25</v>
      </c>
      <c r="P1009" s="12">
        <v>3.62</v>
      </c>
      <c r="Q1009" s="12">
        <v>11.5</v>
      </c>
      <c r="R1009" s="12">
        <v>8.6300000000000008</v>
      </c>
      <c r="S1009" s="12">
        <v>8.3800000000000008</v>
      </c>
      <c r="T1009" s="9">
        <v>8.0709999999999997</v>
      </c>
      <c r="U1009" s="12">
        <v>15.5</v>
      </c>
      <c r="V1009" s="12">
        <v>1.75</v>
      </c>
      <c r="W1009" s="12">
        <v>12</v>
      </c>
      <c r="X1009" s="9">
        <v>15</v>
      </c>
      <c r="Y1009" s="9" t="s">
        <v>868</v>
      </c>
      <c r="Z1009" s="9" t="s">
        <v>694</v>
      </c>
      <c r="AA1009" s="9" t="s">
        <v>695</v>
      </c>
      <c r="AB1009" s="9" t="s">
        <v>698</v>
      </c>
      <c r="AC1009" s="9">
        <v>0.15866666666666668</v>
      </c>
      <c r="AD1009" s="9">
        <v>3.1733333333333338</v>
      </c>
      <c r="AE1009" s="9">
        <v>0.21700000000000053</v>
      </c>
      <c r="AF1009" s="9">
        <v>30</v>
      </c>
      <c r="AG1009" s="25" t="s">
        <v>2264</v>
      </c>
    </row>
    <row r="1010" spans="2:33" ht="26.25" x14ac:dyDescent="0.25">
      <c r="B1010" s="48" t="str">
        <f t="shared" si="103"/>
        <v>WNeck Flange 1500-NPS8 SCH-40</v>
      </c>
      <c r="C1010" s="9" t="s">
        <v>23</v>
      </c>
      <c r="D1010" s="9" t="s">
        <v>854</v>
      </c>
      <c r="E1010" s="9">
        <v>65535</v>
      </c>
      <c r="F1010" s="22" t="s">
        <v>689</v>
      </c>
      <c r="G1010" s="9" t="s">
        <v>549</v>
      </c>
      <c r="H1010" s="9" t="s">
        <v>2024</v>
      </c>
      <c r="I1010" s="13" t="s">
        <v>2016</v>
      </c>
      <c r="J1010" s="10">
        <v>8</v>
      </c>
      <c r="K1010" s="11" t="s">
        <v>857</v>
      </c>
      <c r="L1010" s="11" t="s">
        <v>1910</v>
      </c>
      <c r="M1010" s="15">
        <v>1500</v>
      </c>
      <c r="N1010" s="12">
        <v>19</v>
      </c>
      <c r="O1010" s="12">
        <v>0.25</v>
      </c>
      <c r="P1010" s="12">
        <v>3.62</v>
      </c>
      <c r="Q1010" s="12">
        <v>11.5</v>
      </c>
      <c r="R1010" s="12">
        <v>8.6300000000000008</v>
      </c>
      <c r="S1010" s="12">
        <v>8.3800000000000008</v>
      </c>
      <c r="T1010" s="9">
        <v>7.9809999999999999</v>
      </c>
      <c r="U1010" s="12">
        <v>15.5</v>
      </c>
      <c r="V1010" s="12">
        <v>1.75</v>
      </c>
      <c r="W1010" s="12">
        <v>12</v>
      </c>
      <c r="X1010" s="9">
        <v>15</v>
      </c>
      <c r="Y1010" s="9" t="s">
        <v>702</v>
      </c>
      <c r="Z1010" s="9" t="s">
        <v>694</v>
      </c>
      <c r="AA1010" s="9" t="s">
        <v>695</v>
      </c>
      <c r="AB1010" s="9" t="s">
        <v>698</v>
      </c>
      <c r="AC1010" s="9">
        <v>0.15866666666666668</v>
      </c>
      <c r="AD1010" s="9">
        <v>3.1733333333333338</v>
      </c>
      <c r="AE1010" s="9">
        <v>0.26200000000000045</v>
      </c>
      <c r="AF1010" s="9">
        <v>30</v>
      </c>
      <c r="AG1010" s="25" t="s">
        <v>2264</v>
      </c>
    </row>
    <row r="1011" spans="2:33" ht="26.25" x14ac:dyDescent="0.25">
      <c r="B1011" s="48" t="str">
        <f t="shared" si="103"/>
        <v>WNeck Flange 1500-NPS8 SCH-60</v>
      </c>
      <c r="C1011" s="9" t="s">
        <v>23</v>
      </c>
      <c r="D1011" s="9" t="s">
        <v>854</v>
      </c>
      <c r="E1011" s="9">
        <v>65535</v>
      </c>
      <c r="F1011" s="22" t="s">
        <v>689</v>
      </c>
      <c r="G1011" s="9" t="s">
        <v>1</v>
      </c>
      <c r="H1011" s="9" t="s">
        <v>2025</v>
      </c>
      <c r="I1011" s="13" t="s">
        <v>2016</v>
      </c>
      <c r="J1011" s="10">
        <v>8</v>
      </c>
      <c r="K1011" s="11" t="s">
        <v>857</v>
      </c>
      <c r="L1011" s="11" t="s">
        <v>1910</v>
      </c>
      <c r="M1011" s="15">
        <v>1500</v>
      </c>
      <c r="N1011" s="12">
        <v>19</v>
      </c>
      <c r="O1011" s="12">
        <v>0.25</v>
      </c>
      <c r="P1011" s="12">
        <v>3.62</v>
      </c>
      <c r="Q1011" s="12">
        <v>11.5</v>
      </c>
      <c r="R1011" s="12">
        <v>8.6300000000000008</v>
      </c>
      <c r="S1011" s="12">
        <v>8.3800000000000008</v>
      </c>
      <c r="T1011" s="9">
        <v>7.8129999999999997</v>
      </c>
      <c r="U1011" s="12">
        <v>15.5</v>
      </c>
      <c r="V1011" s="12">
        <v>1.75</v>
      </c>
      <c r="W1011" s="12">
        <v>12</v>
      </c>
      <c r="X1011" s="9">
        <v>15</v>
      </c>
      <c r="Y1011" s="9" t="s">
        <v>872</v>
      </c>
      <c r="Z1011" s="9" t="s">
        <v>694</v>
      </c>
      <c r="AA1011" s="9" t="s">
        <v>695</v>
      </c>
      <c r="AB1011" s="9" t="s">
        <v>698</v>
      </c>
      <c r="AC1011" s="9">
        <v>0.15866666666666668</v>
      </c>
      <c r="AD1011" s="9">
        <v>3.1733333333333338</v>
      </c>
      <c r="AE1011" s="9">
        <v>0.34600000000000053</v>
      </c>
      <c r="AF1011" s="9">
        <v>30</v>
      </c>
      <c r="AG1011" s="25" t="s">
        <v>2264</v>
      </c>
    </row>
    <row r="1012" spans="2:33" ht="26.25" x14ac:dyDescent="0.25">
      <c r="B1012" s="48" t="str">
        <f t="shared" si="103"/>
        <v>WNeck Flange 1500-NPS8 SCH-80</v>
      </c>
      <c r="C1012" s="9" t="s">
        <v>23</v>
      </c>
      <c r="D1012" s="9" t="s">
        <v>854</v>
      </c>
      <c r="E1012" s="9">
        <v>65535</v>
      </c>
      <c r="F1012" s="22" t="s">
        <v>689</v>
      </c>
      <c r="G1012" s="9" t="s">
        <v>550</v>
      </c>
      <c r="H1012" s="9" t="s">
        <v>2026</v>
      </c>
      <c r="I1012" s="13" t="s">
        <v>2016</v>
      </c>
      <c r="J1012" s="10">
        <v>8</v>
      </c>
      <c r="K1012" s="11" t="s">
        <v>857</v>
      </c>
      <c r="L1012" s="11" t="s">
        <v>1910</v>
      </c>
      <c r="M1012" s="15">
        <v>1500</v>
      </c>
      <c r="N1012" s="12">
        <v>19</v>
      </c>
      <c r="O1012" s="12">
        <v>0.25</v>
      </c>
      <c r="P1012" s="12">
        <v>3.62</v>
      </c>
      <c r="Q1012" s="12">
        <v>11.5</v>
      </c>
      <c r="R1012" s="12">
        <v>8.6300000000000008</v>
      </c>
      <c r="S1012" s="12">
        <v>8.3800000000000008</v>
      </c>
      <c r="T1012" s="9">
        <v>7.625</v>
      </c>
      <c r="U1012" s="12">
        <v>15.5</v>
      </c>
      <c r="V1012" s="12">
        <v>1.75</v>
      </c>
      <c r="W1012" s="12">
        <v>12</v>
      </c>
      <c r="X1012" s="9">
        <v>15</v>
      </c>
      <c r="Y1012" s="9" t="s">
        <v>704</v>
      </c>
      <c r="Z1012" s="9" t="s">
        <v>694</v>
      </c>
      <c r="AA1012" s="9" t="s">
        <v>695</v>
      </c>
      <c r="AB1012" s="9" t="s">
        <v>698</v>
      </c>
      <c r="AC1012" s="9">
        <v>0.15866666666666668</v>
      </c>
      <c r="AD1012" s="9">
        <v>3.1733333333333338</v>
      </c>
      <c r="AE1012" s="9">
        <v>0.44000000000000039</v>
      </c>
      <c r="AF1012" s="9">
        <v>30</v>
      </c>
      <c r="AG1012" s="25" t="s">
        <v>2264</v>
      </c>
    </row>
    <row r="1013" spans="2:33" ht="26.25" x14ac:dyDescent="0.25">
      <c r="B1013" s="48" t="str">
        <f t="shared" si="103"/>
        <v>WNeck Flange 1500-NPS8 SCH-STD</v>
      </c>
      <c r="C1013" s="9" t="s">
        <v>23</v>
      </c>
      <c r="D1013" s="9" t="s">
        <v>854</v>
      </c>
      <c r="E1013" s="9">
        <v>65535</v>
      </c>
      <c r="F1013" s="22" t="s">
        <v>689</v>
      </c>
      <c r="G1013" s="9" t="s">
        <v>1</v>
      </c>
      <c r="H1013" s="9" t="s">
        <v>2027</v>
      </c>
      <c r="I1013" s="13" t="s">
        <v>2016</v>
      </c>
      <c r="J1013" s="10">
        <v>8</v>
      </c>
      <c r="K1013" s="11" t="s">
        <v>857</v>
      </c>
      <c r="L1013" s="11" t="s">
        <v>1910</v>
      </c>
      <c r="M1013" s="15">
        <v>1500</v>
      </c>
      <c r="N1013" s="12">
        <v>19</v>
      </c>
      <c r="O1013" s="12">
        <v>0.25</v>
      </c>
      <c r="P1013" s="12">
        <v>3.62</v>
      </c>
      <c r="Q1013" s="12">
        <v>11.5</v>
      </c>
      <c r="R1013" s="12">
        <v>8.6300000000000008</v>
      </c>
      <c r="S1013" s="12">
        <v>8.3800000000000008</v>
      </c>
      <c r="T1013" s="9">
        <v>7.9809999999999999</v>
      </c>
      <c r="U1013" s="12">
        <v>15.5</v>
      </c>
      <c r="V1013" s="12">
        <v>1.75</v>
      </c>
      <c r="W1013" s="12">
        <v>12</v>
      </c>
      <c r="X1013" s="9">
        <v>15</v>
      </c>
      <c r="Y1013" s="9" t="s">
        <v>706</v>
      </c>
      <c r="Z1013" s="9" t="s">
        <v>694</v>
      </c>
      <c r="AA1013" s="9" t="s">
        <v>695</v>
      </c>
      <c r="AB1013" s="9" t="s">
        <v>698</v>
      </c>
      <c r="AC1013" s="9">
        <v>0.15866666666666668</v>
      </c>
      <c r="AD1013" s="9">
        <v>3.1733333333333338</v>
      </c>
      <c r="AE1013" s="9">
        <v>0.26200000000000045</v>
      </c>
      <c r="AF1013" s="9">
        <v>30</v>
      </c>
      <c r="AG1013" s="25" t="s">
        <v>2264</v>
      </c>
    </row>
    <row r="1014" spans="2:33" ht="26.25" x14ac:dyDescent="0.25">
      <c r="B1014" s="48" t="str">
        <f t="shared" si="103"/>
        <v>WNeck Flange 1500-NPS8 SCH-XH</v>
      </c>
      <c r="C1014" s="9" t="s">
        <v>23</v>
      </c>
      <c r="D1014" s="9" t="s">
        <v>854</v>
      </c>
      <c r="E1014" s="9">
        <v>65535</v>
      </c>
      <c r="F1014" s="22" t="s">
        <v>689</v>
      </c>
      <c r="G1014" s="9" t="s">
        <v>1</v>
      </c>
      <c r="H1014" s="9" t="s">
        <v>2028</v>
      </c>
      <c r="I1014" s="13" t="s">
        <v>2016</v>
      </c>
      <c r="J1014" s="10">
        <v>8</v>
      </c>
      <c r="K1014" s="11" t="s">
        <v>857</v>
      </c>
      <c r="L1014" s="11" t="s">
        <v>1910</v>
      </c>
      <c r="M1014" s="15">
        <v>1500</v>
      </c>
      <c r="N1014" s="12">
        <v>19</v>
      </c>
      <c r="O1014" s="12">
        <v>0.25</v>
      </c>
      <c r="P1014" s="12">
        <v>3.62</v>
      </c>
      <c r="Q1014" s="12">
        <v>11.5</v>
      </c>
      <c r="R1014" s="12">
        <v>8.6300000000000008</v>
      </c>
      <c r="S1014" s="12">
        <v>8.3800000000000008</v>
      </c>
      <c r="T1014" s="9">
        <v>7.625</v>
      </c>
      <c r="U1014" s="12">
        <v>15.5</v>
      </c>
      <c r="V1014" s="12">
        <v>1.75</v>
      </c>
      <c r="W1014" s="12">
        <v>12</v>
      </c>
      <c r="X1014" s="9">
        <v>15</v>
      </c>
      <c r="Y1014" s="9" t="s">
        <v>708</v>
      </c>
      <c r="Z1014" s="9" t="s">
        <v>694</v>
      </c>
      <c r="AA1014" s="9" t="s">
        <v>695</v>
      </c>
      <c r="AB1014" s="9" t="s">
        <v>698</v>
      </c>
      <c r="AC1014" s="9">
        <v>0.15866666666666668</v>
      </c>
      <c r="AD1014" s="9">
        <v>3.1733333333333338</v>
      </c>
      <c r="AE1014" s="9">
        <v>0.44000000000000039</v>
      </c>
      <c r="AF1014" s="9">
        <v>30</v>
      </c>
      <c r="AG1014" s="25" t="s">
        <v>2264</v>
      </c>
    </row>
    <row r="1015" spans="2:33" ht="26.25" x14ac:dyDescent="0.25">
      <c r="B1015" s="48" t="str">
        <f t="shared" si="103"/>
        <v>WNeck Flange 1500-NPS8 SCH-XXH</v>
      </c>
      <c r="C1015" s="9" t="s">
        <v>23</v>
      </c>
      <c r="D1015" s="9" t="s">
        <v>854</v>
      </c>
      <c r="E1015" s="9">
        <v>65535</v>
      </c>
      <c r="F1015" s="9" t="s">
        <v>2029</v>
      </c>
      <c r="G1015" s="9" t="s">
        <v>551</v>
      </c>
      <c r="H1015" s="9" t="s">
        <v>2030</v>
      </c>
      <c r="I1015" s="13" t="s">
        <v>2016</v>
      </c>
      <c r="J1015" s="10">
        <v>8</v>
      </c>
      <c r="K1015" s="11" t="s">
        <v>857</v>
      </c>
      <c r="L1015" s="11" t="s">
        <v>1910</v>
      </c>
      <c r="M1015" s="15">
        <v>1500</v>
      </c>
      <c r="N1015" s="12">
        <v>19</v>
      </c>
      <c r="O1015" s="12">
        <v>0.25</v>
      </c>
      <c r="P1015" s="12">
        <v>3.62</v>
      </c>
      <c r="Q1015" s="12">
        <v>11.5</v>
      </c>
      <c r="R1015" s="12">
        <v>8.6300000000000008</v>
      </c>
      <c r="S1015" s="12">
        <v>8.3800000000000008</v>
      </c>
      <c r="T1015" s="9">
        <v>6.875</v>
      </c>
      <c r="U1015" s="12">
        <v>15.5</v>
      </c>
      <c r="V1015" s="12">
        <v>1.75</v>
      </c>
      <c r="W1015" s="12">
        <v>12</v>
      </c>
      <c r="X1015" s="9">
        <v>15</v>
      </c>
      <c r="Y1015" s="9" t="s">
        <v>710</v>
      </c>
      <c r="Z1015" s="9" t="s">
        <v>694</v>
      </c>
      <c r="AA1015" s="9" t="s">
        <v>695</v>
      </c>
      <c r="AB1015" s="9" t="s">
        <v>698</v>
      </c>
      <c r="AC1015" s="9">
        <v>0.15866666666666668</v>
      </c>
      <c r="AD1015" s="9">
        <v>3.1733333333333338</v>
      </c>
      <c r="AE1015" s="9">
        <v>0.81500000000000039</v>
      </c>
      <c r="AF1015" s="9">
        <v>30</v>
      </c>
      <c r="AG1015" s="25" t="s">
        <v>2264</v>
      </c>
    </row>
    <row r="1016" spans="2:33" ht="26.25" x14ac:dyDescent="0.25">
      <c r="B1016" s="48" t="str">
        <f t="shared" si="103"/>
        <v>WNeck Flange 1500-NPS10 SCH-10</v>
      </c>
      <c r="C1016" s="9" t="s">
        <v>23</v>
      </c>
      <c r="D1016" s="9" t="s">
        <v>724</v>
      </c>
      <c r="E1016" s="9">
        <v>65280</v>
      </c>
      <c r="F1016" s="22" t="s">
        <v>689</v>
      </c>
      <c r="G1016" s="9" t="s">
        <v>1</v>
      </c>
      <c r="H1016" s="9" t="s">
        <v>2031</v>
      </c>
      <c r="I1016" s="13" t="s">
        <v>2032</v>
      </c>
      <c r="J1016" s="10">
        <v>10</v>
      </c>
      <c r="K1016" s="11" t="s">
        <v>882</v>
      </c>
      <c r="L1016" s="11" t="s">
        <v>1910</v>
      </c>
      <c r="M1016" s="15">
        <v>1500</v>
      </c>
      <c r="N1016" s="12">
        <v>23</v>
      </c>
      <c r="O1016" s="12">
        <v>0.25</v>
      </c>
      <c r="P1016" s="12">
        <v>4.25</v>
      </c>
      <c r="Q1016" s="12">
        <v>14.500000000000002</v>
      </c>
      <c r="R1016" s="12">
        <v>10.750000000000002</v>
      </c>
      <c r="S1016" s="12">
        <v>10</v>
      </c>
      <c r="T1016" s="9">
        <v>10.42</v>
      </c>
      <c r="U1016" s="12">
        <v>19</v>
      </c>
      <c r="V1016" s="12">
        <v>2</v>
      </c>
      <c r="W1016" s="12">
        <v>12</v>
      </c>
      <c r="X1016" s="9">
        <v>15</v>
      </c>
      <c r="Y1016" s="9" t="s">
        <v>693</v>
      </c>
      <c r="Z1016" s="9" t="s">
        <v>694</v>
      </c>
      <c r="AA1016" s="9" t="s">
        <v>695</v>
      </c>
      <c r="AB1016" s="9" t="s">
        <v>698</v>
      </c>
      <c r="AC1016" s="9">
        <v>0.19166666666666668</v>
      </c>
      <c r="AD1016" s="9">
        <v>3.8333333333333335</v>
      </c>
      <c r="AE1016" s="9">
        <v>0.10250000000000092</v>
      </c>
      <c r="AF1016" s="9">
        <v>30</v>
      </c>
      <c r="AG1016" s="25" t="s">
        <v>2264</v>
      </c>
    </row>
    <row r="1017" spans="2:33" ht="26.25" x14ac:dyDescent="0.25">
      <c r="B1017" s="48" t="str">
        <f t="shared" si="103"/>
        <v>WNeck Flange 1500-NPS10 SCH-100</v>
      </c>
      <c r="C1017" s="9" t="s">
        <v>23</v>
      </c>
      <c r="D1017" s="9" t="s">
        <v>724</v>
      </c>
      <c r="E1017" s="9">
        <v>65280</v>
      </c>
      <c r="F1017" s="22" t="s">
        <v>689</v>
      </c>
      <c r="G1017" s="9" t="s">
        <v>552</v>
      </c>
      <c r="H1017" s="9" t="s">
        <v>2033</v>
      </c>
      <c r="I1017" s="13" t="s">
        <v>2032</v>
      </c>
      <c r="J1017" s="10">
        <v>10</v>
      </c>
      <c r="K1017" s="11" t="s">
        <v>882</v>
      </c>
      <c r="L1017" s="11" t="s">
        <v>1910</v>
      </c>
      <c r="M1017" s="15">
        <v>1500</v>
      </c>
      <c r="N1017" s="12">
        <v>23</v>
      </c>
      <c r="O1017" s="12">
        <v>0.25</v>
      </c>
      <c r="P1017" s="12">
        <v>4.25</v>
      </c>
      <c r="Q1017" s="12">
        <v>14.500000000000002</v>
      </c>
      <c r="R1017" s="12">
        <v>10.750000000000002</v>
      </c>
      <c r="S1017" s="12">
        <v>10</v>
      </c>
      <c r="T1017" s="9">
        <v>9.3119999999999994</v>
      </c>
      <c r="U1017" s="12">
        <v>19</v>
      </c>
      <c r="V1017" s="12">
        <v>2</v>
      </c>
      <c r="W1017" s="12">
        <v>12</v>
      </c>
      <c r="X1017" s="9">
        <v>15</v>
      </c>
      <c r="Y1017" s="9" t="s">
        <v>859</v>
      </c>
      <c r="Z1017" s="9" t="s">
        <v>694</v>
      </c>
      <c r="AA1017" s="9" t="s">
        <v>695</v>
      </c>
      <c r="AB1017" s="9" t="s">
        <v>698</v>
      </c>
      <c r="AC1017" s="9">
        <v>0.19166666666666668</v>
      </c>
      <c r="AD1017" s="9">
        <v>3.8333333333333335</v>
      </c>
      <c r="AE1017" s="9">
        <v>0.65650000000000119</v>
      </c>
      <c r="AF1017" s="9">
        <v>30</v>
      </c>
      <c r="AG1017" s="25" t="s">
        <v>2264</v>
      </c>
    </row>
    <row r="1018" spans="2:33" ht="26.25" x14ac:dyDescent="0.25">
      <c r="B1018" s="48" t="str">
        <f t="shared" si="103"/>
        <v>WNeck Flange 1500-NPS10 SCH-120</v>
      </c>
      <c r="C1018" s="9" t="s">
        <v>23</v>
      </c>
      <c r="D1018" s="9" t="s">
        <v>724</v>
      </c>
      <c r="E1018" s="9">
        <v>65280</v>
      </c>
      <c r="F1018" s="22" t="s">
        <v>689</v>
      </c>
      <c r="G1018" s="9" t="s">
        <v>553</v>
      </c>
      <c r="H1018" s="9" t="s">
        <v>2034</v>
      </c>
      <c r="I1018" s="13" t="s">
        <v>2032</v>
      </c>
      <c r="J1018" s="10">
        <v>10</v>
      </c>
      <c r="K1018" s="11" t="s">
        <v>882</v>
      </c>
      <c r="L1018" s="11" t="s">
        <v>1910</v>
      </c>
      <c r="M1018" s="15">
        <v>1500</v>
      </c>
      <c r="N1018" s="12">
        <v>23</v>
      </c>
      <c r="O1018" s="12">
        <v>0.25</v>
      </c>
      <c r="P1018" s="12">
        <v>4.25</v>
      </c>
      <c r="Q1018" s="12">
        <v>14.500000000000002</v>
      </c>
      <c r="R1018" s="12">
        <v>10.750000000000002</v>
      </c>
      <c r="S1018" s="12">
        <v>10</v>
      </c>
      <c r="T1018" s="9">
        <v>9.0619999999999994</v>
      </c>
      <c r="U1018" s="12">
        <v>19</v>
      </c>
      <c r="V1018" s="12">
        <v>2</v>
      </c>
      <c r="W1018" s="12">
        <v>12</v>
      </c>
      <c r="X1018" s="9">
        <v>15</v>
      </c>
      <c r="Y1018" s="9" t="s">
        <v>816</v>
      </c>
      <c r="Z1018" s="9" t="s">
        <v>694</v>
      </c>
      <c r="AA1018" s="9" t="s">
        <v>695</v>
      </c>
      <c r="AB1018" s="9" t="s">
        <v>698</v>
      </c>
      <c r="AC1018" s="9">
        <v>0.19166666666666668</v>
      </c>
      <c r="AD1018" s="9">
        <v>3.8333333333333335</v>
      </c>
      <c r="AE1018" s="9">
        <v>0.78150000000000119</v>
      </c>
      <c r="AF1018" s="9">
        <v>30</v>
      </c>
      <c r="AG1018" s="25" t="s">
        <v>2264</v>
      </c>
    </row>
    <row r="1019" spans="2:33" ht="26.25" x14ac:dyDescent="0.25">
      <c r="B1019" s="48" t="str">
        <f t="shared" si="103"/>
        <v>WNeck Flange 1500-NPS10 SCH-140</v>
      </c>
      <c r="C1019" s="9" t="s">
        <v>23</v>
      </c>
      <c r="D1019" s="9" t="s">
        <v>724</v>
      </c>
      <c r="E1019" s="9">
        <v>65280</v>
      </c>
      <c r="F1019" s="9" t="s">
        <v>2035</v>
      </c>
      <c r="G1019" s="9" t="s">
        <v>1</v>
      </c>
      <c r="H1019" s="9" t="s">
        <v>2036</v>
      </c>
      <c r="I1019" s="13" t="s">
        <v>2032</v>
      </c>
      <c r="J1019" s="10">
        <v>10</v>
      </c>
      <c r="K1019" s="11" t="s">
        <v>882</v>
      </c>
      <c r="L1019" s="11" t="s">
        <v>1910</v>
      </c>
      <c r="M1019" s="15">
        <v>1500</v>
      </c>
      <c r="N1019" s="12">
        <v>23</v>
      </c>
      <c r="O1019" s="12">
        <v>0.25</v>
      </c>
      <c r="P1019" s="12">
        <v>4.25</v>
      </c>
      <c r="Q1019" s="12">
        <v>14.500000000000002</v>
      </c>
      <c r="R1019" s="12">
        <v>10.750000000000002</v>
      </c>
      <c r="S1019" s="12">
        <v>10</v>
      </c>
      <c r="T1019" s="9">
        <v>8.75</v>
      </c>
      <c r="U1019" s="12">
        <v>19</v>
      </c>
      <c r="V1019" s="12">
        <v>2</v>
      </c>
      <c r="W1019" s="12">
        <v>12</v>
      </c>
      <c r="X1019" s="9">
        <v>15</v>
      </c>
      <c r="Y1019" s="9" t="s">
        <v>862</v>
      </c>
      <c r="Z1019" s="9" t="s">
        <v>694</v>
      </c>
      <c r="AA1019" s="9" t="s">
        <v>695</v>
      </c>
      <c r="AB1019" s="9" t="s">
        <v>698</v>
      </c>
      <c r="AC1019" s="9">
        <v>0.19166666666666668</v>
      </c>
      <c r="AD1019" s="9">
        <v>3.8333333333333335</v>
      </c>
      <c r="AE1019" s="9">
        <v>0.93750000000000089</v>
      </c>
      <c r="AF1019" s="9">
        <v>30</v>
      </c>
      <c r="AG1019" s="25" t="s">
        <v>2264</v>
      </c>
    </row>
    <row r="1020" spans="2:33" ht="26.25" x14ac:dyDescent="0.25">
      <c r="B1020" s="48" t="str">
        <f t="shared" si="103"/>
        <v>WNeck Flange 1500-NPS10 SCH-160</v>
      </c>
      <c r="C1020" s="9" t="s">
        <v>23</v>
      </c>
      <c r="D1020" s="9" t="s">
        <v>724</v>
      </c>
      <c r="E1020" s="9">
        <v>65280</v>
      </c>
      <c r="F1020" s="22" t="s">
        <v>689</v>
      </c>
      <c r="G1020" s="9" t="s">
        <v>554</v>
      </c>
      <c r="H1020" s="9" t="s">
        <v>2037</v>
      </c>
      <c r="I1020" s="13" t="s">
        <v>2032</v>
      </c>
      <c r="J1020" s="10">
        <v>10</v>
      </c>
      <c r="K1020" s="11" t="s">
        <v>882</v>
      </c>
      <c r="L1020" s="11" t="s">
        <v>1910</v>
      </c>
      <c r="M1020" s="15">
        <v>1500</v>
      </c>
      <c r="N1020" s="12">
        <v>23</v>
      </c>
      <c r="O1020" s="12">
        <v>0.25</v>
      </c>
      <c r="P1020" s="12">
        <v>4.25</v>
      </c>
      <c r="Q1020" s="12">
        <v>14.500000000000002</v>
      </c>
      <c r="R1020" s="12">
        <v>10.750000000000002</v>
      </c>
      <c r="S1020" s="12">
        <v>10</v>
      </c>
      <c r="T1020" s="9">
        <v>8.5</v>
      </c>
      <c r="U1020" s="12">
        <v>19</v>
      </c>
      <c r="V1020" s="12">
        <v>2</v>
      </c>
      <c r="W1020" s="12">
        <v>12</v>
      </c>
      <c r="X1020" s="9">
        <v>15</v>
      </c>
      <c r="Y1020" s="9" t="s">
        <v>700</v>
      </c>
      <c r="Z1020" s="9" t="s">
        <v>694</v>
      </c>
      <c r="AA1020" s="9" t="s">
        <v>695</v>
      </c>
      <c r="AB1020" s="9" t="s">
        <v>698</v>
      </c>
      <c r="AC1020" s="9">
        <v>0.19166666666666668</v>
      </c>
      <c r="AD1020" s="9">
        <v>3.8333333333333335</v>
      </c>
      <c r="AE1020" s="9">
        <v>1.0625000000000009</v>
      </c>
      <c r="AF1020" s="9">
        <v>30</v>
      </c>
      <c r="AG1020" s="25" t="s">
        <v>2264</v>
      </c>
    </row>
    <row r="1021" spans="2:33" ht="26.25" x14ac:dyDescent="0.25">
      <c r="B1021" s="48" t="str">
        <f t="shared" si="103"/>
        <v>WNeck Flange 1500-NPS10 SCH-20</v>
      </c>
      <c r="C1021" s="9" t="s">
        <v>23</v>
      </c>
      <c r="D1021" s="9" t="s">
        <v>724</v>
      </c>
      <c r="E1021" s="9">
        <v>65280</v>
      </c>
      <c r="F1021" s="22" t="s">
        <v>689</v>
      </c>
      <c r="G1021" s="9" t="s">
        <v>1</v>
      </c>
      <c r="H1021" s="9" t="s">
        <v>2038</v>
      </c>
      <c r="I1021" s="13" t="s">
        <v>2032</v>
      </c>
      <c r="J1021" s="10">
        <v>10</v>
      </c>
      <c r="K1021" s="11" t="s">
        <v>882</v>
      </c>
      <c r="L1021" s="11" t="s">
        <v>1910</v>
      </c>
      <c r="M1021" s="15">
        <v>1500</v>
      </c>
      <c r="N1021" s="12">
        <v>23</v>
      </c>
      <c r="O1021" s="12">
        <v>0.25</v>
      </c>
      <c r="P1021" s="12">
        <v>4.25</v>
      </c>
      <c r="Q1021" s="12">
        <v>14.500000000000002</v>
      </c>
      <c r="R1021" s="12">
        <v>10.750000000000002</v>
      </c>
      <c r="S1021" s="12">
        <v>10</v>
      </c>
      <c r="T1021" s="9">
        <v>10.25</v>
      </c>
      <c r="U1021" s="12">
        <v>19</v>
      </c>
      <c r="V1021" s="12">
        <v>2</v>
      </c>
      <c r="W1021" s="12">
        <v>12</v>
      </c>
      <c r="X1021" s="9">
        <v>15</v>
      </c>
      <c r="Y1021" s="9" t="s">
        <v>866</v>
      </c>
      <c r="Z1021" s="9" t="s">
        <v>694</v>
      </c>
      <c r="AA1021" s="9" t="s">
        <v>695</v>
      </c>
      <c r="AB1021" s="9" t="s">
        <v>698</v>
      </c>
      <c r="AC1021" s="9">
        <v>0.19166666666666668</v>
      </c>
      <c r="AD1021" s="9">
        <v>3.8333333333333335</v>
      </c>
      <c r="AE1021" s="9">
        <v>0.18750000000000089</v>
      </c>
      <c r="AF1021" s="9">
        <v>30</v>
      </c>
      <c r="AG1021" s="25" t="s">
        <v>2264</v>
      </c>
    </row>
    <row r="1022" spans="2:33" ht="26.25" x14ac:dyDescent="0.25">
      <c r="B1022" s="48" t="str">
        <f t="shared" si="103"/>
        <v>WNeck Flange 1500-NPS10 SCH-30</v>
      </c>
      <c r="C1022" s="9" t="s">
        <v>23</v>
      </c>
      <c r="D1022" s="9" t="s">
        <v>724</v>
      </c>
      <c r="E1022" s="9">
        <v>65280</v>
      </c>
      <c r="F1022" s="22" t="s">
        <v>689</v>
      </c>
      <c r="G1022" s="9" t="s">
        <v>1</v>
      </c>
      <c r="H1022" s="9" t="s">
        <v>2039</v>
      </c>
      <c r="I1022" s="13" t="s">
        <v>2032</v>
      </c>
      <c r="J1022" s="10">
        <v>10</v>
      </c>
      <c r="K1022" s="11" t="s">
        <v>882</v>
      </c>
      <c r="L1022" s="11" t="s">
        <v>1910</v>
      </c>
      <c r="M1022" s="15">
        <v>1500</v>
      </c>
      <c r="N1022" s="12">
        <v>23</v>
      </c>
      <c r="O1022" s="12">
        <v>0.25</v>
      </c>
      <c r="P1022" s="12">
        <v>4.25</v>
      </c>
      <c r="Q1022" s="12">
        <v>14.500000000000002</v>
      </c>
      <c r="R1022" s="12">
        <v>10.750000000000002</v>
      </c>
      <c r="S1022" s="12">
        <v>10</v>
      </c>
      <c r="T1022" s="9">
        <v>10.135999999999999</v>
      </c>
      <c r="U1022" s="12">
        <v>19</v>
      </c>
      <c r="V1022" s="12">
        <v>2</v>
      </c>
      <c r="W1022" s="12">
        <v>12</v>
      </c>
      <c r="X1022" s="9">
        <v>15</v>
      </c>
      <c r="Y1022" s="9" t="s">
        <v>868</v>
      </c>
      <c r="Z1022" s="9" t="s">
        <v>694</v>
      </c>
      <c r="AA1022" s="9" t="s">
        <v>695</v>
      </c>
      <c r="AB1022" s="9" t="s">
        <v>698</v>
      </c>
      <c r="AC1022" s="9">
        <v>0.19166666666666668</v>
      </c>
      <c r="AD1022" s="9">
        <v>3.8333333333333335</v>
      </c>
      <c r="AE1022" s="9">
        <v>0.24450000000000127</v>
      </c>
      <c r="AF1022" s="9">
        <v>30</v>
      </c>
      <c r="AG1022" s="25" t="s">
        <v>2264</v>
      </c>
    </row>
    <row r="1023" spans="2:33" ht="26.25" x14ac:dyDescent="0.25">
      <c r="B1023" s="48" t="str">
        <f t="shared" si="103"/>
        <v>WNeck Flange 1500-NPS10 SCH-40</v>
      </c>
      <c r="C1023" s="9" t="s">
        <v>23</v>
      </c>
      <c r="D1023" s="9" t="s">
        <v>724</v>
      </c>
      <c r="E1023" s="9">
        <v>65280</v>
      </c>
      <c r="F1023" s="22" t="s">
        <v>689</v>
      </c>
      <c r="G1023" s="9" t="s">
        <v>555</v>
      </c>
      <c r="H1023" s="9" t="s">
        <v>2040</v>
      </c>
      <c r="I1023" s="13" t="s">
        <v>2032</v>
      </c>
      <c r="J1023" s="10">
        <v>10</v>
      </c>
      <c r="K1023" s="11" t="s">
        <v>882</v>
      </c>
      <c r="L1023" s="11" t="s">
        <v>1910</v>
      </c>
      <c r="M1023" s="15">
        <v>1500</v>
      </c>
      <c r="N1023" s="12">
        <v>23</v>
      </c>
      <c r="O1023" s="12">
        <v>0.25</v>
      </c>
      <c r="P1023" s="12">
        <v>4.25</v>
      </c>
      <c r="Q1023" s="12">
        <v>14.500000000000002</v>
      </c>
      <c r="R1023" s="12">
        <v>10.750000000000002</v>
      </c>
      <c r="S1023" s="12">
        <v>10</v>
      </c>
      <c r="T1023" s="9">
        <v>10.02</v>
      </c>
      <c r="U1023" s="12">
        <v>19</v>
      </c>
      <c r="V1023" s="12">
        <v>2</v>
      </c>
      <c r="W1023" s="12">
        <v>12</v>
      </c>
      <c r="X1023" s="9">
        <v>15</v>
      </c>
      <c r="Y1023" s="9" t="s">
        <v>702</v>
      </c>
      <c r="Z1023" s="9" t="s">
        <v>694</v>
      </c>
      <c r="AA1023" s="9" t="s">
        <v>695</v>
      </c>
      <c r="AB1023" s="9" t="s">
        <v>698</v>
      </c>
      <c r="AC1023" s="9">
        <v>0.19166666666666668</v>
      </c>
      <c r="AD1023" s="9">
        <v>3.8333333333333335</v>
      </c>
      <c r="AE1023" s="9">
        <v>0.3025000000000011</v>
      </c>
      <c r="AF1023" s="9">
        <v>30</v>
      </c>
      <c r="AG1023" s="25" t="s">
        <v>2264</v>
      </c>
    </row>
    <row r="1024" spans="2:33" ht="26.25" x14ac:dyDescent="0.25">
      <c r="B1024" s="48" t="str">
        <f t="shared" si="103"/>
        <v>WNeck Flange 1500-NPS10 SCH-60</v>
      </c>
      <c r="C1024" s="9" t="s">
        <v>23</v>
      </c>
      <c r="D1024" s="9" t="s">
        <v>724</v>
      </c>
      <c r="E1024" s="9">
        <v>65280</v>
      </c>
      <c r="F1024" s="22" t="s">
        <v>689</v>
      </c>
      <c r="G1024" s="9" t="s">
        <v>1</v>
      </c>
      <c r="H1024" s="9" t="s">
        <v>2041</v>
      </c>
      <c r="I1024" s="13" t="s">
        <v>2032</v>
      </c>
      <c r="J1024" s="10">
        <v>10</v>
      </c>
      <c r="K1024" s="11" t="s">
        <v>882</v>
      </c>
      <c r="L1024" s="11" t="s">
        <v>1910</v>
      </c>
      <c r="M1024" s="15">
        <v>1500</v>
      </c>
      <c r="N1024" s="12">
        <v>23</v>
      </c>
      <c r="O1024" s="12">
        <v>0.25</v>
      </c>
      <c r="P1024" s="12">
        <v>4.25</v>
      </c>
      <c r="Q1024" s="12">
        <v>14.500000000000002</v>
      </c>
      <c r="R1024" s="12">
        <v>10.750000000000002</v>
      </c>
      <c r="S1024" s="12">
        <v>10</v>
      </c>
      <c r="T1024" s="9">
        <v>9.75</v>
      </c>
      <c r="U1024" s="12">
        <v>19</v>
      </c>
      <c r="V1024" s="12">
        <v>2</v>
      </c>
      <c r="W1024" s="12">
        <v>12</v>
      </c>
      <c r="X1024" s="9">
        <v>15</v>
      </c>
      <c r="Y1024" s="9" t="s">
        <v>872</v>
      </c>
      <c r="Z1024" s="9" t="s">
        <v>694</v>
      </c>
      <c r="AA1024" s="9" t="s">
        <v>695</v>
      </c>
      <c r="AB1024" s="9" t="s">
        <v>698</v>
      </c>
      <c r="AC1024" s="9">
        <v>0.19166666666666668</v>
      </c>
      <c r="AD1024" s="9">
        <v>3.8333333333333335</v>
      </c>
      <c r="AE1024" s="9">
        <v>0.43750000000000089</v>
      </c>
      <c r="AF1024" s="9">
        <v>30</v>
      </c>
      <c r="AG1024" s="25" t="s">
        <v>2264</v>
      </c>
    </row>
    <row r="1025" spans="2:33" ht="26.25" x14ac:dyDescent="0.25">
      <c r="B1025" s="48" t="str">
        <f t="shared" si="103"/>
        <v>WNeck Flange 1500-NPS10 SCH-80</v>
      </c>
      <c r="C1025" s="9" t="s">
        <v>23</v>
      </c>
      <c r="D1025" s="9" t="s">
        <v>724</v>
      </c>
      <c r="E1025" s="9">
        <v>65280</v>
      </c>
      <c r="F1025" s="22" t="s">
        <v>689</v>
      </c>
      <c r="G1025" s="9" t="s">
        <v>556</v>
      </c>
      <c r="H1025" s="9" t="s">
        <v>2042</v>
      </c>
      <c r="I1025" s="13" t="s">
        <v>2032</v>
      </c>
      <c r="J1025" s="10">
        <v>10</v>
      </c>
      <c r="K1025" s="11" t="s">
        <v>882</v>
      </c>
      <c r="L1025" s="11" t="s">
        <v>1910</v>
      </c>
      <c r="M1025" s="15">
        <v>1500</v>
      </c>
      <c r="N1025" s="12">
        <v>23</v>
      </c>
      <c r="O1025" s="12">
        <v>0.25</v>
      </c>
      <c r="P1025" s="12">
        <v>4.25</v>
      </c>
      <c r="Q1025" s="12">
        <v>14.500000000000002</v>
      </c>
      <c r="R1025" s="12">
        <v>10.750000000000002</v>
      </c>
      <c r="S1025" s="12">
        <v>10</v>
      </c>
      <c r="T1025" s="9">
        <v>9.5619999999999994</v>
      </c>
      <c r="U1025" s="12">
        <v>19</v>
      </c>
      <c r="V1025" s="12">
        <v>2</v>
      </c>
      <c r="W1025" s="12">
        <v>12</v>
      </c>
      <c r="X1025" s="9">
        <v>15</v>
      </c>
      <c r="Y1025" s="9" t="s">
        <v>704</v>
      </c>
      <c r="Z1025" s="9" t="s">
        <v>694</v>
      </c>
      <c r="AA1025" s="9" t="s">
        <v>695</v>
      </c>
      <c r="AB1025" s="9" t="s">
        <v>698</v>
      </c>
      <c r="AC1025" s="9">
        <v>0.19166666666666668</v>
      </c>
      <c r="AD1025" s="9">
        <v>3.8333333333333335</v>
      </c>
      <c r="AE1025" s="9">
        <v>0.53150000000000119</v>
      </c>
      <c r="AF1025" s="9">
        <v>30</v>
      </c>
      <c r="AG1025" s="25" t="s">
        <v>2264</v>
      </c>
    </row>
    <row r="1026" spans="2:33" ht="26.25" x14ac:dyDescent="0.25">
      <c r="B1026" s="48" t="str">
        <f t="shared" si="103"/>
        <v>WNeck Flange 1500-NPS10 SCH-STD</v>
      </c>
      <c r="C1026" s="9" t="s">
        <v>23</v>
      </c>
      <c r="D1026" s="9" t="s">
        <v>724</v>
      </c>
      <c r="E1026" s="9">
        <v>65280</v>
      </c>
      <c r="F1026" s="22" t="s">
        <v>689</v>
      </c>
      <c r="G1026" s="9" t="s">
        <v>1</v>
      </c>
      <c r="H1026" s="9" t="s">
        <v>2043</v>
      </c>
      <c r="I1026" s="13" t="s">
        <v>2032</v>
      </c>
      <c r="J1026" s="10">
        <v>10</v>
      </c>
      <c r="K1026" s="11" t="s">
        <v>882</v>
      </c>
      <c r="L1026" s="11" t="s">
        <v>1910</v>
      </c>
      <c r="M1026" s="15">
        <v>1500</v>
      </c>
      <c r="N1026" s="12">
        <v>23</v>
      </c>
      <c r="O1026" s="12">
        <v>0.25</v>
      </c>
      <c r="P1026" s="12">
        <v>4.25</v>
      </c>
      <c r="Q1026" s="12">
        <v>14.500000000000002</v>
      </c>
      <c r="R1026" s="12">
        <v>10.750000000000002</v>
      </c>
      <c r="S1026" s="12">
        <v>10</v>
      </c>
      <c r="T1026" s="9">
        <v>10.02</v>
      </c>
      <c r="U1026" s="12">
        <v>19</v>
      </c>
      <c r="V1026" s="12">
        <v>2</v>
      </c>
      <c r="W1026" s="12">
        <v>12</v>
      </c>
      <c r="X1026" s="9">
        <v>15</v>
      </c>
      <c r="Y1026" s="9" t="s">
        <v>706</v>
      </c>
      <c r="Z1026" s="9" t="s">
        <v>694</v>
      </c>
      <c r="AA1026" s="9" t="s">
        <v>695</v>
      </c>
      <c r="AB1026" s="9" t="s">
        <v>698</v>
      </c>
      <c r="AC1026" s="9">
        <v>0.19166666666666668</v>
      </c>
      <c r="AD1026" s="9">
        <v>3.8333333333333335</v>
      </c>
      <c r="AE1026" s="9">
        <v>0.3025000000000011</v>
      </c>
      <c r="AF1026" s="9">
        <v>30</v>
      </c>
      <c r="AG1026" s="25" t="s">
        <v>2264</v>
      </c>
    </row>
    <row r="1027" spans="2:33" ht="26.25" x14ac:dyDescent="0.25">
      <c r="B1027" s="48" t="str">
        <f t="shared" si="103"/>
        <v>WNeck Flange 1500-NPS10 SCH-XH</v>
      </c>
      <c r="C1027" s="9" t="s">
        <v>23</v>
      </c>
      <c r="D1027" s="9" t="s">
        <v>724</v>
      </c>
      <c r="E1027" s="9">
        <v>65280</v>
      </c>
      <c r="F1027" s="22" t="s">
        <v>689</v>
      </c>
      <c r="G1027" s="9" t="s">
        <v>557</v>
      </c>
      <c r="H1027" s="9" t="s">
        <v>2044</v>
      </c>
      <c r="I1027" s="13" t="s">
        <v>2032</v>
      </c>
      <c r="J1027" s="10">
        <v>10</v>
      </c>
      <c r="K1027" s="11" t="s">
        <v>882</v>
      </c>
      <c r="L1027" s="11" t="s">
        <v>1910</v>
      </c>
      <c r="M1027" s="15">
        <v>1500</v>
      </c>
      <c r="N1027" s="12">
        <v>23</v>
      </c>
      <c r="O1027" s="12">
        <v>0.25</v>
      </c>
      <c r="P1027" s="12">
        <v>4.25</v>
      </c>
      <c r="Q1027" s="12">
        <v>14.500000000000002</v>
      </c>
      <c r="R1027" s="12">
        <v>10.750000000000002</v>
      </c>
      <c r="S1027" s="12">
        <v>10</v>
      </c>
      <c r="T1027" s="9">
        <v>9.75</v>
      </c>
      <c r="U1027" s="12">
        <v>19</v>
      </c>
      <c r="V1027" s="12">
        <v>2</v>
      </c>
      <c r="W1027" s="12">
        <v>12</v>
      </c>
      <c r="X1027" s="9">
        <v>15</v>
      </c>
      <c r="Y1027" s="9" t="s">
        <v>708</v>
      </c>
      <c r="Z1027" s="9" t="s">
        <v>694</v>
      </c>
      <c r="AA1027" s="9" t="s">
        <v>695</v>
      </c>
      <c r="AB1027" s="9" t="s">
        <v>698</v>
      </c>
      <c r="AC1027" s="9">
        <v>0.19166666666666668</v>
      </c>
      <c r="AD1027" s="9">
        <v>3.8333333333333335</v>
      </c>
      <c r="AE1027" s="9">
        <v>0.43750000000000089</v>
      </c>
      <c r="AF1027" s="9">
        <v>30</v>
      </c>
      <c r="AG1027" s="25" t="s">
        <v>2264</v>
      </c>
    </row>
    <row r="1028" spans="2:33" ht="26.25" x14ac:dyDescent="0.25">
      <c r="B1028" s="48" t="str">
        <f t="shared" si="103"/>
        <v>WNeck Flange 1500-NPS10 SCH-XXH</v>
      </c>
      <c r="C1028" s="9" t="s">
        <v>23</v>
      </c>
      <c r="D1028" s="9" t="s">
        <v>724</v>
      </c>
      <c r="E1028" s="9">
        <v>65280</v>
      </c>
      <c r="F1028" s="22" t="s">
        <v>689</v>
      </c>
      <c r="G1028" s="9" t="s">
        <v>558</v>
      </c>
      <c r="H1028" s="9" t="s">
        <v>2045</v>
      </c>
      <c r="I1028" s="13" t="s">
        <v>2032</v>
      </c>
      <c r="J1028" s="10">
        <v>10</v>
      </c>
      <c r="K1028" s="11" t="s">
        <v>882</v>
      </c>
      <c r="L1028" s="11" t="s">
        <v>1910</v>
      </c>
      <c r="M1028" s="15">
        <v>1500</v>
      </c>
      <c r="N1028" s="12">
        <v>23</v>
      </c>
      <c r="O1028" s="12">
        <v>0.25</v>
      </c>
      <c r="P1028" s="12">
        <v>4.25</v>
      </c>
      <c r="Q1028" s="12">
        <v>14.500000000000002</v>
      </c>
      <c r="R1028" s="12">
        <v>10.750000000000002</v>
      </c>
      <c r="S1028" s="12">
        <v>10</v>
      </c>
      <c r="T1028" s="9">
        <v>8.75</v>
      </c>
      <c r="U1028" s="12">
        <v>19</v>
      </c>
      <c r="V1028" s="12">
        <v>2</v>
      </c>
      <c r="W1028" s="12">
        <v>12</v>
      </c>
      <c r="X1028" s="9">
        <v>15</v>
      </c>
      <c r="Y1028" s="9" t="s">
        <v>710</v>
      </c>
      <c r="Z1028" s="9" t="s">
        <v>694</v>
      </c>
      <c r="AA1028" s="9" t="s">
        <v>695</v>
      </c>
      <c r="AB1028" s="9" t="s">
        <v>698</v>
      </c>
      <c r="AC1028" s="9">
        <v>0.19166666666666668</v>
      </c>
      <c r="AD1028" s="9">
        <v>3.8333333333333335</v>
      </c>
      <c r="AE1028" s="9">
        <v>0.93750000000000089</v>
      </c>
      <c r="AF1028" s="9">
        <v>30</v>
      </c>
      <c r="AG1028" s="25" t="s">
        <v>2264</v>
      </c>
    </row>
    <row r="1029" spans="2:33" ht="26.25" x14ac:dyDescent="0.25">
      <c r="B1029" s="48" t="str">
        <f t="shared" ref="B1029:B1092" si="104">CONCATENATE("WNeck Flange ",M1029,"-NPS",J1029," ",Y1029)</f>
        <v>WNeck Flange 1500-NPS12 SCH-10</v>
      </c>
      <c r="C1029" s="9" t="s">
        <v>23</v>
      </c>
      <c r="D1029" s="9" t="s">
        <v>737</v>
      </c>
      <c r="E1029" s="9">
        <v>12800</v>
      </c>
      <c r="F1029" s="22" t="s">
        <v>689</v>
      </c>
      <c r="G1029" s="9" t="s">
        <v>1</v>
      </c>
      <c r="H1029" s="9" t="s">
        <v>2046</v>
      </c>
      <c r="I1029" s="13" t="s">
        <v>2047</v>
      </c>
      <c r="J1029" s="10">
        <v>12.000000000000002</v>
      </c>
      <c r="K1029" s="11" t="s">
        <v>902</v>
      </c>
      <c r="L1029" s="11" t="s">
        <v>1910</v>
      </c>
      <c r="M1029" s="15">
        <v>1500</v>
      </c>
      <c r="N1029" s="12">
        <v>26.500000000000004</v>
      </c>
      <c r="O1029" s="12">
        <v>0.25</v>
      </c>
      <c r="P1029" s="12">
        <v>4.88</v>
      </c>
      <c r="Q1029" s="12">
        <v>17.75</v>
      </c>
      <c r="R1029" s="12">
        <v>12.75</v>
      </c>
      <c r="S1029" s="12">
        <v>11.12</v>
      </c>
      <c r="T1029" s="9">
        <v>10.42</v>
      </c>
      <c r="U1029" s="12">
        <v>22.5</v>
      </c>
      <c r="V1029" s="12">
        <v>2.12</v>
      </c>
      <c r="W1029" s="12">
        <v>16</v>
      </c>
      <c r="X1029" s="9">
        <v>11.25</v>
      </c>
      <c r="Y1029" s="9" t="s">
        <v>693</v>
      </c>
      <c r="Z1029" s="9" t="s">
        <v>694</v>
      </c>
      <c r="AA1029" s="9" t="s">
        <v>695</v>
      </c>
      <c r="AB1029" s="9" t="s">
        <v>698</v>
      </c>
      <c r="AC1029" s="9">
        <v>0.20799999999999999</v>
      </c>
      <c r="AD1029" s="9">
        <v>4.1599999999999993</v>
      </c>
      <c r="AE1029" s="9">
        <v>1.1025</v>
      </c>
      <c r="AF1029" s="9">
        <v>22.5</v>
      </c>
      <c r="AG1029" s="25" t="s">
        <v>2264</v>
      </c>
    </row>
    <row r="1030" spans="2:33" ht="26.25" x14ac:dyDescent="0.25">
      <c r="B1030" s="48" t="str">
        <f t="shared" si="104"/>
        <v>WNeck Flange 1500-NPS12 SCH-100</v>
      </c>
      <c r="C1030" s="9" t="s">
        <v>23</v>
      </c>
      <c r="D1030" s="9" t="s">
        <v>737</v>
      </c>
      <c r="E1030" s="9">
        <v>12800</v>
      </c>
      <c r="F1030" s="22" t="s">
        <v>689</v>
      </c>
      <c r="G1030" s="9" t="s">
        <v>559</v>
      </c>
      <c r="H1030" s="9" t="s">
        <v>2048</v>
      </c>
      <c r="I1030" s="13" t="s">
        <v>2047</v>
      </c>
      <c r="J1030" s="10">
        <v>12.000000000000002</v>
      </c>
      <c r="K1030" s="11" t="s">
        <v>902</v>
      </c>
      <c r="L1030" s="11" t="s">
        <v>1910</v>
      </c>
      <c r="M1030" s="15">
        <v>1500</v>
      </c>
      <c r="N1030" s="12">
        <v>26.500000000000004</v>
      </c>
      <c r="O1030" s="12">
        <v>0.25</v>
      </c>
      <c r="P1030" s="12">
        <v>4.88</v>
      </c>
      <c r="Q1030" s="12">
        <v>17.75</v>
      </c>
      <c r="R1030" s="12">
        <v>12.75</v>
      </c>
      <c r="S1030" s="12">
        <v>11.12</v>
      </c>
      <c r="T1030" s="9">
        <v>11.061999999999999</v>
      </c>
      <c r="U1030" s="12">
        <v>22.5</v>
      </c>
      <c r="V1030" s="12">
        <v>2.12</v>
      </c>
      <c r="W1030" s="12">
        <v>16</v>
      </c>
      <c r="X1030" s="9">
        <v>11.25</v>
      </c>
      <c r="Y1030" s="9" t="s">
        <v>859</v>
      </c>
      <c r="Z1030" s="9" t="s">
        <v>694</v>
      </c>
      <c r="AA1030" s="9" t="s">
        <v>695</v>
      </c>
      <c r="AB1030" s="9" t="s">
        <v>698</v>
      </c>
      <c r="AC1030" s="9">
        <v>0.20799999999999999</v>
      </c>
      <c r="AD1030" s="9">
        <v>4.1599999999999993</v>
      </c>
      <c r="AE1030" s="9">
        <v>0.78150000000000031</v>
      </c>
      <c r="AF1030" s="9">
        <v>22.5</v>
      </c>
      <c r="AG1030" s="25" t="s">
        <v>2264</v>
      </c>
    </row>
    <row r="1031" spans="2:33" ht="26.25" x14ac:dyDescent="0.25">
      <c r="B1031" s="48" t="str">
        <f t="shared" si="104"/>
        <v>WNeck Flange 1500-NPS12 SCH-120</v>
      </c>
      <c r="C1031" s="9" t="s">
        <v>23</v>
      </c>
      <c r="D1031" s="9" t="s">
        <v>737</v>
      </c>
      <c r="E1031" s="9">
        <v>12800</v>
      </c>
      <c r="F1031" s="22" t="s">
        <v>689</v>
      </c>
      <c r="G1031" s="9" t="s">
        <v>560</v>
      </c>
      <c r="H1031" s="9" t="s">
        <v>2049</v>
      </c>
      <c r="I1031" s="13" t="s">
        <v>2047</v>
      </c>
      <c r="J1031" s="10">
        <v>12.000000000000002</v>
      </c>
      <c r="K1031" s="11" t="s">
        <v>902</v>
      </c>
      <c r="L1031" s="11" t="s">
        <v>1910</v>
      </c>
      <c r="M1031" s="15">
        <v>1500</v>
      </c>
      <c r="N1031" s="12">
        <v>26.500000000000004</v>
      </c>
      <c r="O1031" s="12">
        <v>0.25</v>
      </c>
      <c r="P1031" s="12">
        <v>4.88</v>
      </c>
      <c r="Q1031" s="12">
        <v>17.75</v>
      </c>
      <c r="R1031" s="12">
        <v>12.75</v>
      </c>
      <c r="S1031" s="12">
        <v>11.12</v>
      </c>
      <c r="T1031" s="9">
        <v>10.75</v>
      </c>
      <c r="U1031" s="12">
        <v>22.5</v>
      </c>
      <c r="V1031" s="12">
        <v>2.12</v>
      </c>
      <c r="W1031" s="12">
        <v>16</v>
      </c>
      <c r="X1031" s="9">
        <v>11.25</v>
      </c>
      <c r="Y1031" s="9" t="s">
        <v>816</v>
      </c>
      <c r="Z1031" s="9" t="s">
        <v>694</v>
      </c>
      <c r="AA1031" s="9" t="s">
        <v>695</v>
      </c>
      <c r="AB1031" s="9" t="s">
        <v>698</v>
      </c>
      <c r="AC1031" s="9">
        <v>0.20799999999999999</v>
      </c>
      <c r="AD1031" s="9">
        <v>4.1599999999999993</v>
      </c>
      <c r="AE1031" s="9">
        <v>0.9375</v>
      </c>
      <c r="AF1031" s="9">
        <v>22.5</v>
      </c>
      <c r="AG1031" s="25" t="s">
        <v>2264</v>
      </c>
    </row>
    <row r="1032" spans="2:33" ht="26.25" x14ac:dyDescent="0.25">
      <c r="B1032" s="48" t="str">
        <f t="shared" si="104"/>
        <v>WNeck Flange 1500-NPS12 SCH-140</v>
      </c>
      <c r="C1032" s="9" t="s">
        <v>23</v>
      </c>
      <c r="D1032" s="9" t="s">
        <v>737</v>
      </c>
      <c r="E1032" s="9">
        <v>12800</v>
      </c>
      <c r="F1032" s="22" t="s">
        <v>689</v>
      </c>
      <c r="G1032" s="9" t="s">
        <v>1</v>
      </c>
      <c r="H1032" s="9" t="s">
        <v>2050</v>
      </c>
      <c r="I1032" s="13" t="s">
        <v>2047</v>
      </c>
      <c r="J1032" s="10">
        <v>12.000000000000002</v>
      </c>
      <c r="K1032" s="11" t="s">
        <v>902</v>
      </c>
      <c r="L1032" s="11" t="s">
        <v>1910</v>
      </c>
      <c r="M1032" s="15">
        <v>1500</v>
      </c>
      <c r="N1032" s="12">
        <v>26.500000000000004</v>
      </c>
      <c r="O1032" s="12">
        <v>0.25</v>
      </c>
      <c r="P1032" s="12">
        <v>4.88</v>
      </c>
      <c r="Q1032" s="12">
        <v>17.75</v>
      </c>
      <c r="R1032" s="12">
        <v>12.75</v>
      </c>
      <c r="S1032" s="12">
        <v>11.12</v>
      </c>
      <c r="T1032" s="9">
        <v>10.5</v>
      </c>
      <c r="U1032" s="12">
        <v>22.5</v>
      </c>
      <c r="V1032" s="12">
        <v>2.12</v>
      </c>
      <c r="W1032" s="12">
        <v>16</v>
      </c>
      <c r="X1032" s="9">
        <v>11.25</v>
      </c>
      <c r="Y1032" s="9" t="s">
        <v>862</v>
      </c>
      <c r="Z1032" s="9" t="s">
        <v>694</v>
      </c>
      <c r="AA1032" s="9" t="s">
        <v>695</v>
      </c>
      <c r="AB1032" s="9" t="s">
        <v>698</v>
      </c>
      <c r="AC1032" s="9">
        <v>0.20799999999999999</v>
      </c>
      <c r="AD1032" s="9">
        <v>4.1599999999999993</v>
      </c>
      <c r="AE1032" s="9">
        <v>1.0625</v>
      </c>
      <c r="AF1032" s="9">
        <v>22.5</v>
      </c>
      <c r="AG1032" s="25" t="s">
        <v>2264</v>
      </c>
    </row>
    <row r="1033" spans="2:33" ht="26.25" x14ac:dyDescent="0.25">
      <c r="B1033" s="48" t="str">
        <f t="shared" si="104"/>
        <v>WNeck Flange 1500-NPS12 SCH-160</v>
      </c>
      <c r="C1033" s="9" t="s">
        <v>23</v>
      </c>
      <c r="D1033" s="9" t="s">
        <v>737</v>
      </c>
      <c r="E1033" s="9">
        <v>12800</v>
      </c>
      <c r="F1033" s="22" t="s">
        <v>689</v>
      </c>
      <c r="G1033" s="9" t="s">
        <v>561</v>
      </c>
      <c r="H1033" s="9" t="s">
        <v>2051</v>
      </c>
      <c r="I1033" s="13" t="s">
        <v>2047</v>
      </c>
      <c r="J1033" s="10">
        <v>12.000000000000002</v>
      </c>
      <c r="K1033" s="11" t="s">
        <v>902</v>
      </c>
      <c r="L1033" s="11" t="s">
        <v>1910</v>
      </c>
      <c r="M1033" s="15">
        <v>1500</v>
      </c>
      <c r="N1033" s="12">
        <v>26.500000000000004</v>
      </c>
      <c r="O1033" s="12">
        <v>0.25</v>
      </c>
      <c r="P1033" s="12">
        <v>4.88</v>
      </c>
      <c r="Q1033" s="12">
        <v>17.75</v>
      </c>
      <c r="R1033" s="12">
        <v>12.75</v>
      </c>
      <c r="S1033" s="12">
        <v>11.12</v>
      </c>
      <c r="T1033" s="9">
        <v>10.125999999999999</v>
      </c>
      <c r="U1033" s="12">
        <v>22.5</v>
      </c>
      <c r="V1033" s="12">
        <v>2.12</v>
      </c>
      <c r="W1033" s="12">
        <v>16</v>
      </c>
      <c r="X1033" s="9">
        <v>11.25</v>
      </c>
      <c r="Y1033" s="9" t="s">
        <v>700</v>
      </c>
      <c r="Z1033" s="9" t="s">
        <v>694</v>
      </c>
      <c r="AA1033" s="9" t="s">
        <v>695</v>
      </c>
      <c r="AB1033" s="9" t="s">
        <v>698</v>
      </c>
      <c r="AC1033" s="9">
        <v>0.20799999999999999</v>
      </c>
      <c r="AD1033" s="9">
        <v>4.1599999999999993</v>
      </c>
      <c r="AE1033" s="9">
        <v>1.2495000000000003</v>
      </c>
      <c r="AF1033" s="9">
        <v>22.5</v>
      </c>
      <c r="AG1033" s="25" t="s">
        <v>2264</v>
      </c>
    </row>
    <row r="1034" spans="2:33" ht="26.25" x14ac:dyDescent="0.25">
      <c r="B1034" s="48" t="str">
        <f t="shared" si="104"/>
        <v>WNeck Flange 1500-NPS12 SCH-20</v>
      </c>
      <c r="C1034" s="9" t="s">
        <v>23</v>
      </c>
      <c r="D1034" s="9" t="s">
        <v>737</v>
      </c>
      <c r="E1034" s="9">
        <v>12800</v>
      </c>
      <c r="F1034" s="22" t="s">
        <v>689</v>
      </c>
      <c r="G1034" s="9" t="s">
        <v>1</v>
      </c>
      <c r="H1034" s="9" t="s">
        <v>2052</v>
      </c>
      <c r="I1034" s="13" t="s">
        <v>2047</v>
      </c>
      <c r="J1034" s="10">
        <v>12.000000000000002</v>
      </c>
      <c r="K1034" s="11" t="s">
        <v>902</v>
      </c>
      <c r="L1034" s="11" t="s">
        <v>1910</v>
      </c>
      <c r="M1034" s="15">
        <v>1500</v>
      </c>
      <c r="N1034" s="12">
        <v>26.500000000000004</v>
      </c>
      <c r="O1034" s="12">
        <v>0.25</v>
      </c>
      <c r="P1034" s="12">
        <v>4.88</v>
      </c>
      <c r="Q1034" s="12">
        <v>17.75</v>
      </c>
      <c r="R1034" s="12">
        <v>12.75</v>
      </c>
      <c r="S1034" s="12">
        <v>11.12</v>
      </c>
      <c r="T1034" s="9">
        <v>10.25</v>
      </c>
      <c r="U1034" s="12">
        <v>22.5</v>
      </c>
      <c r="V1034" s="12">
        <v>2.12</v>
      </c>
      <c r="W1034" s="12">
        <v>16</v>
      </c>
      <c r="X1034" s="9">
        <v>11.25</v>
      </c>
      <c r="Y1034" s="9" t="s">
        <v>866</v>
      </c>
      <c r="Z1034" s="9" t="s">
        <v>694</v>
      </c>
      <c r="AA1034" s="9" t="s">
        <v>695</v>
      </c>
      <c r="AB1034" s="9" t="s">
        <v>698</v>
      </c>
      <c r="AC1034" s="9">
        <v>0.20799999999999999</v>
      </c>
      <c r="AD1034" s="9">
        <v>4.1599999999999993</v>
      </c>
      <c r="AE1034" s="9">
        <v>1.1875</v>
      </c>
      <c r="AF1034" s="9">
        <v>22.5</v>
      </c>
      <c r="AG1034" s="25" t="s">
        <v>2264</v>
      </c>
    </row>
    <row r="1035" spans="2:33" ht="26.25" x14ac:dyDescent="0.25">
      <c r="B1035" s="48" t="str">
        <f t="shared" si="104"/>
        <v>WNeck Flange 1500-NPS12 SCH-30</v>
      </c>
      <c r="C1035" s="9" t="s">
        <v>23</v>
      </c>
      <c r="D1035" s="9" t="s">
        <v>737</v>
      </c>
      <c r="E1035" s="9">
        <v>12800</v>
      </c>
      <c r="F1035" s="22" t="s">
        <v>689</v>
      </c>
      <c r="G1035" s="9" t="s">
        <v>1</v>
      </c>
      <c r="H1035" s="9" t="s">
        <v>2053</v>
      </c>
      <c r="I1035" s="13" t="s">
        <v>2047</v>
      </c>
      <c r="J1035" s="10">
        <v>12.000000000000002</v>
      </c>
      <c r="K1035" s="11" t="s">
        <v>902</v>
      </c>
      <c r="L1035" s="11" t="s">
        <v>1910</v>
      </c>
      <c r="M1035" s="15">
        <v>1500</v>
      </c>
      <c r="N1035" s="12">
        <v>26.500000000000004</v>
      </c>
      <c r="O1035" s="12">
        <v>0.25</v>
      </c>
      <c r="P1035" s="12">
        <v>4.88</v>
      </c>
      <c r="Q1035" s="12">
        <v>17.75</v>
      </c>
      <c r="R1035" s="12">
        <v>12.75</v>
      </c>
      <c r="S1035" s="12">
        <v>11.12</v>
      </c>
      <c r="T1035" s="9">
        <v>12.09</v>
      </c>
      <c r="U1035" s="12">
        <v>22.5</v>
      </c>
      <c r="V1035" s="12">
        <v>2.12</v>
      </c>
      <c r="W1035" s="12">
        <v>16</v>
      </c>
      <c r="X1035" s="9">
        <v>11.25</v>
      </c>
      <c r="Y1035" s="9" t="s">
        <v>868</v>
      </c>
      <c r="Z1035" s="9" t="s">
        <v>694</v>
      </c>
      <c r="AA1035" s="9" t="s">
        <v>695</v>
      </c>
      <c r="AB1035" s="9" t="s">
        <v>698</v>
      </c>
      <c r="AC1035" s="9">
        <v>0.20799999999999999</v>
      </c>
      <c r="AD1035" s="9">
        <v>4.1599999999999993</v>
      </c>
      <c r="AE1035" s="9">
        <v>0.26750000000000007</v>
      </c>
      <c r="AF1035" s="9">
        <v>22.5</v>
      </c>
      <c r="AG1035" s="25" t="s">
        <v>2264</v>
      </c>
    </row>
    <row r="1036" spans="2:33" ht="26.25" x14ac:dyDescent="0.25">
      <c r="B1036" s="48" t="str">
        <f t="shared" si="104"/>
        <v>WNeck Flange 1500-NPS12 SCH-40</v>
      </c>
      <c r="C1036" s="9" t="s">
        <v>23</v>
      </c>
      <c r="D1036" s="9" t="s">
        <v>737</v>
      </c>
      <c r="E1036" s="9">
        <v>12800</v>
      </c>
      <c r="F1036" s="22" t="s">
        <v>689</v>
      </c>
      <c r="G1036" s="9" t="s">
        <v>562</v>
      </c>
      <c r="H1036" s="9" t="s">
        <v>2054</v>
      </c>
      <c r="I1036" s="13" t="s">
        <v>2047</v>
      </c>
      <c r="J1036" s="10">
        <v>12.000000000000002</v>
      </c>
      <c r="K1036" s="11" t="s">
        <v>902</v>
      </c>
      <c r="L1036" s="11" t="s">
        <v>1910</v>
      </c>
      <c r="M1036" s="15">
        <v>1500</v>
      </c>
      <c r="N1036" s="12">
        <v>26.500000000000004</v>
      </c>
      <c r="O1036" s="12">
        <v>0.25</v>
      </c>
      <c r="P1036" s="12">
        <v>4.88</v>
      </c>
      <c r="Q1036" s="12">
        <v>17.75</v>
      </c>
      <c r="R1036" s="12">
        <v>12.75</v>
      </c>
      <c r="S1036" s="12">
        <v>11.12</v>
      </c>
      <c r="T1036" s="9">
        <v>11.938000000000001</v>
      </c>
      <c r="U1036" s="12">
        <v>22.5</v>
      </c>
      <c r="V1036" s="12">
        <v>2.12</v>
      </c>
      <c r="W1036" s="12">
        <v>16</v>
      </c>
      <c r="X1036" s="9">
        <v>11.25</v>
      </c>
      <c r="Y1036" s="9" t="s">
        <v>702</v>
      </c>
      <c r="Z1036" s="9" t="s">
        <v>694</v>
      </c>
      <c r="AA1036" s="9" t="s">
        <v>695</v>
      </c>
      <c r="AB1036" s="9" t="s">
        <v>698</v>
      </c>
      <c r="AC1036" s="9">
        <v>0.20799999999999999</v>
      </c>
      <c r="AD1036" s="9">
        <v>4.1599999999999993</v>
      </c>
      <c r="AE1036" s="9">
        <v>0.34349999999999969</v>
      </c>
      <c r="AF1036" s="9">
        <v>22.5</v>
      </c>
      <c r="AG1036" s="25" t="s">
        <v>2264</v>
      </c>
    </row>
    <row r="1037" spans="2:33" ht="26.25" x14ac:dyDescent="0.25">
      <c r="B1037" s="48" t="str">
        <f t="shared" si="104"/>
        <v>WNeck Flange 1500-NPS12 SCH-60</v>
      </c>
      <c r="C1037" s="9" t="s">
        <v>23</v>
      </c>
      <c r="D1037" s="9" t="s">
        <v>737</v>
      </c>
      <c r="E1037" s="9">
        <v>12800</v>
      </c>
      <c r="F1037" s="22" t="s">
        <v>689</v>
      </c>
      <c r="G1037" s="9" t="s">
        <v>1</v>
      </c>
      <c r="H1037" s="9" t="s">
        <v>2055</v>
      </c>
      <c r="I1037" s="13" t="s">
        <v>2047</v>
      </c>
      <c r="J1037" s="10">
        <v>12.000000000000002</v>
      </c>
      <c r="K1037" s="11" t="s">
        <v>902</v>
      </c>
      <c r="L1037" s="11" t="s">
        <v>1910</v>
      </c>
      <c r="M1037" s="15">
        <v>1500</v>
      </c>
      <c r="N1037" s="12">
        <v>26.500000000000004</v>
      </c>
      <c r="O1037" s="12">
        <v>0.25</v>
      </c>
      <c r="P1037" s="12">
        <v>4.88</v>
      </c>
      <c r="Q1037" s="12">
        <v>17.75</v>
      </c>
      <c r="R1037" s="12">
        <v>12.75</v>
      </c>
      <c r="S1037" s="12">
        <v>11.12</v>
      </c>
      <c r="T1037" s="9">
        <v>11.625999999999999</v>
      </c>
      <c r="U1037" s="12">
        <v>22.5</v>
      </c>
      <c r="V1037" s="12">
        <v>2.12</v>
      </c>
      <c r="W1037" s="12">
        <v>16</v>
      </c>
      <c r="X1037" s="9">
        <v>11.25</v>
      </c>
      <c r="Y1037" s="9" t="s">
        <v>872</v>
      </c>
      <c r="Z1037" s="9" t="s">
        <v>694</v>
      </c>
      <c r="AA1037" s="9" t="s">
        <v>695</v>
      </c>
      <c r="AB1037" s="9" t="s">
        <v>698</v>
      </c>
      <c r="AC1037" s="9">
        <v>0.20799999999999999</v>
      </c>
      <c r="AD1037" s="9">
        <v>4.1599999999999993</v>
      </c>
      <c r="AE1037" s="9">
        <v>0.49950000000000028</v>
      </c>
      <c r="AF1037" s="9">
        <v>22.5</v>
      </c>
      <c r="AG1037" s="25" t="s">
        <v>2264</v>
      </c>
    </row>
    <row r="1038" spans="2:33" ht="26.25" x14ac:dyDescent="0.25">
      <c r="B1038" s="48" t="str">
        <f t="shared" si="104"/>
        <v>WNeck Flange 1500-NPS12 SCH-80</v>
      </c>
      <c r="C1038" s="9" t="s">
        <v>23</v>
      </c>
      <c r="D1038" s="9" t="s">
        <v>737</v>
      </c>
      <c r="E1038" s="9">
        <v>12800</v>
      </c>
      <c r="F1038" s="22" t="s">
        <v>689</v>
      </c>
      <c r="G1038" s="9" t="s">
        <v>563</v>
      </c>
      <c r="H1038" s="9" t="s">
        <v>2056</v>
      </c>
      <c r="I1038" s="13" t="s">
        <v>2047</v>
      </c>
      <c r="J1038" s="10">
        <v>12.000000000000002</v>
      </c>
      <c r="K1038" s="11" t="s">
        <v>902</v>
      </c>
      <c r="L1038" s="11" t="s">
        <v>1910</v>
      </c>
      <c r="M1038" s="15">
        <v>1500</v>
      </c>
      <c r="N1038" s="12">
        <v>26.500000000000004</v>
      </c>
      <c r="O1038" s="12">
        <v>0.25</v>
      </c>
      <c r="P1038" s="12">
        <v>4.88</v>
      </c>
      <c r="Q1038" s="12">
        <v>17.75</v>
      </c>
      <c r="R1038" s="12">
        <v>12.75</v>
      </c>
      <c r="S1038" s="12">
        <v>11.12</v>
      </c>
      <c r="T1038" s="9">
        <v>11.374000000000001</v>
      </c>
      <c r="U1038" s="12">
        <v>22.5</v>
      </c>
      <c r="V1038" s="12">
        <v>2.12</v>
      </c>
      <c r="W1038" s="12">
        <v>16</v>
      </c>
      <c r="X1038" s="9">
        <v>11.25</v>
      </c>
      <c r="Y1038" s="9" t="s">
        <v>704</v>
      </c>
      <c r="Z1038" s="9" t="s">
        <v>694</v>
      </c>
      <c r="AA1038" s="9" t="s">
        <v>695</v>
      </c>
      <c r="AB1038" s="9" t="s">
        <v>698</v>
      </c>
      <c r="AC1038" s="9">
        <v>0.20799999999999999</v>
      </c>
      <c r="AD1038" s="9">
        <v>4.1599999999999993</v>
      </c>
      <c r="AE1038" s="9">
        <v>0.62549999999999972</v>
      </c>
      <c r="AF1038" s="9">
        <v>22.5</v>
      </c>
      <c r="AG1038" s="25" t="s">
        <v>2264</v>
      </c>
    </row>
    <row r="1039" spans="2:33" ht="26.25" x14ac:dyDescent="0.25">
      <c r="B1039" s="48" t="str">
        <f t="shared" si="104"/>
        <v>WNeck Flange 1500-NPS12 SCH-STD</v>
      </c>
      <c r="C1039" s="9" t="s">
        <v>23</v>
      </c>
      <c r="D1039" s="9" t="s">
        <v>737</v>
      </c>
      <c r="E1039" s="9">
        <v>12800</v>
      </c>
      <c r="F1039" s="22" t="s">
        <v>689</v>
      </c>
      <c r="G1039" s="9" t="s">
        <v>564</v>
      </c>
      <c r="H1039" s="9" t="s">
        <v>2057</v>
      </c>
      <c r="I1039" s="13" t="s">
        <v>2047</v>
      </c>
      <c r="J1039" s="10">
        <v>12.000000000000002</v>
      </c>
      <c r="K1039" s="11" t="s">
        <v>902</v>
      </c>
      <c r="L1039" s="11" t="s">
        <v>1910</v>
      </c>
      <c r="M1039" s="15">
        <v>1500</v>
      </c>
      <c r="N1039" s="12">
        <v>26.500000000000004</v>
      </c>
      <c r="O1039" s="12">
        <v>0.25</v>
      </c>
      <c r="P1039" s="12">
        <v>4.88</v>
      </c>
      <c r="Q1039" s="12">
        <v>17.75</v>
      </c>
      <c r="R1039" s="12">
        <v>12.75</v>
      </c>
      <c r="S1039" s="12">
        <v>11.12</v>
      </c>
      <c r="T1039" s="9">
        <v>12</v>
      </c>
      <c r="U1039" s="12">
        <v>22.5</v>
      </c>
      <c r="V1039" s="12">
        <v>2.12</v>
      </c>
      <c r="W1039" s="12">
        <v>16</v>
      </c>
      <c r="X1039" s="9">
        <v>11.25</v>
      </c>
      <c r="Y1039" s="9" t="s">
        <v>706</v>
      </c>
      <c r="Z1039" s="9" t="s">
        <v>694</v>
      </c>
      <c r="AA1039" s="9" t="s">
        <v>695</v>
      </c>
      <c r="AB1039" s="9" t="s">
        <v>698</v>
      </c>
      <c r="AC1039" s="9">
        <v>0.20799999999999999</v>
      </c>
      <c r="AD1039" s="9">
        <v>4.1599999999999993</v>
      </c>
      <c r="AE1039" s="9">
        <v>0.3125</v>
      </c>
      <c r="AF1039" s="9">
        <v>22.5</v>
      </c>
      <c r="AG1039" s="25" t="s">
        <v>2264</v>
      </c>
    </row>
    <row r="1040" spans="2:33" ht="26.25" x14ac:dyDescent="0.25">
      <c r="B1040" s="48" t="str">
        <f t="shared" si="104"/>
        <v>WNeck Flange 1500-NPS12 SCH-XH</v>
      </c>
      <c r="C1040" s="9" t="s">
        <v>23</v>
      </c>
      <c r="D1040" s="9" t="s">
        <v>737</v>
      </c>
      <c r="E1040" s="9">
        <v>12800</v>
      </c>
      <c r="F1040" s="22" t="s">
        <v>689</v>
      </c>
      <c r="G1040" s="9" t="s">
        <v>565</v>
      </c>
      <c r="H1040" s="9" t="s">
        <v>2058</v>
      </c>
      <c r="I1040" s="13" t="s">
        <v>2047</v>
      </c>
      <c r="J1040" s="10">
        <v>12.000000000000002</v>
      </c>
      <c r="K1040" s="11" t="s">
        <v>902</v>
      </c>
      <c r="L1040" s="11" t="s">
        <v>1910</v>
      </c>
      <c r="M1040" s="15">
        <v>1500</v>
      </c>
      <c r="N1040" s="12">
        <v>26.500000000000004</v>
      </c>
      <c r="O1040" s="12">
        <v>0.25</v>
      </c>
      <c r="P1040" s="12">
        <v>4.88</v>
      </c>
      <c r="Q1040" s="12">
        <v>17.75</v>
      </c>
      <c r="R1040" s="12">
        <v>12.75</v>
      </c>
      <c r="S1040" s="12">
        <v>11.12</v>
      </c>
      <c r="T1040" s="9">
        <v>11.75</v>
      </c>
      <c r="U1040" s="12">
        <v>22.5</v>
      </c>
      <c r="V1040" s="12">
        <v>2.12</v>
      </c>
      <c r="W1040" s="12">
        <v>16</v>
      </c>
      <c r="X1040" s="9">
        <v>11.25</v>
      </c>
      <c r="Y1040" s="9" t="s">
        <v>708</v>
      </c>
      <c r="Z1040" s="9" t="s">
        <v>694</v>
      </c>
      <c r="AA1040" s="9" t="s">
        <v>695</v>
      </c>
      <c r="AB1040" s="9" t="s">
        <v>698</v>
      </c>
      <c r="AC1040" s="9">
        <v>0.20799999999999999</v>
      </c>
      <c r="AD1040" s="9">
        <v>4.1599999999999993</v>
      </c>
      <c r="AE1040" s="9">
        <v>0.4375</v>
      </c>
      <c r="AF1040" s="9">
        <v>22.5</v>
      </c>
      <c r="AG1040" s="25" t="s">
        <v>2264</v>
      </c>
    </row>
    <row r="1041" spans="2:33" ht="26.25" x14ac:dyDescent="0.25">
      <c r="B1041" s="48" t="str">
        <f t="shared" si="104"/>
        <v>WNeck Flange 1500-NPS12 SCH-XXH</v>
      </c>
      <c r="C1041" s="9" t="s">
        <v>23</v>
      </c>
      <c r="D1041" s="9" t="s">
        <v>737</v>
      </c>
      <c r="E1041" s="9">
        <v>12800</v>
      </c>
      <c r="F1041" s="22" t="s">
        <v>689</v>
      </c>
      <c r="G1041" s="9" t="s">
        <v>566</v>
      </c>
      <c r="H1041" s="9" t="s">
        <v>2059</v>
      </c>
      <c r="I1041" s="13" t="s">
        <v>2047</v>
      </c>
      <c r="J1041" s="10">
        <v>12.000000000000002</v>
      </c>
      <c r="K1041" s="11" t="s">
        <v>902</v>
      </c>
      <c r="L1041" s="11" t="s">
        <v>1910</v>
      </c>
      <c r="M1041" s="15">
        <v>1500</v>
      </c>
      <c r="N1041" s="12">
        <v>26.500000000000004</v>
      </c>
      <c r="O1041" s="12">
        <v>0.25</v>
      </c>
      <c r="P1041" s="12">
        <v>4.88</v>
      </c>
      <c r="Q1041" s="12">
        <v>17.75</v>
      </c>
      <c r="R1041" s="12">
        <v>12.75</v>
      </c>
      <c r="S1041" s="12">
        <v>11.12</v>
      </c>
      <c r="T1041" s="9">
        <v>10.75</v>
      </c>
      <c r="U1041" s="12">
        <v>22.5</v>
      </c>
      <c r="V1041" s="12">
        <v>2.12</v>
      </c>
      <c r="W1041" s="12">
        <v>16</v>
      </c>
      <c r="X1041" s="9">
        <v>11.25</v>
      </c>
      <c r="Y1041" s="9" t="s">
        <v>710</v>
      </c>
      <c r="Z1041" s="9" t="s">
        <v>694</v>
      </c>
      <c r="AA1041" s="9" t="s">
        <v>695</v>
      </c>
      <c r="AB1041" s="9" t="s">
        <v>698</v>
      </c>
      <c r="AC1041" s="9">
        <v>0.20799999999999999</v>
      </c>
      <c r="AD1041" s="9">
        <v>4.1599999999999993</v>
      </c>
      <c r="AE1041" s="9">
        <v>0.9375</v>
      </c>
      <c r="AF1041" s="9">
        <v>22.5</v>
      </c>
      <c r="AG1041" s="25" t="s">
        <v>2264</v>
      </c>
    </row>
    <row r="1042" spans="2:33" ht="26.25" x14ac:dyDescent="0.25">
      <c r="B1042" s="48" t="str">
        <f t="shared" si="104"/>
        <v>WNeck Flange 1500-NPS14 SCH-10</v>
      </c>
      <c r="C1042" s="9" t="s">
        <v>23</v>
      </c>
      <c r="D1042" s="9" t="s">
        <v>918</v>
      </c>
      <c r="E1042" s="9">
        <v>16711680</v>
      </c>
      <c r="F1042" s="22" t="s">
        <v>689</v>
      </c>
      <c r="G1042" s="9" t="s">
        <v>1</v>
      </c>
      <c r="H1042" s="9" t="s">
        <v>2060</v>
      </c>
      <c r="I1042" s="13" t="s">
        <v>2061</v>
      </c>
      <c r="J1042" s="10">
        <v>14</v>
      </c>
      <c r="K1042" s="11" t="s">
        <v>921</v>
      </c>
      <c r="L1042" s="11" t="s">
        <v>1910</v>
      </c>
      <c r="M1042" s="15">
        <v>1500</v>
      </c>
      <c r="N1042" s="12">
        <v>29.5</v>
      </c>
      <c r="O1042" s="12">
        <v>0.25</v>
      </c>
      <c r="P1042" s="12">
        <v>5.25</v>
      </c>
      <c r="Q1042" s="12">
        <v>19.5</v>
      </c>
      <c r="R1042" s="12">
        <v>14</v>
      </c>
      <c r="S1042" s="12">
        <v>11.75</v>
      </c>
      <c r="T1042" s="9">
        <v>13.5</v>
      </c>
      <c r="U1042" s="12">
        <v>25</v>
      </c>
      <c r="V1042" s="12">
        <v>2.38</v>
      </c>
      <c r="W1042" s="12">
        <v>16</v>
      </c>
      <c r="X1042" s="9">
        <v>11.25</v>
      </c>
      <c r="Y1042" s="9" t="s">
        <v>693</v>
      </c>
      <c r="Z1042" s="9" t="s">
        <v>694</v>
      </c>
      <c r="AA1042" s="9" t="s">
        <v>695</v>
      </c>
      <c r="AB1042" s="9" t="s">
        <v>698</v>
      </c>
      <c r="AC1042" s="9">
        <v>0.21666666666666667</v>
      </c>
      <c r="AD1042" s="9">
        <v>4.333333333333333</v>
      </c>
      <c r="AE1042" s="9">
        <v>0.1875</v>
      </c>
      <c r="AF1042" s="9">
        <v>22.5</v>
      </c>
      <c r="AG1042" s="25" t="s">
        <v>2264</v>
      </c>
    </row>
    <row r="1043" spans="2:33" ht="26.25" x14ac:dyDescent="0.25">
      <c r="B1043" s="48" t="str">
        <f t="shared" si="104"/>
        <v>WNeck Flange 1500-NPS14 SCH-100</v>
      </c>
      <c r="C1043" s="9" t="s">
        <v>23</v>
      </c>
      <c r="D1043" s="9" t="s">
        <v>918</v>
      </c>
      <c r="E1043" s="9">
        <v>16711680</v>
      </c>
      <c r="F1043" s="22" t="s">
        <v>689</v>
      </c>
      <c r="G1043" s="9" t="s">
        <v>567</v>
      </c>
      <c r="H1043" s="9" t="s">
        <v>2062</v>
      </c>
      <c r="I1043" s="13" t="s">
        <v>2061</v>
      </c>
      <c r="J1043" s="10">
        <v>14</v>
      </c>
      <c r="K1043" s="11" t="s">
        <v>921</v>
      </c>
      <c r="L1043" s="11" t="s">
        <v>1910</v>
      </c>
      <c r="M1043" s="15">
        <v>1500</v>
      </c>
      <c r="N1043" s="12">
        <v>29.5</v>
      </c>
      <c r="O1043" s="12">
        <v>0.25</v>
      </c>
      <c r="P1043" s="12">
        <v>5.25</v>
      </c>
      <c r="Q1043" s="12">
        <v>19.5</v>
      </c>
      <c r="R1043" s="12">
        <v>14</v>
      </c>
      <c r="S1043" s="12">
        <v>11.75</v>
      </c>
      <c r="T1043" s="9">
        <v>12.124000000000001</v>
      </c>
      <c r="U1043" s="12">
        <v>25</v>
      </c>
      <c r="V1043" s="12">
        <v>2.38</v>
      </c>
      <c r="W1043" s="12">
        <v>16</v>
      </c>
      <c r="X1043" s="9">
        <v>11.25</v>
      </c>
      <c r="Y1043" s="9" t="s">
        <v>859</v>
      </c>
      <c r="Z1043" s="9" t="s">
        <v>694</v>
      </c>
      <c r="AA1043" s="9" t="s">
        <v>695</v>
      </c>
      <c r="AB1043" s="9" t="s">
        <v>698</v>
      </c>
      <c r="AC1043" s="9">
        <v>0.21666666666666667</v>
      </c>
      <c r="AD1043" s="9">
        <v>4.333333333333333</v>
      </c>
      <c r="AE1043" s="9">
        <v>0.87549999999999972</v>
      </c>
      <c r="AF1043" s="9">
        <v>22.5</v>
      </c>
      <c r="AG1043" s="25" t="s">
        <v>2264</v>
      </c>
    </row>
    <row r="1044" spans="2:33" ht="26.25" x14ac:dyDescent="0.25">
      <c r="B1044" s="48" t="str">
        <f t="shared" si="104"/>
        <v>WNeck Flange 1500-NPS14 SCH-120</v>
      </c>
      <c r="C1044" s="9" t="s">
        <v>23</v>
      </c>
      <c r="D1044" s="9" t="s">
        <v>918</v>
      </c>
      <c r="E1044" s="9">
        <v>16711680</v>
      </c>
      <c r="F1044" s="22" t="s">
        <v>689</v>
      </c>
      <c r="G1044" s="9" t="s">
        <v>568</v>
      </c>
      <c r="H1044" s="9" t="s">
        <v>2063</v>
      </c>
      <c r="I1044" s="13" t="s">
        <v>2061</v>
      </c>
      <c r="J1044" s="10">
        <v>14</v>
      </c>
      <c r="K1044" s="11" t="s">
        <v>921</v>
      </c>
      <c r="L1044" s="11" t="s">
        <v>1910</v>
      </c>
      <c r="M1044" s="15">
        <v>1500</v>
      </c>
      <c r="N1044" s="12">
        <v>29.5</v>
      </c>
      <c r="O1044" s="12">
        <v>0.25</v>
      </c>
      <c r="P1044" s="12">
        <v>5.25</v>
      </c>
      <c r="Q1044" s="12">
        <v>19.5</v>
      </c>
      <c r="R1044" s="12">
        <v>14</v>
      </c>
      <c r="S1044" s="12">
        <v>11.75</v>
      </c>
      <c r="T1044" s="9">
        <v>11.814</v>
      </c>
      <c r="U1044" s="12">
        <v>25</v>
      </c>
      <c r="V1044" s="12">
        <v>2.38</v>
      </c>
      <c r="W1044" s="12">
        <v>16</v>
      </c>
      <c r="X1044" s="9">
        <v>11.25</v>
      </c>
      <c r="Y1044" s="9" t="s">
        <v>816</v>
      </c>
      <c r="Z1044" s="9" t="s">
        <v>694</v>
      </c>
      <c r="AA1044" s="9" t="s">
        <v>695</v>
      </c>
      <c r="AB1044" s="9" t="s">
        <v>698</v>
      </c>
      <c r="AC1044" s="9">
        <v>0.21666666666666667</v>
      </c>
      <c r="AD1044" s="9">
        <v>4.333333333333333</v>
      </c>
      <c r="AE1044" s="9">
        <v>1.0305</v>
      </c>
      <c r="AF1044" s="9">
        <v>22.5</v>
      </c>
      <c r="AG1044" s="25" t="s">
        <v>2264</v>
      </c>
    </row>
    <row r="1045" spans="2:33" ht="26.25" x14ac:dyDescent="0.25">
      <c r="B1045" s="48" t="str">
        <f t="shared" si="104"/>
        <v>WNeck Flange 1500-NPS14 SCH-140</v>
      </c>
      <c r="C1045" s="9" t="s">
        <v>23</v>
      </c>
      <c r="D1045" s="9" t="s">
        <v>918</v>
      </c>
      <c r="E1045" s="9">
        <v>16711680</v>
      </c>
      <c r="F1045" s="22" t="s">
        <v>689</v>
      </c>
      <c r="G1045" s="9" t="s">
        <v>1</v>
      </c>
      <c r="H1045" s="9" t="s">
        <v>2064</v>
      </c>
      <c r="I1045" s="13" t="s">
        <v>2061</v>
      </c>
      <c r="J1045" s="10">
        <v>14</v>
      </c>
      <c r="K1045" s="11" t="s">
        <v>921</v>
      </c>
      <c r="L1045" s="11" t="s">
        <v>1910</v>
      </c>
      <c r="M1045" s="15">
        <v>1500</v>
      </c>
      <c r="N1045" s="12">
        <v>29.5</v>
      </c>
      <c r="O1045" s="12">
        <v>0.25</v>
      </c>
      <c r="P1045" s="12">
        <v>5.25</v>
      </c>
      <c r="Q1045" s="12">
        <v>19.5</v>
      </c>
      <c r="R1045" s="12">
        <v>14</v>
      </c>
      <c r="S1045" s="12">
        <v>11.75</v>
      </c>
      <c r="T1045" s="9">
        <v>11.5</v>
      </c>
      <c r="U1045" s="12">
        <v>25</v>
      </c>
      <c r="V1045" s="12">
        <v>2.38</v>
      </c>
      <c r="W1045" s="12">
        <v>16</v>
      </c>
      <c r="X1045" s="9">
        <v>11.25</v>
      </c>
      <c r="Y1045" s="9" t="s">
        <v>862</v>
      </c>
      <c r="Z1045" s="9" t="s">
        <v>694</v>
      </c>
      <c r="AA1045" s="9" t="s">
        <v>695</v>
      </c>
      <c r="AB1045" s="9" t="s">
        <v>698</v>
      </c>
      <c r="AC1045" s="9">
        <v>0.21666666666666667</v>
      </c>
      <c r="AD1045" s="9">
        <v>4.333333333333333</v>
      </c>
      <c r="AE1045" s="9">
        <v>1.1875</v>
      </c>
      <c r="AF1045" s="9">
        <v>22.5</v>
      </c>
      <c r="AG1045" s="25" t="s">
        <v>2264</v>
      </c>
    </row>
    <row r="1046" spans="2:33" ht="26.25" x14ac:dyDescent="0.25">
      <c r="B1046" s="48" t="str">
        <f t="shared" si="104"/>
        <v>WNeck Flange 1500-NPS14 SCH-160</v>
      </c>
      <c r="C1046" s="9" t="s">
        <v>23</v>
      </c>
      <c r="D1046" s="9" t="s">
        <v>918</v>
      </c>
      <c r="E1046" s="9">
        <v>16711680</v>
      </c>
      <c r="F1046" s="22" t="s">
        <v>689</v>
      </c>
      <c r="G1046" s="9" t="s">
        <v>569</v>
      </c>
      <c r="H1046" s="9" t="s">
        <v>2065</v>
      </c>
      <c r="I1046" s="13" t="s">
        <v>2061</v>
      </c>
      <c r="J1046" s="10">
        <v>14</v>
      </c>
      <c r="K1046" s="11" t="s">
        <v>921</v>
      </c>
      <c r="L1046" s="11" t="s">
        <v>1910</v>
      </c>
      <c r="M1046" s="15">
        <v>1500</v>
      </c>
      <c r="N1046" s="12">
        <v>29.5</v>
      </c>
      <c r="O1046" s="12">
        <v>0.25</v>
      </c>
      <c r="P1046" s="12">
        <v>5.25</v>
      </c>
      <c r="Q1046" s="12">
        <v>19.5</v>
      </c>
      <c r="R1046" s="12">
        <v>14</v>
      </c>
      <c r="S1046" s="12">
        <v>11.75</v>
      </c>
      <c r="T1046" s="9">
        <v>11.188000000000001</v>
      </c>
      <c r="U1046" s="12">
        <v>25</v>
      </c>
      <c r="V1046" s="12">
        <v>2.38</v>
      </c>
      <c r="W1046" s="12">
        <v>16</v>
      </c>
      <c r="X1046" s="9">
        <v>11.25</v>
      </c>
      <c r="Y1046" s="9" t="s">
        <v>700</v>
      </c>
      <c r="Z1046" s="9" t="s">
        <v>694</v>
      </c>
      <c r="AA1046" s="9" t="s">
        <v>695</v>
      </c>
      <c r="AB1046" s="9" t="s">
        <v>698</v>
      </c>
      <c r="AC1046" s="9">
        <v>0.21666666666666667</v>
      </c>
      <c r="AD1046" s="9">
        <v>4.333333333333333</v>
      </c>
      <c r="AE1046" s="9">
        <v>1.3434999999999997</v>
      </c>
      <c r="AF1046" s="9">
        <v>22.5</v>
      </c>
      <c r="AG1046" s="25" t="s">
        <v>2264</v>
      </c>
    </row>
    <row r="1047" spans="2:33" ht="26.25" x14ac:dyDescent="0.25">
      <c r="B1047" s="48" t="str">
        <f t="shared" si="104"/>
        <v>WNeck Flange 1500-NPS14 SCH-20</v>
      </c>
      <c r="C1047" s="9" t="s">
        <v>23</v>
      </c>
      <c r="D1047" s="9" t="s">
        <v>918</v>
      </c>
      <c r="E1047" s="9">
        <v>16711680</v>
      </c>
      <c r="F1047" s="22" t="s">
        <v>689</v>
      </c>
      <c r="G1047" s="9" t="s">
        <v>1</v>
      </c>
      <c r="H1047" s="9" t="s">
        <v>2066</v>
      </c>
      <c r="I1047" s="13" t="s">
        <v>2061</v>
      </c>
      <c r="J1047" s="10">
        <v>14</v>
      </c>
      <c r="K1047" s="11" t="s">
        <v>921</v>
      </c>
      <c r="L1047" s="11" t="s">
        <v>1910</v>
      </c>
      <c r="M1047" s="15">
        <v>1500</v>
      </c>
      <c r="N1047" s="12">
        <v>29.5</v>
      </c>
      <c r="O1047" s="12">
        <v>0.25</v>
      </c>
      <c r="P1047" s="12">
        <v>5.25</v>
      </c>
      <c r="Q1047" s="12">
        <v>19.5</v>
      </c>
      <c r="R1047" s="12">
        <v>14</v>
      </c>
      <c r="S1047" s="12">
        <v>11.75</v>
      </c>
      <c r="T1047" s="9">
        <v>13.375999999999999</v>
      </c>
      <c r="U1047" s="12">
        <v>25</v>
      </c>
      <c r="V1047" s="12">
        <v>2.38</v>
      </c>
      <c r="W1047" s="12">
        <v>16</v>
      </c>
      <c r="X1047" s="9">
        <v>11.25</v>
      </c>
      <c r="Y1047" s="9" t="s">
        <v>866</v>
      </c>
      <c r="Z1047" s="9" t="s">
        <v>694</v>
      </c>
      <c r="AA1047" s="9" t="s">
        <v>695</v>
      </c>
      <c r="AB1047" s="9" t="s">
        <v>698</v>
      </c>
      <c r="AC1047" s="9">
        <v>0.21666666666666667</v>
      </c>
      <c r="AD1047" s="9">
        <v>4.333333333333333</v>
      </c>
      <c r="AE1047" s="9">
        <v>0.24950000000000028</v>
      </c>
      <c r="AF1047" s="9">
        <v>22.5</v>
      </c>
      <c r="AG1047" s="25" t="s">
        <v>2264</v>
      </c>
    </row>
    <row r="1048" spans="2:33" ht="26.25" x14ac:dyDescent="0.25">
      <c r="B1048" s="48" t="str">
        <f t="shared" si="104"/>
        <v>WNeck Flange 1500-NPS14 SCH-30</v>
      </c>
      <c r="C1048" s="9" t="s">
        <v>23</v>
      </c>
      <c r="D1048" s="9" t="s">
        <v>918</v>
      </c>
      <c r="E1048" s="9">
        <v>16711680</v>
      </c>
      <c r="F1048" s="22" t="s">
        <v>689</v>
      </c>
      <c r="G1048" s="9" t="s">
        <v>1</v>
      </c>
      <c r="H1048" s="9" t="s">
        <v>2067</v>
      </c>
      <c r="I1048" s="13" t="s">
        <v>2061</v>
      </c>
      <c r="J1048" s="10">
        <v>14</v>
      </c>
      <c r="K1048" s="11" t="s">
        <v>921</v>
      </c>
      <c r="L1048" s="11" t="s">
        <v>1910</v>
      </c>
      <c r="M1048" s="15">
        <v>1500</v>
      </c>
      <c r="N1048" s="12">
        <v>29.5</v>
      </c>
      <c r="O1048" s="12">
        <v>0.25</v>
      </c>
      <c r="P1048" s="12">
        <v>5.25</v>
      </c>
      <c r="Q1048" s="12">
        <v>19.5</v>
      </c>
      <c r="R1048" s="12">
        <v>14</v>
      </c>
      <c r="S1048" s="12">
        <v>11.75</v>
      </c>
      <c r="T1048" s="9">
        <v>13.25</v>
      </c>
      <c r="U1048" s="12">
        <v>25</v>
      </c>
      <c r="V1048" s="12">
        <v>2.38</v>
      </c>
      <c r="W1048" s="12">
        <v>16</v>
      </c>
      <c r="X1048" s="9">
        <v>11.25</v>
      </c>
      <c r="Y1048" s="9" t="s">
        <v>868</v>
      </c>
      <c r="Z1048" s="9" t="s">
        <v>694</v>
      </c>
      <c r="AA1048" s="9" t="s">
        <v>695</v>
      </c>
      <c r="AB1048" s="9" t="s">
        <v>698</v>
      </c>
      <c r="AC1048" s="9">
        <v>0.21666666666666667</v>
      </c>
      <c r="AD1048" s="9">
        <v>4.333333333333333</v>
      </c>
      <c r="AE1048" s="9">
        <v>0.3125</v>
      </c>
      <c r="AF1048" s="9">
        <v>22.5</v>
      </c>
      <c r="AG1048" s="25" t="s">
        <v>2264</v>
      </c>
    </row>
    <row r="1049" spans="2:33" ht="26.25" x14ac:dyDescent="0.25">
      <c r="B1049" s="48" t="str">
        <f t="shared" si="104"/>
        <v>WNeck Flange 1500-NPS14 SCH-40</v>
      </c>
      <c r="C1049" s="9" t="s">
        <v>23</v>
      </c>
      <c r="D1049" s="9" t="s">
        <v>918</v>
      </c>
      <c r="E1049" s="9">
        <v>16711680</v>
      </c>
      <c r="F1049" s="22" t="s">
        <v>689</v>
      </c>
      <c r="G1049" s="9" t="s">
        <v>570</v>
      </c>
      <c r="H1049" s="9" t="s">
        <v>2068</v>
      </c>
      <c r="I1049" s="13" t="s">
        <v>2061</v>
      </c>
      <c r="J1049" s="10">
        <v>14</v>
      </c>
      <c r="K1049" s="11" t="s">
        <v>921</v>
      </c>
      <c r="L1049" s="11" t="s">
        <v>1910</v>
      </c>
      <c r="M1049" s="15">
        <v>1500</v>
      </c>
      <c r="N1049" s="12">
        <v>29.5</v>
      </c>
      <c r="O1049" s="12">
        <v>0.25</v>
      </c>
      <c r="P1049" s="12">
        <v>5.25</v>
      </c>
      <c r="Q1049" s="12">
        <v>19.5</v>
      </c>
      <c r="R1049" s="12">
        <v>14</v>
      </c>
      <c r="S1049" s="12">
        <v>11.75</v>
      </c>
      <c r="T1049" s="9">
        <v>13.124000000000001</v>
      </c>
      <c r="U1049" s="12">
        <v>25</v>
      </c>
      <c r="V1049" s="12">
        <v>2.38</v>
      </c>
      <c r="W1049" s="12">
        <v>16</v>
      </c>
      <c r="X1049" s="9">
        <v>11.25</v>
      </c>
      <c r="Y1049" s="9" t="s">
        <v>702</v>
      </c>
      <c r="Z1049" s="9" t="s">
        <v>694</v>
      </c>
      <c r="AA1049" s="9" t="s">
        <v>695</v>
      </c>
      <c r="AB1049" s="9" t="s">
        <v>698</v>
      </c>
      <c r="AC1049" s="9">
        <v>0.21666666666666667</v>
      </c>
      <c r="AD1049" s="9">
        <v>4.333333333333333</v>
      </c>
      <c r="AE1049" s="9">
        <v>0.37549999999999972</v>
      </c>
      <c r="AF1049" s="9">
        <v>22.5</v>
      </c>
      <c r="AG1049" s="25" t="s">
        <v>2264</v>
      </c>
    </row>
    <row r="1050" spans="2:33" ht="26.25" x14ac:dyDescent="0.25">
      <c r="B1050" s="48" t="str">
        <f t="shared" si="104"/>
        <v>WNeck Flange 1500-NPS14 SCH-60</v>
      </c>
      <c r="C1050" s="9" t="s">
        <v>23</v>
      </c>
      <c r="D1050" s="9" t="s">
        <v>918</v>
      </c>
      <c r="E1050" s="9">
        <v>16711680</v>
      </c>
      <c r="F1050" s="22" t="s">
        <v>689</v>
      </c>
      <c r="G1050" s="9" t="s">
        <v>1</v>
      </c>
      <c r="H1050" s="9" t="s">
        <v>2069</v>
      </c>
      <c r="I1050" s="13" t="s">
        <v>2061</v>
      </c>
      <c r="J1050" s="10">
        <v>14</v>
      </c>
      <c r="K1050" s="11" t="s">
        <v>921</v>
      </c>
      <c r="L1050" s="11" t="s">
        <v>1910</v>
      </c>
      <c r="M1050" s="15">
        <v>1500</v>
      </c>
      <c r="N1050" s="12">
        <v>29.5</v>
      </c>
      <c r="O1050" s="12">
        <v>0.25</v>
      </c>
      <c r="P1050" s="12">
        <v>5.25</v>
      </c>
      <c r="Q1050" s="12">
        <v>19.5</v>
      </c>
      <c r="R1050" s="12">
        <v>14</v>
      </c>
      <c r="S1050" s="12">
        <v>11.75</v>
      </c>
      <c r="T1050" s="9">
        <v>12.811999999999999</v>
      </c>
      <c r="U1050" s="12">
        <v>25</v>
      </c>
      <c r="V1050" s="12">
        <v>2.38</v>
      </c>
      <c r="W1050" s="12">
        <v>16</v>
      </c>
      <c r="X1050" s="9">
        <v>11.25</v>
      </c>
      <c r="Y1050" s="9" t="s">
        <v>872</v>
      </c>
      <c r="Z1050" s="9" t="s">
        <v>694</v>
      </c>
      <c r="AA1050" s="9" t="s">
        <v>695</v>
      </c>
      <c r="AB1050" s="9" t="s">
        <v>698</v>
      </c>
      <c r="AC1050" s="9">
        <v>0.21666666666666667</v>
      </c>
      <c r="AD1050" s="9">
        <v>4.333333333333333</v>
      </c>
      <c r="AE1050" s="9">
        <v>0.53150000000000031</v>
      </c>
      <c r="AF1050" s="9">
        <v>22.5</v>
      </c>
      <c r="AG1050" s="25" t="s">
        <v>2264</v>
      </c>
    </row>
    <row r="1051" spans="2:33" ht="26.25" x14ac:dyDescent="0.25">
      <c r="B1051" s="48" t="str">
        <f t="shared" si="104"/>
        <v>WNeck Flange 1500-NPS14 SCH-80</v>
      </c>
      <c r="C1051" s="9" t="s">
        <v>23</v>
      </c>
      <c r="D1051" s="9" t="s">
        <v>918</v>
      </c>
      <c r="E1051" s="9">
        <v>16711680</v>
      </c>
      <c r="F1051" s="22" t="s">
        <v>689</v>
      </c>
      <c r="G1051" s="9" t="s">
        <v>571</v>
      </c>
      <c r="H1051" s="9" t="s">
        <v>2070</v>
      </c>
      <c r="I1051" s="13" t="s">
        <v>2061</v>
      </c>
      <c r="J1051" s="10">
        <v>14</v>
      </c>
      <c r="K1051" s="11" t="s">
        <v>921</v>
      </c>
      <c r="L1051" s="11" t="s">
        <v>1910</v>
      </c>
      <c r="M1051" s="15">
        <v>1500</v>
      </c>
      <c r="N1051" s="12">
        <v>29.5</v>
      </c>
      <c r="O1051" s="12">
        <v>0.25</v>
      </c>
      <c r="P1051" s="12">
        <v>5.25</v>
      </c>
      <c r="Q1051" s="12">
        <v>19.5</v>
      </c>
      <c r="R1051" s="12">
        <v>14</v>
      </c>
      <c r="S1051" s="12">
        <v>11.75</v>
      </c>
      <c r="T1051" s="9">
        <v>12.5</v>
      </c>
      <c r="U1051" s="12">
        <v>25</v>
      </c>
      <c r="V1051" s="12">
        <v>2.38</v>
      </c>
      <c r="W1051" s="12">
        <v>16</v>
      </c>
      <c r="X1051" s="9">
        <v>11.25</v>
      </c>
      <c r="Y1051" s="9" t="s">
        <v>704</v>
      </c>
      <c r="Z1051" s="9" t="s">
        <v>694</v>
      </c>
      <c r="AA1051" s="9" t="s">
        <v>695</v>
      </c>
      <c r="AB1051" s="9" t="s">
        <v>698</v>
      </c>
      <c r="AC1051" s="9">
        <v>0.21666666666666667</v>
      </c>
      <c r="AD1051" s="9">
        <v>4.333333333333333</v>
      </c>
      <c r="AE1051" s="9">
        <v>0.6875</v>
      </c>
      <c r="AF1051" s="9">
        <v>22.5</v>
      </c>
      <c r="AG1051" s="25" t="s">
        <v>2264</v>
      </c>
    </row>
    <row r="1052" spans="2:33" ht="26.25" x14ac:dyDescent="0.25">
      <c r="B1052" s="48" t="str">
        <f t="shared" si="104"/>
        <v>WNeck Flange 1500-NPS14 SCH-STD</v>
      </c>
      <c r="C1052" s="9" t="s">
        <v>23</v>
      </c>
      <c r="D1052" s="9" t="s">
        <v>918</v>
      </c>
      <c r="E1052" s="9">
        <v>16711680</v>
      </c>
      <c r="F1052" s="22" t="s">
        <v>689</v>
      </c>
      <c r="G1052" s="9" t="s">
        <v>572</v>
      </c>
      <c r="H1052" s="9" t="s">
        <v>2071</v>
      </c>
      <c r="I1052" s="13" t="s">
        <v>2061</v>
      </c>
      <c r="J1052" s="10">
        <v>14</v>
      </c>
      <c r="K1052" s="11" t="s">
        <v>921</v>
      </c>
      <c r="L1052" s="11" t="s">
        <v>1910</v>
      </c>
      <c r="M1052" s="15">
        <v>1500</v>
      </c>
      <c r="N1052" s="12">
        <v>29.5</v>
      </c>
      <c r="O1052" s="12">
        <v>0.25</v>
      </c>
      <c r="P1052" s="12">
        <v>5.25</v>
      </c>
      <c r="Q1052" s="12">
        <v>19.5</v>
      </c>
      <c r="R1052" s="12">
        <v>14</v>
      </c>
      <c r="S1052" s="12">
        <v>11.75</v>
      </c>
      <c r="T1052" s="9">
        <v>13.25</v>
      </c>
      <c r="U1052" s="12">
        <v>25</v>
      </c>
      <c r="V1052" s="12">
        <v>2.38</v>
      </c>
      <c r="W1052" s="12">
        <v>16</v>
      </c>
      <c r="X1052" s="9">
        <v>11.25</v>
      </c>
      <c r="Y1052" s="9" t="s">
        <v>706</v>
      </c>
      <c r="Z1052" s="9" t="s">
        <v>694</v>
      </c>
      <c r="AA1052" s="9" t="s">
        <v>695</v>
      </c>
      <c r="AB1052" s="9" t="s">
        <v>698</v>
      </c>
      <c r="AC1052" s="9">
        <v>0.21666666666666667</v>
      </c>
      <c r="AD1052" s="9">
        <v>4.333333333333333</v>
      </c>
      <c r="AE1052" s="9">
        <v>0.3125</v>
      </c>
      <c r="AF1052" s="9">
        <v>22.5</v>
      </c>
      <c r="AG1052" s="25" t="s">
        <v>2264</v>
      </c>
    </row>
    <row r="1053" spans="2:33" ht="26.25" x14ac:dyDescent="0.25">
      <c r="B1053" s="48" t="str">
        <f t="shared" si="104"/>
        <v>WNeck Flange 1500-NPS14 SCH-XH</v>
      </c>
      <c r="C1053" s="9" t="s">
        <v>23</v>
      </c>
      <c r="D1053" s="9" t="s">
        <v>918</v>
      </c>
      <c r="E1053" s="9">
        <v>16711680</v>
      </c>
      <c r="F1053" s="22" t="s">
        <v>689</v>
      </c>
      <c r="G1053" s="9" t="s">
        <v>573</v>
      </c>
      <c r="H1053" s="9" t="s">
        <v>2072</v>
      </c>
      <c r="I1053" s="13" t="s">
        <v>2061</v>
      </c>
      <c r="J1053" s="10">
        <v>14</v>
      </c>
      <c r="K1053" s="11" t="s">
        <v>921</v>
      </c>
      <c r="L1053" s="11" t="s">
        <v>1910</v>
      </c>
      <c r="M1053" s="15">
        <v>1500</v>
      </c>
      <c r="N1053" s="12">
        <v>29.5</v>
      </c>
      <c r="O1053" s="12">
        <v>0.25</v>
      </c>
      <c r="P1053" s="12">
        <v>5.25</v>
      </c>
      <c r="Q1053" s="12">
        <v>19.5</v>
      </c>
      <c r="R1053" s="12">
        <v>14</v>
      </c>
      <c r="S1053" s="12">
        <v>11.75</v>
      </c>
      <c r="T1053" s="9">
        <v>13</v>
      </c>
      <c r="U1053" s="12">
        <v>25</v>
      </c>
      <c r="V1053" s="12">
        <v>2.38</v>
      </c>
      <c r="W1053" s="12">
        <v>16</v>
      </c>
      <c r="X1053" s="9">
        <v>11.25</v>
      </c>
      <c r="Y1053" s="9" t="s">
        <v>708</v>
      </c>
      <c r="Z1053" s="9" t="s">
        <v>694</v>
      </c>
      <c r="AA1053" s="9" t="s">
        <v>695</v>
      </c>
      <c r="AB1053" s="9" t="s">
        <v>698</v>
      </c>
      <c r="AC1053" s="9">
        <v>0.21666666666666667</v>
      </c>
      <c r="AD1053" s="9">
        <v>4.333333333333333</v>
      </c>
      <c r="AE1053" s="9">
        <v>0.4375</v>
      </c>
      <c r="AF1053" s="9">
        <v>22.5</v>
      </c>
      <c r="AG1053" s="25" t="s">
        <v>2264</v>
      </c>
    </row>
    <row r="1054" spans="2:33" ht="26.25" x14ac:dyDescent="0.25">
      <c r="B1054" s="48" t="str">
        <f t="shared" si="104"/>
        <v>WNeck Flange 1500-NPS16 SCH-10</v>
      </c>
      <c r="C1054" s="9" t="s">
        <v>23</v>
      </c>
      <c r="D1054" s="9" t="s">
        <v>934</v>
      </c>
      <c r="E1054" s="9">
        <v>16776960</v>
      </c>
      <c r="F1054" s="22" t="s">
        <v>689</v>
      </c>
      <c r="G1054" s="9" t="s">
        <v>1</v>
      </c>
      <c r="H1054" s="9" t="s">
        <v>2073</v>
      </c>
      <c r="I1054" s="13" t="s">
        <v>2074</v>
      </c>
      <c r="J1054" s="10">
        <v>16</v>
      </c>
      <c r="K1054" s="11" t="s">
        <v>937</v>
      </c>
      <c r="L1054" s="11" t="s">
        <v>1910</v>
      </c>
      <c r="M1054" s="15">
        <v>1500</v>
      </c>
      <c r="N1054" s="12">
        <v>32.5</v>
      </c>
      <c r="O1054" s="12">
        <v>0.25</v>
      </c>
      <c r="P1054" s="12">
        <v>5.75</v>
      </c>
      <c r="Q1054" s="12">
        <v>21.75</v>
      </c>
      <c r="R1054" s="12">
        <v>16</v>
      </c>
      <c r="S1054" s="12">
        <v>12.25</v>
      </c>
      <c r="T1054" s="9">
        <v>15.5</v>
      </c>
      <c r="U1054" s="12">
        <v>27.75</v>
      </c>
      <c r="V1054" s="12">
        <v>2.62</v>
      </c>
      <c r="W1054" s="12">
        <v>16</v>
      </c>
      <c r="X1054" s="9">
        <v>11.25</v>
      </c>
      <c r="Y1054" s="9" t="s">
        <v>693</v>
      </c>
      <c r="Z1054" s="9" t="s">
        <v>694</v>
      </c>
      <c r="AA1054" s="9" t="s">
        <v>695</v>
      </c>
      <c r="AB1054" s="9" t="s">
        <v>698</v>
      </c>
      <c r="AC1054" s="9">
        <v>0.21666666666666667</v>
      </c>
      <c r="AD1054" s="9">
        <v>4.333333333333333</v>
      </c>
      <c r="AE1054" s="9">
        <v>0.1875</v>
      </c>
      <c r="AF1054" s="9">
        <v>22.5</v>
      </c>
      <c r="AG1054" s="25" t="s">
        <v>2264</v>
      </c>
    </row>
    <row r="1055" spans="2:33" ht="26.25" x14ac:dyDescent="0.25">
      <c r="B1055" s="48" t="str">
        <f t="shared" si="104"/>
        <v>WNeck Flange 1500-NPS16 SCH-100</v>
      </c>
      <c r="C1055" s="9" t="s">
        <v>23</v>
      </c>
      <c r="D1055" s="9" t="s">
        <v>934</v>
      </c>
      <c r="E1055" s="9">
        <v>16776960</v>
      </c>
      <c r="F1055" s="22" t="s">
        <v>689</v>
      </c>
      <c r="G1055" s="9" t="s">
        <v>574</v>
      </c>
      <c r="H1055" s="9" t="s">
        <v>2075</v>
      </c>
      <c r="I1055" s="13" t="s">
        <v>2074</v>
      </c>
      <c r="J1055" s="10">
        <v>16</v>
      </c>
      <c r="K1055" s="11" t="s">
        <v>937</v>
      </c>
      <c r="L1055" s="11" t="s">
        <v>1910</v>
      </c>
      <c r="M1055" s="15">
        <v>1500</v>
      </c>
      <c r="N1055" s="12">
        <v>32.5</v>
      </c>
      <c r="O1055" s="12">
        <v>0.25</v>
      </c>
      <c r="P1055" s="12">
        <v>5.75</v>
      </c>
      <c r="Q1055" s="12">
        <v>21.75</v>
      </c>
      <c r="R1055" s="12">
        <v>16</v>
      </c>
      <c r="S1055" s="12">
        <v>12.25</v>
      </c>
      <c r="T1055" s="9">
        <v>13.938000000000001</v>
      </c>
      <c r="U1055" s="12">
        <v>27.75</v>
      </c>
      <c r="V1055" s="12">
        <v>2.62</v>
      </c>
      <c r="W1055" s="12">
        <v>16</v>
      </c>
      <c r="X1055" s="9">
        <v>11.25</v>
      </c>
      <c r="Y1055" s="9" t="s">
        <v>859</v>
      </c>
      <c r="Z1055" s="9" t="s">
        <v>694</v>
      </c>
      <c r="AA1055" s="9" t="s">
        <v>695</v>
      </c>
      <c r="AB1055" s="9" t="s">
        <v>698</v>
      </c>
      <c r="AC1055" s="9">
        <v>0.21666666666666667</v>
      </c>
      <c r="AD1055" s="9">
        <v>4.333333333333333</v>
      </c>
      <c r="AE1055" s="9">
        <v>0.96849999999999969</v>
      </c>
      <c r="AF1055" s="9">
        <v>22.5</v>
      </c>
      <c r="AG1055" s="25" t="s">
        <v>2264</v>
      </c>
    </row>
    <row r="1056" spans="2:33" ht="26.25" x14ac:dyDescent="0.25">
      <c r="B1056" s="48" t="str">
        <f t="shared" si="104"/>
        <v>WNeck Flange 1500-NPS16 SCH-120</v>
      </c>
      <c r="C1056" s="9" t="s">
        <v>23</v>
      </c>
      <c r="D1056" s="9" t="s">
        <v>934</v>
      </c>
      <c r="E1056" s="9">
        <v>16776960</v>
      </c>
      <c r="F1056" s="22" t="s">
        <v>689</v>
      </c>
      <c r="G1056" s="9" t="s">
        <v>575</v>
      </c>
      <c r="H1056" s="9" t="s">
        <v>2076</v>
      </c>
      <c r="I1056" s="13" t="s">
        <v>2074</v>
      </c>
      <c r="J1056" s="10">
        <v>16</v>
      </c>
      <c r="K1056" s="11" t="s">
        <v>937</v>
      </c>
      <c r="L1056" s="11" t="s">
        <v>1910</v>
      </c>
      <c r="M1056" s="15">
        <v>1500</v>
      </c>
      <c r="N1056" s="12">
        <v>32.5</v>
      </c>
      <c r="O1056" s="12">
        <v>0.25</v>
      </c>
      <c r="P1056" s="12">
        <v>5.75</v>
      </c>
      <c r="Q1056" s="12">
        <v>21.75</v>
      </c>
      <c r="R1056" s="12">
        <v>16</v>
      </c>
      <c r="S1056" s="12">
        <v>12.25</v>
      </c>
      <c r="T1056" s="9">
        <v>13.564</v>
      </c>
      <c r="U1056" s="12">
        <v>27.75</v>
      </c>
      <c r="V1056" s="12">
        <v>2.62</v>
      </c>
      <c r="W1056" s="12">
        <v>16</v>
      </c>
      <c r="X1056" s="9">
        <v>11.25</v>
      </c>
      <c r="Y1056" s="9" t="s">
        <v>816</v>
      </c>
      <c r="Z1056" s="9" t="s">
        <v>694</v>
      </c>
      <c r="AA1056" s="9" t="s">
        <v>695</v>
      </c>
      <c r="AB1056" s="9" t="s">
        <v>698</v>
      </c>
      <c r="AC1056" s="9">
        <v>0.21666666666666667</v>
      </c>
      <c r="AD1056" s="9">
        <v>4.333333333333333</v>
      </c>
      <c r="AE1056" s="9">
        <v>1.1555</v>
      </c>
      <c r="AF1056" s="9">
        <v>22.5</v>
      </c>
      <c r="AG1056" s="25" t="s">
        <v>2264</v>
      </c>
    </row>
    <row r="1057" spans="2:33" ht="26.25" x14ac:dyDescent="0.25">
      <c r="B1057" s="48" t="str">
        <f t="shared" si="104"/>
        <v>WNeck Flange 1500-NPS16 SCH-140</v>
      </c>
      <c r="C1057" s="9" t="s">
        <v>23</v>
      </c>
      <c r="D1057" s="9" t="s">
        <v>934</v>
      </c>
      <c r="E1057" s="9">
        <v>16776960</v>
      </c>
      <c r="F1057" s="22" t="s">
        <v>689</v>
      </c>
      <c r="G1057" s="9" t="s">
        <v>1</v>
      </c>
      <c r="H1057" s="9" t="s">
        <v>2077</v>
      </c>
      <c r="I1057" s="13" t="s">
        <v>2074</v>
      </c>
      <c r="J1057" s="10">
        <v>16</v>
      </c>
      <c r="K1057" s="11" t="s">
        <v>937</v>
      </c>
      <c r="L1057" s="11" t="s">
        <v>1910</v>
      </c>
      <c r="M1057" s="15">
        <v>1500</v>
      </c>
      <c r="N1057" s="12">
        <v>32.5</v>
      </c>
      <c r="O1057" s="12">
        <v>0.25</v>
      </c>
      <c r="P1057" s="12">
        <v>5.75</v>
      </c>
      <c r="Q1057" s="12">
        <v>21.75</v>
      </c>
      <c r="R1057" s="12">
        <v>16</v>
      </c>
      <c r="S1057" s="12">
        <v>12.25</v>
      </c>
      <c r="T1057" s="9">
        <v>13.124000000000001</v>
      </c>
      <c r="U1057" s="12">
        <v>27.75</v>
      </c>
      <c r="V1057" s="12">
        <v>2.62</v>
      </c>
      <c r="W1057" s="12">
        <v>16</v>
      </c>
      <c r="X1057" s="9">
        <v>11.25</v>
      </c>
      <c r="Y1057" s="9" t="s">
        <v>862</v>
      </c>
      <c r="Z1057" s="9" t="s">
        <v>694</v>
      </c>
      <c r="AA1057" s="9" t="s">
        <v>695</v>
      </c>
      <c r="AB1057" s="9" t="s">
        <v>698</v>
      </c>
      <c r="AC1057" s="9">
        <v>0.21666666666666667</v>
      </c>
      <c r="AD1057" s="9">
        <v>4.333333333333333</v>
      </c>
      <c r="AE1057" s="9">
        <v>1.3754999999999997</v>
      </c>
      <c r="AF1057" s="9">
        <v>22.5</v>
      </c>
      <c r="AG1057" s="25" t="s">
        <v>2264</v>
      </c>
    </row>
    <row r="1058" spans="2:33" ht="26.25" x14ac:dyDescent="0.25">
      <c r="B1058" s="48" t="str">
        <f t="shared" si="104"/>
        <v>WNeck Flange 1500-NPS16 SCH-160</v>
      </c>
      <c r="C1058" s="9" t="s">
        <v>23</v>
      </c>
      <c r="D1058" s="9" t="s">
        <v>934</v>
      </c>
      <c r="E1058" s="9">
        <v>16776960</v>
      </c>
      <c r="F1058" s="22" t="s">
        <v>689</v>
      </c>
      <c r="G1058" s="9" t="s">
        <v>576</v>
      </c>
      <c r="H1058" s="9" t="s">
        <v>2078</v>
      </c>
      <c r="I1058" s="13" t="s">
        <v>2074</v>
      </c>
      <c r="J1058" s="10">
        <v>16</v>
      </c>
      <c r="K1058" s="11" t="s">
        <v>937</v>
      </c>
      <c r="L1058" s="11" t="s">
        <v>1910</v>
      </c>
      <c r="M1058" s="15">
        <v>1500</v>
      </c>
      <c r="N1058" s="12">
        <v>32.5</v>
      </c>
      <c r="O1058" s="12">
        <v>0.25</v>
      </c>
      <c r="P1058" s="12">
        <v>5.75</v>
      </c>
      <c r="Q1058" s="12">
        <v>21.75</v>
      </c>
      <c r="R1058" s="12">
        <v>16</v>
      </c>
      <c r="S1058" s="12">
        <v>12.25</v>
      </c>
      <c r="T1058" s="9">
        <v>12.811999999999999</v>
      </c>
      <c r="U1058" s="12">
        <v>27.75</v>
      </c>
      <c r="V1058" s="12">
        <v>2.62</v>
      </c>
      <c r="W1058" s="12">
        <v>16</v>
      </c>
      <c r="X1058" s="9">
        <v>11.25</v>
      </c>
      <c r="Y1058" s="9" t="s">
        <v>700</v>
      </c>
      <c r="Z1058" s="9" t="s">
        <v>694</v>
      </c>
      <c r="AA1058" s="9" t="s">
        <v>695</v>
      </c>
      <c r="AB1058" s="9" t="s">
        <v>698</v>
      </c>
      <c r="AC1058" s="9">
        <v>0.21666666666666667</v>
      </c>
      <c r="AD1058" s="9">
        <v>4.333333333333333</v>
      </c>
      <c r="AE1058" s="9">
        <v>1.5315000000000003</v>
      </c>
      <c r="AF1058" s="9">
        <v>22.5</v>
      </c>
      <c r="AG1058" s="25" t="s">
        <v>2264</v>
      </c>
    </row>
    <row r="1059" spans="2:33" ht="26.25" x14ac:dyDescent="0.25">
      <c r="B1059" s="48" t="str">
        <f t="shared" si="104"/>
        <v>WNeck Flange 1500-NPS16 SCH-20</v>
      </c>
      <c r="C1059" s="9" t="s">
        <v>23</v>
      </c>
      <c r="D1059" s="9" t="s">
        <v>934</v>
      </c>
      <c r="E1059" s="9">
        <v>16776960</v>
      </c>
      <c r="F1059" s="22" t="s">
        <v>689</v>
      </c>
      <c r="G1059" s="9" t="s">
        <v>1</v>
      </c>
      <c r="H1059" s="9" t="s">
        <v>2079</v>
      </c>
      <c r="I1059" s="13" t="s">
        <v>2074</v>
      </c>
      <c r="J1059" s="10">
        <v>16</v>
      </c>
      <c r="K1059" s="11" t="s">
        <v>937</v>
      </c>
      <c r="L1059" s="11" t="s">
        <v>1910</v>
      </c>
      <c r="M1059" s="15">
        <v>1500</v>
      </c>
      <c r="N1059" s="12">
        <v>32.5</v>
      </c>
      <c r="O1059" s="12">
        <v>0.25</v>
      </c>
      <c r="P1059" s="12">
        <v>5.75</v>
      </c>
      <c r="Q1059" s="12">
        <v>21.75</v>
      </c>
      <c r="R1059" s="12">
        <v>16</v>
      </c>
      <c r="S1059" s="12">
        <v>12.25</v>
      </c>
      <c r="T1059" s="9">
        <v>15.375999999999999</v>
      </c>
      <c r="U1059" s="12">
        <v>27.75</v>
      </c>
      <c r="V1059" s="12">
        <v>2.62</v>
      </c>
      <c r="W1059" s="12">
        <v>16</v>
      </c>
      <c r="X1059" s="9">
        <v>11.25</v>
      </c>
      <c r="Y1059" s="9" t="s">
        <v>866</v>
      </c>
      <c r="Z1059" s="9" t="s">
        <v>694</v>
      </c>
      <c r="AA1059" s="9" t="s">
        <v>695</v>
      </c>
      <c r="AB1059" s="9" t="s">
        <v>698</v>
      </c>
      <c r="AC1059" s="9">
        <v>0.21666666666666667</v>
      </c>
      <c r="AD1059" s="9">
        <v>4.333333333333333</v>
      </c>
      <c r="AE1059" s="9">
        <v>0.24950000000000028</v>
      </c>
      <c r="AF1059" s="9">
        <v>22.5</v>
      </c>
      <c r="AG1059" s="25" t="s">
        <v>2264</v>
      </c>
    </row>
    <row r="1060" spans="2:33" ht="26.25" x14ac:dyDescent="0.25">
      <c r="B1060" s="48" t="str">
        <f t="shared" si="104"/>
        <v>WNeck Flange 1500-NPS16 SCH-30</v>
      </c>
      <c r="C1060" s="9" t="s">
        <v>23</v>
      </c>
      <c r="D1060" s="9" t="s">
        <v>934</v>
      </c>
      <c r="E1060" s="9">
        <v>16776960</v>
      </c>
      <c r="F1060" s="22" t="s">
        <v>689</v>
      </c>
      <c r="G1060" s="9" t="s">
        <v>1</v>
      </c>
      <c r="H1060" s="9" t="s">
        <v>2080</v>
      </c>
      <c r="I1060" s="13" t="s">
        <v>2074</v>
      </c>
      <c r="J1060" s="10">
        <v>16</v>
      </c>
      <c r="K1060" s="11" t="s">
        <v>937</v>
      </c>
      <c r="L1060" s="11" t="s">
        <v>1910</v>
      </c>
      <c r="M1060" s="15">
        <v>1500</v>
      </c>
      <c r="N1060" s="12">
        <v>32.5</v>
      </c>
      <c r="O1060" s="12">
        <v>0.25</v>
      </c>
      <c r="P1060" s="12">
        <v>5.75</v>
      </c>
      <c r="Q1060" s="12">
        <v>21.75</v>
      </c>
      <c r="R1060" s="12">
        <v>16</v>
      </c>
      <c r="S1060" s="12">
        <v>12.25</v>
      </c>
      <c r="T1060" s="9">
        <v>15.25</v>
      </c>
      <c r="U1060" s="12">
        <v>27.75</v>
      </c>
      <c r="V1060" s="12">
        <v>2.62</v>
      </c>
      <c r="W1060" s="12">
        <v>16</v>
      </c>
      <c r="X1060" s="9">
        <v>11.25</v>
      </c>
      <c r="Y1060" s="9" t="s">
        <v>868</v>
      </c>
      <c r="Z1060" s="9" t="s">
        <v>694</v>
      </c>
      <c r="AA1060" s="9" t="s">
        <v>695</v>
      </c>
      <c r="AB1060" s="9" t="s">
        <v>698</v>
      </c>
      <c r="AC1060" s="9">
        <v>0.21666666666666667</v>
      </c>
      <c r="AD1060" s="9">
        <v>4.333333333333333</v>
      </c>
      <c r="AE1060" s="9">
        <v>0.3125</v>
      </c>
      <c r="AF1060" s="9">
        <v>22.5</v>
      </c>
      <c r="AG1060" s="25" t="s">
        <v>2264</v>
      </c>
    </row>
    <row r="1061" spans="2:33" ht="26.25" x14ac:dyDescent="0.25">
      <c r="B1061" s="48" t="str">
        <f t="shared" si="104"/>
        <v>WNeck Flange 1500-NPS16 SCH-40</v>
      </c>
      <c r="C1061" s="9" t="s">
        <v>23</v>
      </c>
      <c r="D1061" s="9" t="s">
        <v>934</v>
      </c>
      <c r="E1061" s="9">
        <v>16776960</v>
      </c>
      <c r="F1061" s="22" t="s">
        <v>689</v>
      </c>
      <c r="G1061" s="9" t="s">
        <v>577</v>
      </c>
      <c r="H1061" s="9" t="s">
        <v>2081</v>
      </c>
      <c r="I1061" s="13" t="s">
        <v>2074</v>
      </c>
      <c r="J1061" s="10">
        <v>16</v>
      </c>
      <c r="K1061" s="11" t="s">
        <v>937</v>
      </c>
      <c r="L1061" s="11" t="s">
        <v>1910</v>
      </c>
      <c r="M1061" s="15">
        <v>1500</v>
      </c>
      <c r="N1061" s="12">
        <v>32.5</v>
      </c>
      <c r="O1061" s="12">
        <v>0.25</v>
      </c>
      <c r="P1061" s="12">
        <v>5.75</v>
      </c>
      <c r="Q1061" s="12">
        <v>21.75</v>
      </c>
      <c r="R1061" s="12">
        <v>16</v>
      </c>
      <c r="S1061" s="12">
        <v>12.25</v>
      </c>
      <c r="T1061" s="9">
        <v>15</v>
      </c>
      <c r="U1061" s="12">
        <v>27.75</v>
      </c>
      <c r="V1061" s="12">
        <v>2.62</v>
      </c>
      <c r="W1061" s="12">
        <v>16</v>
      </c>
      <c r="X1061" s="9">
        <v>11.25</v>
      </c>
      <c r="Y1061" s="9" t="s">
        <v>702</v>
      </c>
      <c r="Z1061" s="9" t="s">
        <v>694</v>
      </c>
      <c r="AA1061" s="9" t="s">
        <v>695</v>
      </c>
      <c r="AB1061" s="9" t="s">
        <v>698</v>
      </c>
      <c r="AC1061" s="9">
        <v>0.21666666666666667</v>
      </c>
      <c r="AD1061" s="9">
        <v>4.333333333333333</v>
      </c>
      <c r="AE1061" s="9">
        <v>0.4375</v>
      </c>
      <c r="AF1061" s="9">
        <v>22.5</v>
      </c>
      <c r="AG1061" s="25" t="s">
        <v>2264</v>
      </c>
    </row>
    <row r="1062" spans="2:33" ht="26.25" x14ac:dyDescent="0.25">
      <c r="B1062" s="48" t="str">
        <f t="shared" si="104"/>
        <v>WNeck Flange 1500-NPS16 SCH-60</v>
      </c>
      <c r="C1062" s="9" t="s">
        <v>23</v>
      </c>
      <c r="D1062" s="9" t="s">
        <v>934</v>
      </c>
      <c r="E1062" s="9">
        <v>16776960</v>
      </c>
      <c r="F1062" s="22" t="s">
        <v>689</v>
      </c>
      <c r="G1062" s="9" t="s">
        <v>1</v>
      </c>
      <c r="H1062" s="9" t="s">
        <v>2082</v>
      </c>
      <c r="I1062" s="13" t="s">
        <v>2074</v>
      </c>
      <c r="J1062" s="10">
        <v>16</v>
      </c>
      <c r="K1062" s="11" t="s">
        <v>937</v>
      </c>
      <c r="L1062" s="11" t="s">
        <v>1910</v>
      </c>
      <c r="M1062" s="15">
        <v>1500</v>
      </c>
      <c r="N1062" s="12">
        <v>32.5</v>
      </c>
      <c r="O1062" s="12">
        <v>0.25</v>
      </c>
      <c r="P1062" s="12">
        <v>5.75</v>
      </c>
      <c r="Q1062" s="12">
        <v>21.75</v>
      </c>
      <c r="R1062" s="12">
        <v>16</v>
      </c>
      <c r="S1062" s="12">
        <v>12.25</v>
      </c>
      <c r="T1062" s="9">
        <v>14.688000000000001</v>
      </c>
      <c r="U1062" s="12">
        <v>27.75</v>
      </c>
      <c r="V1062" s="12">
        <v>2.62</v>
      </c>
      <c r="W1062" s="12">
        <v>16</v>
      </c>
      <c r="X1062" s="9">
        <v>11.25</v>
      </c>
      <c r="Y1062" s="9" t="s">
        <v>872</v>
      </c>
      <c r="Z1062" s="9" t="s">
        <v>694</v>
      </c>
      <c r="AA1062" s="9" t="s">
        <v>695</v>
      </c>
      <c r="AB1062" s="9" t="s">
        <v>698</v>
      </c>
      <c r="AC1062" s="9">
        <v>0.21666666666666667</v>
      </c>
      <c r="AD1062" s="9">
        <v>4.333333333333333</v>
      </c>
      <c r="AE1062" s="9">
        <v>0.59349999999999969</v>
      </c>
      <c r="AF1062" s="9">
        <v>22.5</v>
      </c>
      <c r="AG1062" s="25" t="s">
        <v>2264</v>
      </c>
    </row>
    <row r="1063" spans="2:33" ht="26.25" x14ac:dyDescent="0.25">
      <c r="B1063" s="48" t="str">
        <f t="shared" si="104"/>
        <v>WNeck Flange 1500-NPS16 SCH-80</v>
      </c>
      <c r="C1063" s="9" t="s">
        <v>23</v>
      </c>
      <c r="D1063" s="9" t="s">
        <v>934</v>
      </c>
      <c r="E1063" s="9">
        <v>16776960</v>
      </c>
      <c r="F1063" s="22" t="s">
        <v>689</v>
      </c>
      <c r="G1063" s="9" t="s">
        <v>578</v>
      </c>
      <c r="H1063" s="9" t="s">
        <v>2083</v>
      </c>
      <c r="I1063" s="13" t="s">
        <v>2074</v>
      </c>
      <c r="J1063" s="10">
        <v>16</v>
      </c>
      <c r="K1063" s="11" t="s">
        <v>937</v>
      </c>
      <c r="L1063" s="11" t="s">
        <v>1910</v>
      </c>
      <c r="M1063" s="15">
        <v>1500</v>
      </c>
      <c r="N1063" s="12">
        <v>32.5</v>
      </c>
      <c r="O1063" s="12">
        <v>0.25</v>
      </c>
      <c r="P1063" s="12">
        <v>5.75</v>
      </c>
      <c r="Q1063" s="12">
        <v>21.75</v>
      </c>
      <c r="R1063" s="12">
        <v>16</v>
      </c>
      <c r="S1063" s="12">
        <v>12.25</v>
      </c>
      <c r="T1063" s="9">
        <v>14.311999999999999</v>
      </c>
      <c r="U1063" s="12">
        <v>27.75</v>
      </c>
      <c r="V1063" s="12">
        <v>2.62</v>
      </c>
      <c r="W1063" s="12">
        <v>16</v>
      </c>
      <c r="X1063" s="9">
        <v>11.25</v>
      </c>
      <c r="Y1063" s="9" t="s">
        <v>704</v>
      </c>
      <c r="Z1063" s="9" t="s">
        <v>694</v>
      </c>
      <c r="AA1063" s="9" t="s">
        <v>695</v>
      </c>
      <c r="AB1063" s="9" t="s">
        <v>698</v>
      </c>
      <c r="AC1063" s="9">
        <v>0.21666666666666667</v>
      </c>
      <c r="AD1063" s="9">
        <v>4.333333333333333</v>
      </c>
      <c r="AE1063" s="9">
        <v>0.78150000000000031</v>
      </c>
      <c r="AF1063" s="9">
        <v>22.5</v>
      </c>
      <c r="AG1063" s="25" t="s">
        <v>2264</v>
      </c>
    </row>
    <row r="1064" spans="2:33" ht="26.25" x14ac:dyDescent="0.25">
      <c r="B1064" s="48" t="str">
        <f t="shared" si="104"/>
        <v>WNeck Flange 1500-NPS16 SCH-STD</v>
      </c>
      <c r="C1064" s="9" t="s">
        <v>23</v>
      </c>
      <c r="D1064" s="9" t="s">
        <v>934</v>
      </c>
      <c r="E1064" s="9">
        <v>16776960</v>
      </c>
      <c r="F1064" s="22" t="s">
        <v>689</v>
      </c>
      <c r="G1064" s="9" t="s">
        <v>579</v>
      </c>
      <c r="H1064" s="9" t="s">
        <v>2084</v>
      </c>
      <c r="I1064" s="13" t="s">
        <v>2074</v>
      </c>
      <c r="J1064" s="10">
        <v>16</v>
      </c>
      <c r="K1064" s="11" t="s">
        <v>937</v>
      </c>
      <c r="L1064" s="11" t="s">
        <v>1910</v>
      </c>
      <c r="M1064" s="15">
        <v>1500</v>
      </c>
      <c r="N1064" s="12">
        <v>32.5</v>
      </c>
      <c r="O1064" s="12">
        <v>0.25</v>
      </c>
      <c r="P1064" s="12">
        <v>5.75</v>
      </c>
      <c r="Q1064" s="12">
        <v>21.75</v>
      </c>
      <c r="R1064" s="12">
        <v>16</v>
      </c>
      <c r="S1064" s="12">
        <v>12.25</v>
      </c>
      <c r="T1064" s="9">
        <v>15.25</v>
      </c>
      <c r="U1064" s="12">
        <v>27.75</v>
      </c>
      <c r="V1064" s="12">
        <v>2.62</v>
      </c>
      <c r="W1064" s="12">
        <v>16</v>
      </c>
      <c r="X1064" s="9">
        <v>11.25</v>
      </c>
      <c r="Y1064" s="9" t="s">
        <v>706</v>
      </c>
      <c r="Z1064" s="9" t="s">
        <v>694</v>
      </c>
      <c r="AA1064" s="9" t="s">
        <v>695</v>
      </c>
      <c r="AB1064" s="9" t="s">
        <v>698</v>
      </c>
      <c r="AC1064" s="9">
        <v>0.21666666666666667</v>
      </c>
      <c r="AD1064" s="9">
        <v>4.333333333333333</v>
      </c>
      <c r="AE1064" s="9">
        <v>0.3125</v>
      </c>
      <c r="AF1064" s="9">
        <v>22.5</v>
      </c>
      <c r="AG1064" s="25" t="s">
        <v>2264</v>
      </c>
    </row>
    <row r="1065" spans="2:33" ht="26.25" x14ac:dyDescent="0.25">
      <c r="B1065" s="48" t="str">
        <f t="shared" si="104"/>
        <v>WNeck Flange 1500-NPS16 SCH-XH</v>
      </c>
      <c r="C1065" s="9" t="s">
        <v>23</v>
      </c>
      <c r="D1065" s="9" t="s">
        <v>934</v>
      </c>
      <c r="E1065" s="9">
        <v>16776960</v>
      </c>
      <c r="F1065" s="22" t="s">
        <v>689</v>
      </c>
      <c r="G1065" s="9" t="s">
        <v>580</v>
      </c>
      <c r="H1065" s="9" t="s">
        <v>2085</v>
      </c>
      <c r="I1065" s="13" t="s">
        <v>2074</v>
      </c>
      <c r="J1065" s="10">
        <v>16</v>
      </c>
      <c r="K1065" s="11" t="s">
        <v>937</v>
      </c>
      <c r="L1065" s="11" t="s">
        <v>1910</v>
      </c>
      <c r="M1065" s="15">
        <v>1500</v>
      </c>
      <c r="N1065" s="12">
        <v>32.5</v>
      </c>
      <c r="O1065" s="12">
        <v>0.25</v>
      </c>
      <c r="P1065" s="12">
        <v>5.75</v>
      </c>
      <c r="Q1065" s="12">
        <v>21.75</v>
      </c>
      <c r="R1065" s="12">
        <v>16</v>
      </c>
      <c r="S1065" s="12">
        <v>12.25</v>
      </c>
      <c r="T1065" s="9">
        <v>15</v>
      </c>
      <c r="U1065" s="12">
        <v>27.75</v>
      </c>
      <c r="V1065" s="12">
        <v>2.62</v>
      </c>
      <c r="W1065" s="12">
        <v>16</v>
      </c>
      <c r="X1065" s="9">
        <v>11.25</v>
      </c>
      <c r="Y1065" s="9" t="s">
        <v>708</v>
      </c>
      <c r="Z1065" s="9" t="s">
        <v>694</v>
      </c>
      <c r="AA1065" s="9" t="s">
        <v>695</v>
      </c>
      <c r="AB1065" s="9" t="s">
        <v>698</v>
      </c>
      <c r="AC1065" s="9">
        <v>0.21666666666666667</v>
      </c>
      <c r="AD1065" s="9">
        <v>4.333333333333333</v>
      </c>
      <c r="AE1065" s="9">
        <v>0.4375</v>
      </c>
      <c r="AF1065" s="9">
        <v>22.5</v>
      </c>
      <c r="AG1065" s="25" t="s">
        <v>2264</v>
      </c>
    </row>
    <row r="1066" spans="2:33" ht="26.25" x14ac:dyDescent="0.25">
      <c r="B1066" s="48" t="str">
        <f t="shared" si="104"/>
        <v>WNeck Flange 1500-NPS18 SCH-10</v>
      </c>
      <c r="C1066" s="9" t="s">
        <v>23</v>
      </c>
      <c r="D1066" s="9" t="s">
        <v>949</v>
      </c>
      <c r="E1066" s="9">
        <v>16711935</v>
      </c>
      <c r="F1066" s="22" t="s">
        <v>689</v>
      </c>
      <c r="G1066" s="9" t="s">
        <v>1</v>
      </c>
      <c r="H1066" s="9" t="s">
        <v>2086</v>
      </c>
      <c r="I1066" s="13" t="s">
        <v>2087</v>
      </c>
      <c r="J1066" s="10">
        <v>18</v>
      </c>
      <c r="K1066" s="11" t="s">
        <v>952</v>
      </c>
      <c r="L1066" s="11" t="s">
        <v>1910</v>
      </c>
      <c r="M1066" s="15">
        <v>1500</v>
      </c>
      <c r="N1066" s="12">
        <v>36</v>
      </c>
      <c r="O1066" s="12">
        <v>0.25</v>
      </c>
      <c r="P1066" s="12">
        <v>6.38</v>
      </c>
      <c r="Q1066" s="12">
        <v>23.5</v>
      </c>
      <c r="R1066" s="12">
        <v>18</v>
      </c>
      <c r="S1066" s="12">
        <v>12.88</v>
      </c>
      <c r="T1066" s="9">
        <v>17.5</v>
      </c>
      <c r="U1066" s="12">
        <v>30.5</v>
      </c>
      <c r="V1066" s="12">
        <v>2.88</v>
      </c>
      <c r="W1066" s="12">
        <v>16</v>
      </c>
      <c r="X1066" s="9">
        <v>11.25</v>
      </c>
      <c r="Y1066" s="9" t="s">
        <v>693</v>
      </c>
      <c r="Z1066" s="9" t="s">
        <v>694</v>
      </c>
      <c r="AA1066" s="9" t="s">
        <v>695</v>
      </c>
      <c r="AB1066" s="9" t="s">
        <v>698</v>
      </c>
      <c r="AC1066" s="9">
        <v>0.2166666666666667</v>
      </c>
      <c r="AD1066" s="9">
        <v>4.3333333333333339</v>
      </c>
      <c r="AE1066" s="9">
        <v>0.1875</v>
      </c>
      <c r="AF1066" s="9">
        <v>22.5</v>
      </c>
      <c r="AG1066" s="25" t="s">
        <v>2264</v>
      </c>
    </row>
    <row r="1067" spans="2:33" ht="26.25" x14ac:dyDescent="0.25">
      <c r="B1067" s="48" t="str">
        <f t="shared" si="104"/>
        <v>WNeck Flange 1500-NPS18 SCH-100</v>
      </c>
      <c r="C1067" s="9" t="s">
        <v>23</v>
      </c>
      <c r="D1067" s="9" t="s">
        <v>949</v>
      </c>
      <c r="E1067" s="9">
        <v>16711935</v>
      </c>
      <c r="F1067" s="22" t="s">
        <v>689</v>
      </c>
      <c r="G1067" s="9" t="s">
        <v>581</v>
      </c>
      <c r="H1067" s="9" t="s">
        <v>2088</v>
      </c>
      <c r="I1067" s="13" t="s">
        <v>2087</v>
      </c>
      <c r="J1067" s="10">
        <v>18</v>
      </c>
      <c r="K1067" s="11" t="s">
        <v>952</v>
      </c>
      <c r="L1067" s="11" t="s">
        <v>1910</v>
      </c>
      <c r="M1067" s="15">
        <v>1500</v>
      </c>
      <c r="N1067" s="12">
        <v>36</v>
      </c>
      <c r="O1067" s="12">
        <v>0.25</v>
      </c>
      <c r="P1067" s="12">
        <v>6.38</v>
      </c>
      <c r="Q1067" s="12">
        <v>23.5</v>
      </c>
      <c r="R1067" s="12">
        <v>18</v>
      </c>
      <c r="S1067" s="12">
        <v>12.88</v>
      </c>
      <c r="T1067" s="9">
        <v>15.688000000000001</v>
      </c>
      <c r="U1067" s="12">
        <v>30.5</v>
      </c>
      <c r="V1067" s="12">
        <v>2.88</v>
      </c>
      <c r="W1067" s="12">
        <v>16</v>
      </c>
      <c r="X1067" s="9">
        <v>11.25</v>
      </c>
      <c r="Y1067" s="9" t="s">
        <v>859</v>
      </c>
      <c r="Z1067" s="9" t="s">
        <v>694</v>
      </c>
      <c r="AA1067" s="9" t="s">
        <v>695</v>
      </c>
      <c r="AB1067" s="9" t="s">
        <v>698</v>
      </c>
      <c r="AC1067" s="9">
        <v>0.2166666666666667</v>
      </c>
      <c r="AD1067" s="9">
        <v>4.3333333333333339</v>
      </c>
      <c r="AE1067" s="9">
        <v>1.0934999999999997</v>
      </c>
      <c r="AF1067" s="9">
        <v>22.5</v>
      </c>
      <c r="AG1067" s="25" t="s">
        <v>2264</v>
      </c>
    </row>
    <row r="1068" spans="2:33" ht="26.25" x14ac:dyDescent="0.25">
      <c r="B1068" s="48" t="str">
        <f t="shared" si="104"/>
        <v>WNeck Flange 1500-NPS18 SCH-120</v>
      </c>
      <c r="C1068" s="9" t="s">
        <v>23</v>
      </c>
      <c r="D1068" s="9" t="s">
        <v>949</v>
      </c>
      <c r="E1068" s="9">
        <v>16711935</v>
      </c>
      <c r="F1068" s="22" t="s">
        <v>689</v>
      </c>
      <c r="G1068" s="9" t="s">
        <v>582</v>
      </c>
      <c r="H1068" s="9" t="s">
        <v>2089</v>
      </c>
      <c r="I1068" s="13" t="s">
        <v>2087</v>
      </c>
      <c r="J1068" s="10">
        <v>18</v>
      </c>
      <c r="K1068" s="11" t="s">
        <v>952</v>
      </c>
      <c r="L1068" s="11" t="s">
        <v>1910</v>
      </c>
      <c r="M1068" s="15">
        <v>1500</v>
      </c>
      <c r="N1068" s="12">
        <v>36</v>
      </c>
      <c r="O1068" s="12">
        <v>0.25</v>
      </c>
      <c r="P1068" s="12">
        <v>6.38</v>
      </c>
      <c r="Q1068" s="12">
        <v>23.5</v>
      </c>
      <c r="R1068" s="12">
        <v>18</v>
      </c>
      <c r="S1068" s="12">
        <v>12.88</v>
      </c>
      <c r="T1068" s="9">
        <v>15.25</v>
      </c>
      <c r="U1068" s="12">
        <v>30.5</v>
      </c>
      <c r="V1068" s="12">
        <v>2.88</v>
      </c>
      <c r="W1068" s="12">
        <v>16</v>
      </c>
      <c r="X1068" s="9">
        <v>11.25</v>
      </c>
      <c r="Y1068" s="9" t="s">
        <v>816</v>
      </c>
      <c r="Z1068" s="9" t="s">
        <v>694</v>
      </c>
      <c r="AA1068" s="9" t="s">
        <v>695</v>
      </c>
      <c r="AB1068" s="9" t="s">
        <v>698</v>
      </c>
      <c r="AC1068" s="9">
        <v>0.2166666666666667</v>
      </c>
      <c r="AD1068" s="9">
        <v>4.3333333333333339</v>
      </c>
      <c r="AE1068" s="9">
        <v>1.3125</v>
      </c>
      <c r="AF1068" s="9">
        <v>22.5</v>
      </c>
      <c r="AG1068" s="25" t="s">
        <v>2264</v>
      </c>
    </row>
    <row r="1069" spans="2:33" ht="26.25" x14ac:dyDescent="0.25">
      <c r="B1069" s="48" t="str">
        <f t="shared" si="104"/>
        <v>WNeck Flange 1500-NPS18 SCH-140</v>
      </c>
      <c r="C1069" s="9" t="s">
        <v>23</v>
      </c>
      <c r="D1069" s="9" t="s">
        <v>949</v>
      </c>
      <c r="E1069" s="9">
        <v>16711935</v>
      </c>
      <c r="F1069" s="22" t="s">
        <v>689</v>
      </c>
      <c r="G1069" s="9" t="s">
        <v>1</v>
      </c>
      <c r="H1069" s="9" t="s">
        <v>2090</v>
      </c>
      <c r="I1069" s="13" t="s">
        <v>2087</v>
      </c>
      <c r="J1069" s="10">
        <v>18</v>
      </c>
      <c r="K1069" s="11" t="s">
        <v>952</v>
      </c>
      <c r="L1069" s="11" t="s">
        <v>1910</v>
      </c>
      <c r="M1069" s="15">
        <v>1500</v>
      </c>
      <c r="N1069" s="12">
        <v>36</v>
      </c>
      <c r="O1069" s="12">
        <v>0.25</v>
      </c>
      <c r="P1069" s="12">
        <v>6.38</v>
      </c>
      <c r="Q1069" s="12">
        <v>23.5</v>
      </c>
      <c r="R1069" s="12">
        <v>18</v>
      </c>
      <c r="S1069" s="12">
        <v>12.88</v>
      </c>
      <c r="T1069" s="9">
        <v>14.875999999999999</v>
      </c>
      <c r="U1069" s="12">
        <v>30.5</v>
      </c>
      <c r="V1069" s="12">
        <v>2.88</v>
      </c>
      <c r="W1069" s="12">
        <v>16</v>
      </c>
      <c r="X1069" s="9">
        <v>11.25</v>
      </c>
      <c r="Y1069" s="9" t="s">
        <v>862</v>
      </c>
      <c r="Z1069" s="9" t="s">
        <v>694</v>
      </c>
      <c r="AA1069" s="9" t="s">
        <v>695</v>
      </c>
      <c r="AB1069" s="9" t="s">
        <v>698</v>
      </c>
      <c r="AC1069" s="9">
        <v>0.2166666666666667</v>
      </c>
      <c r="AD1069" s="9">
        <v>4.3333333333333339</v>
      </c>
      <c r="AE1069" s="9">
        <v>1.4995000000000003</v>
      </c>
      <c r="AF1069" s="9">
        <v>22.5</v>
      </c>
      <c r="AG1069" s="25" t="s">
        <v>2264</v>
      </c>
    </row>
    <row r="1070" spans="2:33" ht="26.25" x14ac:dyDescent="0.25">
      <c r="B1070" s="48" t="str">
        <f t="shared" si="104"/>
        <v>WNeck Flange 1500-NPS18 SCH-160</v>
      </c>
      <c r="C1070" s="9" t="s">
        <v>23</v>
      </c>
      <c r="D1070" s="9" t="s">
        <v>949</v>
      </c>
      <c r="E1070" s="9">
        <v>16711935</v>
      </c>
      <c r="F1070" s="22" t="s">
        <v>689</v>
      </c>
      <c r="G1070" s="9" t="s">
        <v>583</v>
      </c>
      <c r="H1070" s="9" t="s">
        <v>2091</v>
      </c>
      <c r="I1070" s="13" t="s">
        <v>2087</v>
      </c>
      <c r="J1070" s="10">
        <v>18</v>
      </c>
      <c r="K1070" s="11" t="s">
        <v>952</v>
      </c>
      <c r="L1070" s="11" t="s">
        <v>1910</v>
      </c>
      <c r="M1070" s="15">
        <v>1500</v>
      </c>
      <c r="N1070" s="12">
        <v>36</v>
      </c>
      <c r="O1070" s="12">
        <v>0.25</v>
      </c>
      <c r="P1070" s="12">
        <v>6.38</v>
      </c>
      <c r="Q1070" s="12">
        <v>23.5</v>
      </c>
      <c r="R1070" s="12">
        <v>18</v>
      </c>
      <c r="S1070" s="12">
        <v>12.88</v>
      </c>
      <c r="T1070" s="9">
        <v>14.438000000000001</v>
      </c>
      <c r="U1070" s="12">
        <v>30.5</v>
      </c>
      <c r="V1070" s="12">
        <v>2.88</v>
      </c>
      <c r="W1070" s="12">
        <v>16</v>
      </c>
      <c r="X1070" s="9">
        <v>11.25</v>
      </c>
      <c r="Y1070" s="9" t="s">
        <v>700</v>
      </c>
      <c r="Z1070" s="9" t="s">
        <v>694</v>
      </c>
      <c r="AA1070" s="9" t="s">
        <v>695</v>
      </c>
      <c r="AB1070" s="9" t="s">
        <v>698</v>
      </c>
      <c r="AC1070" s="9">
        <v>0.2166666666666667</v>
      </c>
      <c r="AD1070" s="9">
        <v>4.3333333333333339</v>
      </c>
      <c r="AE1070" s="9">
        <v>1.7184999999999997</v>
      </c>
      <c r="AF1070" s="9">
        <v>22.5</v>
      </c>
      <c r="AG1070" s="25" t="s">
        <v>2264</v>
      </c>
    </row>
    <row r="1071" spans="2:33" ht="26.25" x14ac:dyDescent="0.25">
      <c r="B1071" s="48" t="str">
        <f t="shared" si="104"/>
        <v>WNeck Flange 1500-NPS18 SCH-20</v>
      </c>
      <c r="C1071" s="9" t="s">
        <v>23</v>
      </c>
      <c r="D1071" s="9" t="s">
        <v>949</v>
      </c>
      <c r="E1071" s="9">
        <v>16711935</v>
      </c>
      <c r="F1071" s="22" t="s">
        <v>689</v>
      </c>
      <c r="G1071" s="9" t="s">
        <v>1</v>
      </c>
      <c r="H1071" s="9" t="s">
        <v>2092</v>
      </c>
      <c r="I1071" s="13" t="s">
        <v>2087</v>
      </c>
      <c r="J1071" s="10">
        <v>18</v>
      </c>
      <c r="K1071" s="11" t="s">
        <v>952</v>
      </c>
      <c r="L1071" s="11" t="s">
        <v>1910</v>
      </c>
      <c r="M1071" s="15">
        <v>1500</v>
      </c>
      <c r="N1071" s="12">
        <v>36</v>
      </c>
      <c r="O1071" s="12">
        <v>0.25</v>
      </c>
      <c r="P1071" s="12">
        <v>6.38</v>
      </c>
      <c r="Q1071" s="12">
        <v>23.5</v>
      </c>
      <c r="R1071" s="12">
        <v>18</v>
      </c>
      <c r="S1071" s="12">
        <v>12.88</v>
      </c>
      <c r="T1071" s="9">
        <v>17.376000000000001</v>
      </c>
      <c r="U1071" s="12">
        <v>30.5</v>
      </c>
      <c r="V1071" s="12">
        <v>2.88</v>
      </c>
      <c r="W1071" s="12">
        <v>16</v>
      </c>
      <c r="X1071" s="9">
        <v>11.25</v>
      </c>
      <c r="Y1071" s="9" t="s">
        <v>866</v>
      </c>
      <c r="Z1071" s="9" t="s">
        <v>694</v>
      </c>
      <c r="AA1071" s="9" t="s">
        <v>695</v>
      </c>
      <c r="AB1071" s="9" t="s">
        <v>698</v>
      </c>
      <c r="AC1071" s="9">
        <v>0.2166666666666667</v>
      </c>
      <c r="AD1071" s="9">
        <v>4.3333333333333339</v>
      </c>
      <c r="AE1071" s="9">
        <v>0.24949999999999939</v>
      </c>
      <c r="AF1071" s="9">
        <v>22.5</v>
      </c>
      <c r="AG1071" s="25" t="s">
        <v>2264</v>
      </c>
    </row>
    <row r="1072" spans="2:33" ht="26.25" x14ac:dyDescent="0.25">
      <c r="B1072" s="48" t="str">
        <f t="shared" si="104"/>
        <v>WNeck Flange 1500-NPS18 SCH-30</v>
      </c>
      <c r="C1072" s="9" t="s">
        <v>23</v>
      </c>
      <c r="D1072" s="9" t="s">
        <v>949</v>
      </c>
      <c r="E1072" s="9">
        <v>16711935</v>
      </c>
      <c r="F1072" s="22" t="s">
        <v>689</v>
      </c>
      <c r="G1072" s="9" t="s">
        <v>1</v>
      </c>
      <c r="H1072" s="9" t="s">
        <v>2093</v>
      </c>
      <c r="I1072" s="13" t="s">
        <v>2087</v>
      </c>
      <c r="J1072" s="10">
        <v>18</v>
      </c>
      <c r="K1072" s="11" t="s">
        <v>952</v>
      </c>
      <c r="L1072" s="11" t="s">
        <v>1910</v>
      </c>
      <c r="M1072" s="15">
        <v>1500</v>
      </c>
      <c r="N1072" s="12">
        <v>36</v>
      </c>
      <c r="O1072" s="12">
        <v>0.25</v>
      </c>
      <c r="P1072" s="12">
        <v>6.38</v>
      </c>
      <c r="Q1072" s="12">
        <v>23.5</v>
      </c>
      <c r="R1072" s="12">
        <v>18</v>
      </c>
      <c r="S1072" s="12">
        <v>12.88</v>
      </c>
      <c r="T1072" s="9">
        <v>17.123999999999999</v>
      </c>
      <c r="U1072" s="12">
        <v>30.5</v>
      </c>
      <c r="V1072" s="12">
        <v>2.88</v>
      </c>
      <c r="W1072" s="12">
        <v>16</v>
      </c>
      <c r="X1072" s="9">
        <v>11.25</v>
      </c>
      <c r="Y1072" s="9" t="s">
        <v>868</v>
      </c>
      <c r="Z1072" s="9" t="s">
        <v>694</v>
      </c>
      <c r="AA1072" s="9" t="s">
        <v>695</v>
      </c>
      <c r="AB1072" s="9" t="s">
        <v>698</v>
      </c>
      <c r="AC1072" s="9">
        <v>0.2166666666666667</v>
      </c>
      <c r="AD1072" s="9">
        <v>4.3333333333333339</v>
      </c>
      <c r="AE1072" s="9">
        <v>0.37550000000000061</v>
      </c>
      <c r="AF1072" s="9">
        <v>22.5</v>
      </c>
      <c r="AG1072" s="25" t="s">
        <v>2264</v>
      </c>
    </row>
    <row r="1073" spans="2:33" ht="26.25" x14ac:dyDescent="0.25">
      <c r="B1073" s="48" t="str">
        <f t="shared" si="104"/>
        <v>WNeck Flange 1500-NPS18 SCH-40</v>
      </c>
      <c r="C1073" s="9" t="s">
        <v>23</v>
      </c>
      <c r="D1073" s="9" t="s">
        <v>949</v>
      </c>
      <c r="E1073" s="9">
        <v>16711935</v>
      </c>
      <c r="F1073" s="22" t="s">
        <v>689</v>
      </c>
      <c r="G1073" s="9" t="s">
        <v>584</v>
      </c>
      <c r="H1073" s="9" t="s">
        <v>2094</v>
      </c>
      <c r="I1073" s="13" t="s">
        <v>2087</v>
      </c>
      <c r="J1073" s="10">
        <v>18</v>
      </c>
      <c r="K1073" s="11" t="s">
        <v>952</v>
      </c>
      <c r="L1073" s="11" t="s">
        <v>1910</v>
      </c>
      <c r="M1073" s="15">
        <v>1500</v>
      </c>
      <c r="N1073" s="12">
        <v>36</v>
      </c>
      <c r="O1073" s="12">
        <v>0.25</v>
      </c>
      <c r="P1073" s="12">
        <v>6.38</v>
      </c>
      <c r="Q1073" s="12">
        <v>23.5</v>
      </c>
      <c r="R1073" s="12">
        <v>18</v>
      </c>
      <c r="S1073" s="12">
        <v>12.88</v>
      </c>
      <c r="T1073" s="9">
        <v>16.876000000000001</v>
      </c>
      <c r="U1073" s="12">
        <v>30.5</v>
      </c>
      <c r="V1073" s="12">
        <v>2.88</v>
      </c>
      <c r="W1073" s="12">
        <v>16</v>
      </c>
      <c r="X1073" s="9">
        <v>11.25</v>
      </c>
      <c r="Y1073" s="9" t="s">
        <v>702</v>
      </c>
      <c r="Z1073" s="9" t="s">
        <v>694</v>
      </c>
      <c r="AA1073" s="9" t="s">
        <v>695</v>
      </c>
      <c r="AB1073" s="9" t="s">
        <v>698</v>
      </c>
      <c r="AC1073" s="9">
        <v>0.2166666666666667</v>
      </c>
      <c r="AD1073" s="9">
        <v>4.3333333333333339</v>
      </c>
      <c r="AE1073" s="9">
        <v>0.49949999999999939</v>
      </c>
      <c r="AF1073" s="9">
        <v>22.5</v>
      </c>
      <c r="AG1073" s="25" t="s">
        <v>2264</v>
      </c>
    </row>
    <row r="1074" spans="2:33" ht="26.25" x14ac:dyDescent="0.25">
      <c r="B1074" s="48" t="str">
        <f t="shared" si="104"/>
        <v>WNeck Flange 1500-NPS18 SCH-60</v>
      </c>
      <c r="C1074" s="9" t="s">
        <v>23</v>
      </c>
      <c r="D1074" s="9" t="s">
        <v>949</v>
      </c>
      <c r="E1074" s="9">
        <v>16711935</v>
      </c>
      <c r="F1074" s="22" t="s">
        <v>689</v>
      </c>
      <c r="G1074" s="9" t="s">
        <v>1</v>
      </c>
      <c r="H1074" s="9" t="s">
        <v>2095</v>
      </c>
      <c r="I1074" s="13" t="s">
        <v>2087</v>
      </c>
      <c r="J1074" s="10">
        <v>18</v>
      </c>
      <c r="K1074" s="11" t="s">
        <v>952</v>
      </c>
      <c r="L1074" s="11" t="s">
        <v>1910</v>
      </c>
      <c r="M1074" s="15">
        <v>1500</v>
      </c>
      <c r="N1074" s="12">
        <v>36</v>
      </c>
      <c r="O1074" s="12">
        <v>0.25</v>
      </c>
      <c r="P1074" s="12">
        <v>6.38</v>
      </c>
      <c r="Q1074" s="12">
        <v>23.5</v>
      </c>
      <c r="R1074" s="12">
        <v>18</v>
      </c>
      <c r="S1074" s="12">
        <v>12.88</v>
      </c>
      <c r="T1074" s="9">
        <v>16.5</v>
      </c>
      <c r="U1074" s="12">
        <v>30.5</v>
      </c>
      <c r="V1074" s="12">
        <v>2.88</v>
      </c>
      <c r="W1074" s="12">
        <v>16</v>
      </c>
      <c r="X1074" s="9">
        <v>11.25</v>
      </c>
      <c r="Y1074" s="9" t="s">
        <v>872</v>
      </c>
      <c r="Z1074" s="9" t="s">
        <v>694</v>
      </c>
      <c r="AA1074" s="9" t="s">
        <v>695</v>
      </c>
      <c r="AB1074" s="9" t="s">
        <v>698</v>
      </c>
      <c r="AC1074" s="9">
        <v>0.2166666666666667</v>
      </c>
      <c r="AD1074" s="9">
        <v>4.3333333333333339</v>
      </c>
      <c r="AE1074" s="9">
        <v>0.6875</v>
      </c>
      <c r="AF1074" s="9">
        <v>22.5</v>
      </c>
      <c r="AG1074" s="25" t="s">
        <v>2264</v>
      </c>
    </row>
    <row r="1075" spans="2:33" ht="26.25" x14ac:dyDescent="0.25">
      <c r="B1075" s="48" t="str">
        <f t="shared" si="104"/>
        <v>WNeck Flange 1500-NPS18 SCH-80</v>
      </c>
      <c r="C1075" s="9" t="s">
        <v>23</v>
      </c>
      <c r="D1075" s="9" t="s">
        <v>949</v>
      </c>
      <c r="E1075" s="9">
        <v>16711935</v>
      </c>
      <c r="F1075" s="22" t="s">
        <v>689</v>
      </c>
      <c r="G1075" s="9" t="s">
        <v>585</v>
      </c>
      <c r="H1075" s="9" t="s">
        <v>2096</v>
      </c>
      <c r="I1075" s="13" t="s">
        <v>2087</v>
      </c>
      <c r="J1075" s="10">
        <v>18</v>
      </c>
      <c r="K1075" s="11" t="s">
        <v>952</v>
      </c>
      <c r="L1075" s="11" t="s">
        <v>1910</v>
      </c>
      <c r="M1075" s="15">
        <v>1500</v>
      </c>
      <c r="N1075" s="12">
        <v>36</v>
      </c>
      <c r="O1075" s="12">
        <v>0.25</v>
      </c>
      <c r="P1075" s="12">
        <v>6.38</v>
      </c>
      <c r="Q1075" s="12">
        <v>23.5</v>
      </c>
      <c r="R1075" s="12">
        <v>18</v>
      </c>
      <c r="S1075" s="12">
        <v>12.88</v>
      </c>
      <c r="T1075" s="9">
        <v>16.123999999999999</v>
      </c>
      <c r="U1075" s="12">
        <v>30.5</v>
      </c>
      <c r="V1075" s="12">
        <v>2.88</v>
      </c>
      <c r="W1075" s="12">
        <v>16</v>
      </c>
      <c r="X1075" s="9">
        <v>11.25</v>
      </c>
      <c r="Y1075" s="9" t="s">
        <v>704</v>
      </c>
      <c r="Z1075" s="9" t="s">
        <v>694</v>
      </c>
      <c r="AA1075" s="9" t="s">
        <v>695</v>
      </c>
      <c r="AB1075" s="9" t="s">
        <v>698</v>
      </c>
      <c r="AC1075" s="9">
        <v>0.2166666666666667</v>
      </c>
      <c r="AD1075" s="9">
        <v>4.3333333333333339</v>
      </c>
      <c r="AE1075" s="9">
        <v>0.87550000000000061</v>
      </c>
      <c r="AF1075" s="9">
        <v>22.5</v>
      </c>
      <c r="AG1075" s="25" t="s">
        <v>2264</v>
      </c>
    </row>
    <row r="1076" spans="2:33" ht="26.25" x14ac:dyDescent="0.25">
      <c r="B1076" s="48" t="str">
        <f t="shared" si="104"/>
        <v>WNeck Flange 1500-NPS18 SCH-STD</v>
      </c>
      <c r="C1076" s="9" t="s">
        <v>23</v>
      </c>
      <c r="D1076" s="9" t="s">
        <v>949</v>
      </c>
      <c r="E1076" s="9">
        <v>16711935</v>
      </c>
      <c r="F1076" s="22" t="s">
        <v>689</v>
      </c>
      <c r="G1076" s="9" t="s">
        <v>586</v>
      </c>
      <c r="H1076" s="9" t="s">
        <v>2097</v>
      </c>
      <c r="I1076" s="13" t="s">
        <v>2087</v>
      </c>
      <c r="J1076" s="10">
        <v>18</v>
      </c>
      <c r="K1076" s="11" t="s">
        <v>952</v>
      </c>
      <c r="L1076" s="11" t="s">
        <v>1910</v>
      </c>
      <c r="M1076" s="15">
        <v>1500</v>
      </c>
      <c r="N1076" s="12">
        <v>36</v>
      </c>
      <c r="O1076" s="12">
        <v>0.25</v>
      </c>
      <c r="P1076" s="12">
        <v>6.38</v>
      </c>
      <c r="Q1076" s="12">
        <v>23.5</v>
      </c>
      <c r="R1076" s="12">
        <v>18</v>
      </c>
      <c r="S1076" s="12">
        <v>12.88</v>
      </c>
      <c r="T1076" s="9">
        <v>17.25</v>
      </c>
      <c r="U1076" s="12">
        <v>30.5</v>
      </c>
      <c r="V1076" s="12">
        <v>2.88</v>
      </c>
      <c r="W1076" s="12">
        <v>16</v>
      </c>
      <c r="X1076" s="9">
        <v>11.25</v>
      </c>
      <c r="Y1076" s="9" t="s">
        <v>706</v>
      </c>
      <c r="Z1076" s="9" t="s">
        <v>694</v>
      </c>
      <c r="AA1076" s="9" t="s">
        <v>695</v>
      </c>
      <c r="AB1076" s="9" t="s">
        <v>698</v>
      </c>
      <c r="AC1076" s="9">
        <v>0.2166666666666667</v>
      </c>
      <c r="AD1076" s="9">
        <v>4.3333333333333339</v>
      </c>
      <c r="AE1076" s="9">
        <v>0.3125</v>
      </c>
      <c r="AF1076" s="9">
        <v>22.5</v>
      </c>
      <c r="AG1076" s="25" t="s">
        <v>2264</v>
      </c>
    </row>
    <row r="1077" spans="2:33" ht="26.25" x14ac:dyDescent="0.25">
      <c r="B1077" s="48" t="str">
        <f t="shared" si="104"/>
        <v>WNeck Flange 1500-NPS18 SCH-XH</v>
      </c>
      <c r="C1077" s="9" t="s">
        <v>23</v>
      </c>
      <c r="D1077" s="9" t="s">
        <v>949</v>
      </c>
      <c r="E1077" s="9">
        <v>16711935</v>
      </c>
      <c r="F1077" s="22" t="s">
        <v>689</v>
      </c>
      <c r="G1077" s="9" t="s">
        <v>587</v>
      </c>
      <c r="H1077" s="9" t="s">
        <v>2098</v>
      </c>
      <c r="I1077" s="13" t="s">
        <v>2087</v>
      </c>
      <c r="J1077" s="10">
        <v>18</v>
      </c>
      <c r="K1077" s="11" t="s">
        <v>952</v>
      </c>
      <c r="L1077" s="11" t="s">
        <v>1910</v>
      </c>
      <c r="M1077" s="15">
        <v>1500</v>
      </c>
      <c r="N1077" s="12">
        <v>36</v>
      </c>
      <c r="O1077" s="12">
        <v>0.25</v>
      </c>
      <c r="P1077" s="12">
        <v>6.38</v>
      </c>
      <c r="Q1077" s="12">
        <v>23.5</v>
      </c>
      <c r="R1077" s="12">
        <v>18</v>
      </c>
      <c r="S1077" s="12">
        <v>12.88</v>
      </c>
      <c r="T1077" s="9">
        <v>17</v>
      </c>
      <c r="U1077" s="12">
        <v>30.5</v>
      </c>
      <c r="V1077" s="12">
        <v>2.88</v>
      </c>
      <c r="W1077" s="12">
        <v>16</v>
      </c>
      <c r="X1077" s="9">
        <v>11.25</v>
      </c>
      <c r="Y1077" s="9" t="s">
        <v>708</v>
      </c>
      <c r="Z1077" s="9" t="s">
        <v>694</v>
      </c>
      <c r="AA1077" s="9" t="s">
        <v>695</v>
      </c>
      <c r="AB1077" s="9" t="s">
        <v>698</v>
      </c>
      <c r="AC1077" s="9">
        <v>0.2166666666666667</v>
      </c>
      <c r="AD1077" s="9">
        <v>4.3333333333333339</v>
      </c>
      <c r="AE1077" s="9">
        <v>0.4375</v>
      </c>
      <c r="AF1077" s="9">
        <v>22.5</v>
      </c>
      <c r="AG1077" s="25" t="s">
        <v>2264</v>
      </c>
    </row>
    <row r="1078" spans="2:33" ht="26.25" x14ac:dyDescent="0.25">
      <c r="B1078" s="48" t="str">
        <f t="shared" si="104"/>
        <v>WNeck Flange 1500-NPS20 SCH-10</v>
      </c>
      <c r="C1078" s="9" t="s">
        <v>23</v>
      </c>
      <c r="D1078" s="9" t="s">
        <v>964</v>
      </c>
      <c r="E1078" s="9">
        <v>16744703</v>
      </c>
      <c r="F1078" s="22" t="s">
        <v>689</v>
      </c>
      <c r="G1078" s="9" t="s">
        <v>1</v>
      </c>
      <c r="H1078" s="9" t="s">
        <v>2099</v>
      </c>
      <c r="I1078" s="13" t="s">
        <v>2100</v>
      </c>
      <c r="J1078" s="10">
        <v>20</v>
      </c>
      <c r="K1078" s="11" t="s">
        <v>967</v>
      </c>
      <c r="L1078" s="11" t="s">
        <v>1910</v>
      </c>
      <c r="M1078" s="15">
        <v>1500</v>
      </c>
      <c r="N1078" s="12">
        <v>38.75</v>
      </c>
      <c r="O1078" s="12">
        <v>0.25</v>
      </c>
      <c r="P1078" s="12">
        <v>7</v>
      </c>
      <c r="Q1078" s="12">
        <v>25.25</v>
      </c>
      <c r="R1078" s="9">
        <v>20</v>
      </c>
      <c r="S1078" s="9">
        <v>14</v>
      </c>
      <c r="T1078" s="9">
        <v>19.5</v>
      </c>
      <c r="U1078" s="12">
        <v>32.75</v>
      </c>
      <c r="V1078" s="12">
        <v>3.12</v>
      </c>
      <c r="W1078" s="12">
        <v>16</v>
      </c>
      <c r="X1078" s="9">
        <v>11.25</v>
      </c>
      <c r="Y1078" s="9" t="s">
        <v>693</v>
      </c>
      <c r="Z1078" s="9" t="s">
        <v>694</v>
      </c>
      <c r="AA1078" s="9" t="s">
        <v>695</v>
      </c>
      <c r="AB1078" s="9" t="s">
        <v>698</v>
      </c>
      <c r="AC1078" s="9">
        <v>0.23333333333333334</v>
      </c>
      <c r="AD1078" s="9">
        <v>4.666666666666667</v>
      </c>
      <c r="AE1078" s="9">
        <v>0.1875</v>
      </c>
      <c r="AF1078" s="9">
        <v>22.5</v>
      </c>
      <c r="AG1078" s="25" t="s">
        <v>2264</v>
      </c>
    </row>
    <row r="1079" spans="2:33" ht="26.25" x14ac:dyDescent="0.25">
      <c r="B1079" s="48" t="str">
        <f t="shared" si="104"/>
        <v>WNeck Flange 1500-NPS20 SCH-100</v>
      </c>
      <c r="C1079" s="9" t="s">
        <v>23</v>
      </c>
      <c r="D1079" s="9" t="s">
        <v>964</v>
      </c>
      <c r="E1079" s="9">
        <v>16744703</v>
      </c>
      <c r="F1079" s="22" t="s">
        <v>689</v>
      </c>
      <c r="G1079" s="9" t="s">
        <v>1</v>
      </c>
      <c r="H1079" s="9" t="s">
        <v>2101</v>
      </c>
      <c r="I1079" s="13" t="s">
        <v>2100</v>
      </c>
      <c r="J1079" s="10">
        <v>20</v>
      </c>
      <c r="K1079" s="11" t="s">
        <v>967</v>
      </c>
      <c r="L1079" s="11" t="s">
        <v>1910</v>
      </c>
      <c r="M1079" s="15">
        <v>1500</v>
      </c>
      <c r="N1079" s="12">
        <v>38.75</v>
      </c>
      <c r="O1079" s="12">
        <v>0.25</v>
      </c>
      <c r="P1079" s="12">
        <v>7</v>
      </c>
      <c r="Q1079" s="12">
        <v>25.25</v>
      </c>
      <c r="R1079" s="9">
        <v>20</v>
      </c>
      <c r="S1079" s="9">
        <v>14</v>
      </c>
      <c r="T1079" s="9">
        <v>17.437999999999999</v>
      </c>
      <c r="U1079" s="12">
        <v>32.75</v>
      </c>
      <c r="V1079" s="12">
        <v>3.12</v>
      </c>
      <c r="W1079" s="12">
        <v>16</v>
      </c>
      <c r="X1079" s="9">
        <v>11.25</v>
      </c>
      <c r="Y1079" s="9" t="s">
        <v>859</v>
      </c>
      <c r="Z1079" s="9" t="s">
        <v>694</v>
      </c>
      <c r="AA1079" s="9" t="s">
        <v>695</v>
      </c>
      <c r="AB1079" s="9" t="s">
        <v>698</v>
      </c>
      <c r="AC1079" s="9">
        <v>0.23333333333333334</v>
      </c>
      <c r="AD1079" s="9">
        <v>4.666666666666667</v>
      </c>
      <c r="AE1079" s="9">
        <v>1.2185000000000006</v>
      </c>
      <c r="AF1079" s="9">
        <v>22.5</v>
      </c>
      <c r="AG1079" s="25" t="s">
        <v>2264</v>
      </c>
    </row>
    <row r="1080" spans="2:33" ht="26.25" x14ac:dyDescent="0.25">
      <c r="B1080" s="48" t="str">
        <f t="shared" si="104"/>
        <v>WNeck Flange 1500-NPS20 SCH-120</v>
      </c>
      <c r="C1080" s="9" t="s">
        <v>23</v>
      </c>
      <c r="D1080" s="9" t="s">
        <v>964</v>
      </c>
      <c r="E1080" s="9">
        <v>16744703</v>
      </c>
      <c r="F1080" s="22" t="s">
        <v>689</v>
      </c>
      <c r="G1080" s="9" t="s">
        <v>1</v>
      </c>
      <c r="H1080" s="9" t="s">
        <v>2102</v>
      </c>
      <c r="I1080" s="13" t="s">
        <v>2100</v>
      </c>
      <c r="J1080" s="10">
        <v>20</v>
      </c>
      <c r="K1080" s="11" t="s">
        <v>967</v>
      </c>
      <c r="L1080" s="11" t="s">
        <v>1910</v>
      </c>
      <c r="M1080" s="15">
        <v>1500</v>
      </c>
      <c r="N1080" s="12">
        <v>38.75</v>
      </c>
      <c r="O1080" s="12">
        <v>0.25</v>
      </c>
      <c r="P1080" s="12">
        <v>7</v>
      </c>
      <c r="Q1080" s="12">
        <v>25.25</v>
      </c>
      <c r="R1080" s="9">
        <v>20</v>
      </c>
      <c r="S1080" s="9">
        <v>14</v>
      </c>
      <c r="T1080" s="9">
        <v>17</v>
      </c>
      <c r="U1080" s="12">
        <v>32.75</v>
      </c>
      <c r="V1080" s="12">
        <v>3.12</v>
      </c>
      <c r="W1080" s="12">
        <v>16</v>
      </c>
      <c r="X1080" s="9">
        <v>11.25</v>
      </c>
      <c r="Y1080" s="9" t="s">
        <v>816</v>
      </c>
      <c r="Z1080" s="9" t="s">
        <v>694</v>
      </c>
      <c r="AA1080" s="9" t="s">
        <v>695</v>
      </c>
      <c r="AB1080" s="9" t="s">
        <v>698</v>
      </c>
      <c r="AC1080" s="9">
        <v>0.23333333333333334</v>
      </c>
      <c r="AD1080" s="9">
        <v>4.666666666666667</v>
      </c>
      <c r="AE1080" s="9">
        <v>1.4375</v>
      </c>
      <c r="AF1080" s="9">
        <v>22.5</v>
      </c>
      <c r="AG1080" s="25" t="s">
        <v>2264</v>
      </c>
    </row>
    <row r="1081" spans="2:33" ht="26.25" x14ac:dyDescent="0.25">
      <c r="B1081" s="48" t="str">
        <f t="shared" si="104"/>
        <v>WNeck Flange 1500-NPS20 SCH-140</v>
      </c>
      <c r="C1081" s="9" t="s">
        <v>23</v>
      </c>
      <c r="D1081" s="9" t="s">
        <v>964</v>
      </c>
      <c r="E1081" s="9">
        <v>16744703</v>
      </c>
      <c r="F1081" s="22" t="s">
        <v>689</v>
      </c>
      <c r="G1081" s="9" t="s">
        <v>1</v>
      </c>
      <c r="H1081" s="9" t="s">
        <v>2103</v>
      </c>
      <c r="I1081" s="13" t="s">
        <v>2100</v>
      </c>
      <c r="J1081" s="10">
        <v>20</v>
      </c>
      <c r="K1081" s="11" t="s">
        <v>967</v>
      </c>
      <c r="L1081" s="11" t="s">
        <v>1910</v>
      </c>
      <c r="M1081" s="15">
        <v>1500</v>
      </c>
      <c r="N1081" s="12">
        <v>38.75</v>
      </c>
      <c r="O1081" s="12">
        <v>0.25</v>
      </c>
      <c r="P1081" s="12">
        <v>7</v>
      </c>
      <c r="Q1081" s="12">
        <v>25.25</v>
      </c>
      <c r="R1081" s="9">
        <v>20</v>
      </c>
      <c r="S1081" s="9">
        <v>14</v>
      </c>
      <c r="T1081" s="9">
        <v>16.5</v>
      </c>
      <c r="U1081" s="12">
        <v>32.75</v>
      </c>
      <c r="V1081" s="12">
        <v>3.12</v>
      </c>
      <c r="W1081" s="12">
        <v>16</v>
      </c>
      <c r="X1081" s="9">
        <v>11.25</v>
      </c>
      <c r="Y1081" s="9" t="s">
        <v>862</v>
      </c>
      <c r="Z1081" s="9" t="s">
        <v>694</v>
      </c>
      <c r="AA1081" s="9" t="s">
        <v>695</v>
      </c>
      <c r="AB1081" s="9" t="s">
        <v>698</v>
      </c>
      <c r="AC1081" s="9">
        <v>0.23333333333333334</v>
      </c>
      <c r="AD1081" s="9">
        <v>4.666666666666667</v>
      </c>
      <c r="AE1081" s="9">
        <v>1.6875</v>
      </c>
      <c r="AF1081" s="9">
        <v>22.5</v>
      </c>
      <c r="AG1081" s="25" t="s">
        <v>2264</v>
      </c>
    </row>
    <row r="1082" spans="2:33" ht="26.25" x14ac:dyDescent="0.25">
      <c r="B1082" s="48" t="str">
        <f t="shared" si="104"/>
        <v>WNeck Flange 1500-NPS20 SCH-160</v>
      </c>
      <c r="C1082" s="9" t="s">
        <v>23</v>
      </c>
      <c r="D1082" s="9" t="s">
        <v>964</v>
      </c>
      <c r="E1082" s="9">
        <v>16744703</v>
      </c>
      <c r="F1082" s="22" t="s">
        <v>689</v>
      </c>
      <c r="G1082" s="9" t="s">
        <v>1</v>
      </c>
      <c r="H1082" s="9" t="s">
        <v>2104</v>
      </c>
      <c r="I1082" s="13" t="s">
        <v>2100</v>
      </c>
      <c r="J1082" s="10">
        <v>20</v>
      </c>
      <c r="K1082" s="11" t="s">
        <v>967</v>
      </c>
      <c r="L1082" s="11" t="s">
        <v>1910</v>
      </c>
      <c r="M1082" s="15">
        <v>1500</v>
      </c>
      <c r="N1082" s="12">
        <v>38.75</v>
      </c>
      <c r="O1082" s="12">
        <v>0.25</v>
      </c>
      <c r="P1082" s="12">
        <v>7</v>
      </c>
      <c r="Q1082" s="12">
        <v>25.25</v>
      </c>
      <c r="R1082" s="9">
        <v>20</v>
      </c>
      <c r="S1082" s="9">
        <v>14</v>
      </c>
      <c r="T1082" s="9">
        <v>16.062000000000001</v>
      </c>
      <c r="U1082" s="12">
        <v>32.75</v>
      </c>
      <c r="V1082" s="12">
        <v>3.12</v>
      </c>
      <c r="W1082" s="12">
        <v>16</v>
      </c>
      <c r="X1082" s="9">
        <v>11.25</v>
      </c>
      <c r="Y1082" s="9" t="s">
        <v>700</v>
      </c>
      <c r="Z1082" s="9" t="s">
        <v>694</v>
      </c>
      <c r="AA1082" s="9" t="s">
        <v>695</v>
      </c>
      <c r="AB1082" s="9" t="s">
        <v>698</v>
      </c>
      <c r="AC1082" s="9">
        <v>0.23333333333333334</v>
      </c>
      <c r="AD1082" s="9">
        <v>4.666666666666667</v>
      </c>
      <c r="AE1082" s="9">
        <v>1.9064999999999994</v>
      </c>
      <c r="AF1082" s="9">
        <v>22.5</v>
      </c>
      <c r="AG1082" s="25" t="s">
        <v>2264</v>
      </c>
    </row>
    <row r="1083" spans="2:33" ht="26.25" x14ac:dyDescent="0.25">
      <c r="B1083" s="48" t="str">
        <f t="shared" si="104"/>
        <v>WNeck Flange 1500-NPS20 SCH-20</v>
      </c>
      <c r="C1083" s="9" t="s">
        <v>23</v>
      </c>
      <c r="D1083" s="9" t="s">
        <v>964</v>
      </c>
      <c r="E1083" s="9">
        <v>16744703</v>
      </c>
      <c r="F1083" s="22" t="s">
        <v>689</v>
      </c>
      <c r="G1083" s="9" t="s">
        <v>1</v>
      </c>
      <c r="H1083" s="9" t="s">
        <v>2105</v>
      </c>
      <c r="I1083" s="13" t="s">
        <v>2100</v>
      </c>
      <c r="J1083" s="10">
        <v>20</v>
      </c>
      <c r="K1083" s="11" t="s">
        <v>967</v>
      </c>
      <c r="L1083" s="11" t="s">
        <v>1910</v>
      </c>
      <c r="M1083" s="15">
        <v>1500</v>
      </c>
      <c r="N1083" s="12">
        <v>38.75</v>
      </c>
      <c r="O1083" s="12">
        <v>0.25</v>
      </c>
      <c r="P1083" s="12">
        <v>7</v>
      </c>
      <c r="Q1083" s="12">
        <v>25.25</v>
      </c>
      <c r="R1083" s="9">
        <v>20</v>
      </c>
      <c r="S1083" s="9">
        <v>14</v>
      </c>
      <c r="T1083" s="9">
        <v>19.25</v>
      </c>
      <c r="U1083" s="12">
        <v>32.75</v>
      </c>
      <c r="V1083" s="12">
        <v>3.12</v>
      </c>
      <c r="W1083" s="12">
        <v>16</v>
      </c>
      <c r="X1083" s="9">
        <v>11.25</v>
      </c>
      <c r="Y1083" s="9" t="s">
        <v>866</v>
      </c>
      <c r="Z1083" s="9" t="s">
        <v>694</v>
      </c>
      <c r="AA1083" s="9" t="s">
        <v>695</v>
      </c>
      <c r="AB1083" s="9" t="s">
        <v>698</v>
      </c>
      <c r="AC1083" s="9">
        <v>0.23333333333333334</v>
      </c>
      <c r="AD1083" s="9">
        <v>4.666666666666667</v>
      </c>
      <c r="AE1083" s="9">
        <v>0.3125</v>
      </c>
      <c r="AF1083" s="9">
        <v>22.5</v>
      </c>
      <c r="AG1083" s="25" t="s">
        <v>2264</v>
      </c>
    </row>
    <row r="1084" spans="2:33" ht="26.25" x14ac:dyDescent="0.25">
      <c r="B1084" s="48" t="str">
        <f t="shared" si="104"/>
        <v>WNeck Flange 1500-NPS20 SCH-30</v>
      </c>
      <c r="C1084" s="9" t="s">
        <v>23</v>
      </c>
      <c r="D1084" s="9" t="s">
        <v>964</v>
      </c>
      <c r="E1084" s="9">
        <v>16744703</v>
      </c>
      <c r="F1084" s="22" t="s">
        <v>689</v>
      </c>
      <c r="G1084" s="9" t="s">
        <v>1</v>
      </c>
      <c r="H1084" s="9" t="s">
        <v>2106</v>
      </c>
      <c r="I1084" s="13" t="s">
        <v>2100</v>
      </c>
      <c r="J1084" s="10">
        <v>20</v>
      </c>
      <c r="K1084" s="11" t="s">
        <v>967</v>
      </c>
      <c r="L1084" s="11" t="s">
        <v>1910</v>
      </c>
      <c r="M1084" s="15">
        <v>1500</v>
      </c>
      <c r="N1084" s="12">
        <v>38.75</v>
      </c>
      <c r="O1084" s="12">
        <v>0.25</v>
      </c>
      <c r="P1084" s="12">
        <v>7</v>
      </c>
      <c r="Q1084" s="12">
        <v>25.25</v>
      </c>
      <c r="R1084" s="9">
        <v>20</v>
      </c>
      <c r="S1084" s="9">
        <v>14</v>
      </c>
      <c r="T1084" s="9">
        <v>19</v>
      </c>
      <c r="U1084" s="12">
        <v>32.75</v>
      </c>
      <c r="V1084" s="12">
        <v>3.12</v>
      </c>
      <c r="W1084" s="12">
        <v>16</v>
      </c>
      <c r="X1084" s="9">
        <v>11.25</v>
      </c>
      <c r="Y1084" s="9" t="s">
        <v>868</v>
      </c>
      <c r="Z1084" s="9" t="s">
        <v>694</v>
      </c>
      <c r="AA1084" s="9" t="s">
        <v>695</v>
      </c>
      <c r="AB1084" s="9" t="s">
        <v>698</v>
      </c>
      <c r="AC1084" s="9">
        <v>0.23333333333333334</v>
      </c>
      <c r="AD1084" s="9">
        <v>4.666666666666667</v>
      </c>
      <c r="AE1084" s="9">
        <v>0.4375</v>
      </c>
      <c r="AF1084" s="9">
        <v>22.5</v>
      </c>
      <c r="AG1084" s="25" t="s">
        <v>2264</v>
      </c>
    </row>
    <row r="1085" spans="2:33" ht="26.25" x14ac:dyDescent="0.25">
      <c r="B1085" s="48" t="str">
        <f t="shared" si="104"/>
        <v>WNeck Flange 1500-NPS20 SCH-40</v>
      </c>
      <c r="C1085" s="9" t="s">
        <v>23</v>
      </c>
      <c r="D1085" s="9" t="s">
        <v>964</v>
      </c>
      <c r="E1085" s="9">
        <v>16744703</v>
      </c>
      <c r="F1085" s="22" t="s">
        <v>689</v>
      </c>
      <c r="G1085" s="9" t="s">
        <v>1</v>
      </c>
      <c r="H1085" s="9" t="s">
        <v>2107</v>
      </c>
      <c r="I1085" s="13" t="s">
        <v>2100</v>
      </c>
      <c r="J1085" s="10">
        <v>20</v>
      </c>
      <c r="K1085" s="11" t="s">
        <v>967</v>
      </c>
      <c r="L1085" s="11" t="s">
        <v>1910</v>
      </c>
      <c r="M1085" s="15">
        <v>1500</v>
      </c>
      <c r="N1085" s="12">
        <v>38.75</v>
      </c>
      <c r="O1085" s="12">
        <v>0.25</v>
      </c>
      <c r="P1085" s="12">
        <v>7</v>
      </c>
      <c r="Q1085" s="12">
        <v>25.25</v>
      </c>
      <c r="R1085" s="9">
        <v>20</v>
      </c>
      <c r="S1085" s="9">
        <v>14</v>
      </c>
      <c r="T1085" s="9">
        <v>18.812000000000001</v>
      </c>
      <c r="U1085" s="12">
        <v>32.75</v>
      </c>
      <c r="V1085" s="12">
        <v>3.12</v>
      </c>
      <c r="W1085" s="12">
        <v>16</v>
      </c>
      <c r="X1085" s="9">
        <v>11.25</v>
      </c>
      <c r="Y1085" s="9" t="s">
        <v>702</v>
      </c>
      <c r="Z1085" s="9" t="s">
        <v>694</v>
      </c>
      <c r="AA1085" s="9" t="s">
        <v>695</v>
      </c>
      <c r="AB1085" s="9" t="s">
        <v>698</v>
      </c>
      <c r="AC1085" s="9">
        <v>0.23333333333333334</v>
      </c>
      <c r="AD1085" s="9">
        <v>4.666666666666667</v>
      </c>
      <c r="AE1085" s="9">
        <v>0.53149999999999942</v>
      </c>
      <c r="AF1085" s="9">
        <v>22.5</v>
      </c>
      <c r="AG1085" s="25" t="s">
        <v>2264</v>
      </c>
    </row>
    <row r="1086" spans="2:33" ht="26.25" x14ac:dyDescent="0.25">
      <c r="B1086" s="48" t="str">
        <f t="shared" si="104"/>
        <v>WNeck Flange 1500-NPS20 SCH-60</v>
      </c>
      <c r="C1086" s="9" t="s">
        <v>23</v>
      </c>
      <c r="D1086" s="9" t="s">
        <v>964</v>
      </c>
      <c r="E1086" s="9">
        <v>16744703</v>
      </c>
      <c r="F1086" s="22" t="s">
        <v>689</v>
      </c>
      <c r="G1086" s="9" t="s">
        <v>1</v>
      </c>
      <c r="H1086" s="9" t="s">
        <v>2108</v>
      </c>
      <c r="I1086" s="13" t="s">
        <v>2100</v>
      </c>
      <c r="J1086" s="10">
        <v>20</v>
      </c>
      <c r="K1086" s="11" t="s">
        <v>967</v>
      </c>
      <c r="L1086" s="11" t="s">
        <v>1910</v>
      </c>
      <c r="M1086" s="15">
        <v>1500</v>
      </c>
      <c r="N1086" s="12">
        <v>38.75</v>
      </c>
      <c r="O1086" s="12">
        <v>0.25</v>
      </c>
      <c r="P1086" s="12">
        <v>7</v>
      </c>
      <c r="Q1086" s="12">
        <v>25.25</v>
      </c>
      <c r="R1086" s="9">
        <v>20</v>
      </c>
      <c r="S1086" s="9">
        <v>14</v>
      </c>
      <c r="T1086" s="9">
        <v>18.376000000000001</v>
      </c>
      <c r="U1086" s="12">
        <v>32.75</v>
      </c>
      <c r="V1086" s="12">
        <v>3.12</v>
      </c>
      <c r="W1086" s="12">
        <v>16</v>
      </c>
      <c r="X1086" s="9">
        <v>11.25</v>
      </c>
      <c r="Y1086" s="9" t="s">
        <v>872</v>
      </c>
      <c r="Z1086" s="9" t="s">
        <v>694</v>
      </c>
      <c r="AA1086" s="9" t="s">
        <v>695</v>
      </c>
      <c r="AB1086" s="9" t="s">
        <v>698</v>
      </c>
      <c r="AC1086" s="9">
        <v>0.23333333333333334</v>
      </c>
      <c r="AD1086" s="9">
        <v>4.666666666666667</v>
      </c>
      <c r="AE1086" s="9">
        <v>0.74949999999999939</v>
      </c>
      <c r="AF1086" s="9">
        <v>22.5</v>
      </c>
      <c r="AG1086" s="25" t="s">
        <v>2264</v>
      </c>
    </row>
    <row r="1087" spans="2:33" ht="26.25" x14ac:dyDescent="0.25">
      <c r="B1087" s="48" t="str">
        <f t="shared" si="104"/>
        <v>WNeck Flange 1500-NPS20 SCH-80</v>
      </c>
      <c r="C1087" s="9" t="s">
        <v>23</v>
      </c>
      <c r="D1087" s="9" t="s">
        <v>964</v>
      </c>
      <c r="E1087" s="9">
        <v>16744703</v>
      </c>
      <c r="F1087" s="22" t="s">
        <v>689</v>
      </c>
      <c r="G1087" s="9" t="s">
        <v>1</v>
      </c>
      <c r="H1087" s="9" t="s">
        <v>2109</v>
      </c>
      <c r="I1087" s="13" t="s">
        <v>2100</v>
      </c>
      <c r="J1087" s="10">
        <v>20</v>
      </c>
      <c r="K1087" s="11" t="s">
        <v>967</v>
      </c>
      <c r="L1087" s="11" t="s">
        <v>1910</v>
      </c>
      <c r="M1087" s="15">
        <v>1500</v>
      </c>
      <c r="N1087" s="12">
        <v>38.75</v>
      </c>
      <c r="O1087" s="12">
        <v>0.25</v>
      </c>
      <c r="P1087" s="12">
        <v>7</v>
      </c>
      <c r="Q1087" s="12">
        <v>25.25</v>
      </c>
      <c r="R1087" s="9">
        <v>20</v>
      </c>
      <c r="S1087" s="9">
        <v>14</v>
      </c>
      <c r="T1087" s="9">
        <v>17.937999999999999</v>
      </c>
      <c r="U1087" s="12">
        <v>32.75</v>
      </c>
      <c r="V1087" s="12">
        <v>3.12</v>
      </c>
      <c r="W1087" s="12">
        <v>16</v>
      </c>
      <c r="X1087" s="9">
        <v>11.25</v>
      </c>
      <c r="Y1087" s="9" t="s">
        <v>704</v>
      </c>
      <c r="Z1087" s="9" t="s">
        <v>694</v>
      </c>
      <c r="AA1087" s="9" t="s">
        <v>695</v>
      </c>
      <c r="AB1087" s="9" t="s">
        <v>698</v>
      </c>
      <c r="AC1087" s="9">
        <v>0.23333333333333334</v>
      </c>
      <c r="AD1087" s="9">
        <v>4.666666666666667</v>
      </c>
      <c r="AE1087" s="9">
        <v>0.96850000000000058</v>
      </c>
      <c r="AF1087" s="9">
        <v>22.5</v>
      </c>
      <c r="AG1087" s="25" t="s">
        <v>2264</v>
      </c>
    </row>
    <row r="1088" spans="2:33" ht="26.25" x14ac:dyDescent="0.25">
      <c r="B1088" s="48" t="str">
        <f t="shared" si="104"/>
        <v>WNeck Flange 1500-NPS20 SCH-STD</v>
      </c>
      <c r="C1088" s="9" t="s">
        <v>23</v>
      </c>
      <c r="D1088" s="9" t="s">
        <v>964</v>
      </c>
      <c r="E1088" s="9">
        <v>16744703</v>
      </c>
      <c r="F1088" s="22" t="s">
        <v>689</v>
      </c>
      <c r="G1088" s="9" t="s">
        <v>1</v>
      </c>
      <c r="H1088" s="9" t="s">
        <v>2110</v>
      </c>
      <c r="I1088" s="13" t="s">
        <v>2100</v>
      </c>
      <c r="J1088" s="10">
        <v>20</v>
      </c>
      <c r="K1088" s="11" t="s">
        <v>967</v>
      </c>
      <c r="L1088" s="11" t="s">
        <v>1910</v>
      </c>
      <c r="M1088" s="15">
        <v>1500</v>
      </c>
      <c r="N1088" s="12">
        <v>38.75</v>
      </c>
      <c r="O1088" s="12">
        <v>0.25</v>
      </c>
      <c r="P1088" s="12">
        <v>7</v>
      </c>
      <c r="Q1088" s="12">
        <v>25.25</v>
      </c>
      <c r="R1088" s="9">
        <v>20</v>
      </c>
      <c r="S1088" s="9">
        <v>14</v>
      </c>
      <c r="T1088" s="9">
        <v>19.25</v>
      </c>
      <c r="U1088" s="12">
        <v>32.75</v>
      </c>
      <c r="V1088" s="12">
        <v>3.12</v>
      </c>
      <c r="W1088" s="12">
        <v>16</v>
      </c>
      <c r="X1088" s="9">
        <v>11.25</v>
      </c>
      <c r="Y1088" s="9" t="s">
        <v>706</v>
      </c>
      <c r="Z1088" s="9" t="s">
        <v>694</v>
      </c>
      <c r="AA1088" s="9" t="s">
        <v>695</v>
      </c>
      <c r="AB1088" s="9" t="s">
        <v>698</v>
      </c>
      <c r="AC1088" s="9">
        <v>0.23333333333333334</v>
      </c>
      <c r="AD1088" s="9">
        <v>4.666666666666667</v>
      </c>
      <c r="AE1088" s="9">
        <v>0.3125</v>
      </c>
      <c r="AF1088" s="9">
        <v>22.5</v>
      </c>
      <c r="AG1088" s="25" t="s">
        <v>2264</v>
      </c>
    </row>
    <row r="1089" spans="2:33" ht="26.25" x14ac:dyDescent="0.25">
      <c r="B1089" s="48" t="str">
        <f t="shared" si="104"/>
        <v>WNeck Flange 1500-NPS20 SCH-XH</v>
      </c>
      <c r="C1089" s="9" t="s">
        <v>23</v>
      </c>
      <c r="D1089" s="9" t="s">
        <v>964</v>
      </c>
      <c r="E1089" s="9">
        <v>16744703</v>
      </c>
      <c r="F1089" s="22" t="s">
        <v>689</v>
      </c>
      <c r="G1089" s="9" t="s">
        <v>1</v>
      </c>
      <c r="H1089" s="9" t="s">
        <v>2111</v>
      </c>
      <c r="I1089" s="13" t="s">
        <v>2100</v>
      </c>
      <c r="J1089" s="10">
        <v>20</v>
      </c>
      <c r="K1089" s="11" t="s">
        <v>967</v>
      </c>
      <c r="L1089" s="11" t="s">
        <v>1910</v>
      </c>
      <c r="M1089" s="15">
        <v>1500</v>
      </c>
      <c r="N1089" s="12">
        <v>38.75</v>
      </c>
      <c r="O1089" s="12">
        <v>0.25</v>
      </c>
      <c r="P1089" s="12">
        <v>7</v>
      </c>
      <c r="Q1089" s="12">
        <v>25.25</v>
      </c>
      <c r="R1089" s="9">
        <v>20</v>
      </c>
      <c r="S1089" s="9">
        <v>14</v>
      </c>
      <c r="T1089" s="9">
        <v>19</v>
      </c>
      <c r="U1089" s="12">
        <v>32.75</v>
      </c>
      <c r="V1089" s="12">
        <v>3.12</v>
      </c>
      <c r="W1089" s="12">
        <v>16</v>
      </c>
      <c r="X1089" s="9">
        <v>11.25</v>
      </c>
      <c r="Y1089" s="9" t="s">
        <v>708</v>
      </c>
      <c r="Z1089" s="9" t="s">
        <v>694</v>
      </c>
      <c r="AA1089" s="9" t="s">
        <v>695</v>
      </c>
      <c r="AB1089" s="9" t="s">
        <v>698</v>
      </c>
      <c r="AC1089" s="9">
        <v>0.23333333333333334</v>
      </c>
      <c r="AD1089" s="9">
        <v>4.666666666666667</v>
      </c>
      <c r="AE1089" s="9">
        <v>0.4375</v>
      </c>
      <c r="AF1089" s="9">
        <v>22.5</v>
      </c>
      <c r="AG1089" s="25" t="s">
        <v>2264</v>
      </c>
    </row>
    <row r="1090" spans="2:33" ht="26.25" x14ac:dyDescent="0.25">
      <c r="B1090" s="48" t="str">
        <f t="shared" si="104"/>
        <v>WNeck Flange 1500-NPS24 SCH-10</v>
      </c>
      <c r="C1090" s="9" t="s">
        <v>23</v>
      </c>
      <c r="D1090" s="9" t="s">
        <v>788</v>
      </c>
      <c r="E1090" s="9">
        <v>16777215</v>
      </c>
      <c r="F1090" s="22" t="s">
        <v>689</v>
      </c>
      <c r="G1090" s="9" t="s">
        <v>1</v>
      </c>
      <c r="H1090" s="9" t="s">
        <v>2112</v>
      </c>
      <c r="I1090" s="13" t="s">
        <v>2113</v>
      </c>
      <c r="J1090" s="10">
        <v>24.000000000000004</v>
      </c>
      <c r="K1090" s="11" t="s">
        <v>981</v>
      </c>
      <c r="L1090" s="11" t="s">
        <v>1910</v>
      </c>
      <c r="M1090" s="15">
        <v>1500</v>
      </c>
      <c r="N1090" s="12">
        <v>46</v>
      </c>
      <c r="O1090" s="12">
        <v>0.25</v>
      </c>
      <c r="P1090" s="12">
        <v>8</v>
      </c>
      <c r="Q1090" s="12">
        <v>30</v>
      </c>
      <c r="R1090" s="9">
        <v>24.000000000000004</v>
      </c>
      <c r="S1090" s="9">
        <v>16</v>
      </c>
      <c r="T1090" s="9">
        <v>23.5</v>
      </c>
      <c r="U1090" s="12">
        <v>39</v>
      </c>
      <c r="V1090" s="12">
        <v>3.62</v>
      </c>
      <c r="W1090" s="12">
        <v>16</v>
      </c>
      <c r="X1090" s="9">
        <v>11.25</v>
      </c>
      <c r="Y1090" s="9" t="s">
        <v>693</v>
      </c>
      <c r="Z1090" s="9" t="s">
        <v>694</v>
      </c>
      <c r="AA1090" s="9" t="s">
        <v>695</v>
      </c>
      <c r="AB1090" s="9" t="s">
        <v>698</v>
      </c>
      <c r="AC1090" s="9">
        <v>0.26666666666666666</v>
      </c>
      <c r="AD1090" s="9">
        <v>5.333333333333333</v>
      </c>
      <c r="AE1090" s="9">
        <v>0.18750000000000178</v>
      </c>
      <c r="AF1090" s="9">
        <v>22.5</v>
      </c>
      <c r="AG1090" s="25" t="s">
        <v>2264</v>
      </c>
    </row>
    <row r="1091" spans="2:33" ht="26.25" x14ac:dyDescent="0.25">
      <c r="B1091" s="48" t="str">
        <f t="shared" si="104"/>
        <v>WNeck Flange 1500-NPS24 SCH-100</v>
      </c>
      <c r="C1091" s="9" t="s">
        <v>23</v>
      </c>
      <c r="D1091" s="9" t="s">
        <v>788</v>
      </c>
      <c r="E1091" s="9">
        <v>16777215</v>
      </c>
      <c r="F1091" s="22" t="s">
        <v>689</v>
      </c>
      <c r="G1091" s="9" t="s">
        <v>1</v>
      </c>
      <c r="H1091" s="9" t="s">
        <v>2114</v>
      </c>
      <c r="I1091" s="13" t="s">
        <v>2113</v>
      </c>
      <c r="J1091" s="10">
        <v>24.000000000000004</v>
      </c>
      <c r="K1091" s="11" t="s">
        <v>981</v>
      </c>
      <c r="L1091" s="11" t="s">
        <v>1910</v>
      </c>
      <c r="M1091" s="15">
        <v>1500</v>
      </c>
      <c r="N1091" s="12">
        <v>46</v>
      </c>
      <c r="O1091" s="12">
        <v>0.25</v>
      </c>
      <c r="P1091" s="12">
        <v>8</v>
      </c>
      <c r="Q1091" s="12">
        <v>30</v>
      </c>
      <c r="R1091" s="9">
        <v>24.000000000000004</v>
      </c>
      <c r="S1091" s="9">
        <v>16</v>
      </c>
      <c r="T1091" s="9">
        <v>20.937999999999999</v>
      </c>
      <c r="U1091" s="12">
        <v>39</v>
      </c>
      <c r="V1091" s="12">
        <v>3.62</v>
      </c>
      <c r="W1091" s="12">
        <v>16</v>
      </c>
      <c r="X1091" s="9">
        <v>11.25</v>
      </c>
      <c r="Y1091" s="9" t="s">
        <v>859</v>
      </c>
      <c r="Z1091" s="9" t="s">
        <v>694</v>
      </c>
      <c r="AA1091" s="9" t="s">
        <v>695</v>
      </c>
      <c r="AB1091" s="9" t="s">
        <v>698</v>
      </c>
      <c r="AC1091" s="9">
        <v>0.26666666666666666</v>
      </c>
      <c r="AD1091" s="9">
        <v>5.333333333333333</v>
      </c>
      <c r="AE1091" s="9">
        <v>1.4685000000000024</v>
      </c>
      <c r="AF1091" s="9">
        <v>22.5</v>
      </c>
      <c r="AG1091" s="25" t="s">
        <v>2264</v>
      </c>
    </row>
    <row r="1092" spans="2:33" ht="26.25" x14ac:dyDescent="0.25">
      <c r="B1092" s="48" t="str">
        <f t="shared" si="104"/>
        <v>WNeck Flange 1500-NPS24 SCH-120</v>
      </c>
      <c r="C1092" s="9" t="s">
        <v>23</v>
      </c>
      <c r="D1092" s="9" t="s">
        <v>788</v>
      </c>
      <c r="E1092" s="9">
        <v>16777215</v>
      </c>
      <c r="F1092" s="22" t="s">
        <v>689</v>
      </c>
      <c r="G1092" s="9" t="s">
        <v>1</v>
      </c>
      <c r="H1092" s="9" t="s">
        <v>2115</v>
      </c>
      <c r="I1092" s="13" t="s">
        <v>2113</v>
      </c>
      <c r="J1092" s="10">
        <v>24.000000000000004</v>
      </c>
      <c r="K1092" s="11" t="s">
        <v>981</v>
      </c>
      <c r="L1092" s="11" t="s">
        <v>1910</v>
      </c>
      <c r="M1092" s="15">
        <v>1500</v>
      </c>
      <c r="N1092" s="12">
        <v>46</v>
      </c>
      <c r="O1092" s="12">
        <v>0.25</v>
      </c>
      <c r="P1092" s="12">
        <v>8</v>
      </c>
      <c r="Q1092" s="12">
        <v>30</v>
      </c>
      <c r="R1092" s="9">
        <v>24.000000000000004</v>
      </c>
      <c r="S1092" s="9">
        <v>16</v>
      </c>
      <c r="T1092" s="9">
        <v>20.376000000000001</v>
      </c>
      <c r="U1092" s="12">
        <v>39</v>
      </c>
      <c r="V1092" s="12">
        <v>3.62</v>
      </c>
      <c r="W1092" s="12">
        <v>16</v>
      </c>
      <c r="X1092" s="9">
        <v>11.25</v>
      </c>
      <c r="Y1092" s="9" t="s">
        <v>816</v>
      </c>
      <c r="Z1092" s="9" t="s">
        <v>694</v>
      </c>
      <c r="AA1092" s="9" t="s">
        <v>695</v>
      </c>
      <c r="AB1092" s="9" t="s">
        <v>698</v>
      </c>
      <c r="AC1092" s="9">
        <v>0.26666666666666666</v>
      </c>
      <c r="AD1092" s="9">
        <v>5.333333333333333</v>
      </c>
      <c r="AE1092" s="9">
        <v>1.7495000000000012</v>
      </c>
      <c r="AF1092" s="9">
        <v>22.5</v>
      </c>
      <c r="AG1092" s="25" t="s">
        <v>2264</v>
      </c>
    </row>
    <row r="1093" spans="2:33" ht="26.25" x14ac:dyDescent="0.25">
      <c r="B1093" s="48" t="str">
        <f t="shared" ref="B1093:B1156" si="105">CONCATENATE("WNeck Flange ",M1093,"-NPS",J1093," ",Y1093)</f>
        <v>WNeck Flange 1500-NPS24 SCH-140</v>
      </c>
      <c r="C1093" s="9" t="s">
        <v>23</v>
      </c>
      <c r="D1093" s="9" t="s">
        <v>788</v>
      </c>
      <c r="E1093" s="9">
        <v>16777215</v>
      </c>
      <c r="F1093" s="22" t="s">
        <v>689</v>
      </c>
      <c r="G1093" s="9" t="s">
        <v>1</v>
      </c>
      <c r="H1093" s="9" t="s">
        <v>2116</v>
      </c>
      <c r="I1093" s="13" t="s">
        <v>2113</v>
      </c>
      <c r="J1093" s="10">
        <v>24.000000000000004</v>
      </c>
      <c r="K1093" s="11" t="s">
        <v>981</v>
      </c>
      <c r="L1093" s="11" t="s">
        <v>1910</v>
      </c>
      <c r="M1093" s="15">
        <v>1500</v>
      </c>
      <c r="N1093" s="12">
        <v>46</v>
      </c>
      <c r="O1093" s="12">
        <v>0.25</v>
      </c>
      <c r="P1093" s="12">
        <v>8</v>
      </c>
      <c r="Q1093" s="12">
        <v>30</v>
      </c>
      <c r="R1093" s="9">
        <v>24.000000000000004</v>
      </c>
      <c r="S1093" s="9">
        <v>16</v>
      </c>
      <c r="T1093" s="9">
        <v>19.876000000000001</v>
      </c>
      <c r="U1093" s="12">
        <v>39</v>
      </c>
      <c r="V1093" s="12">
        <v>3.62</v>
      </c>
      <c r="W1093" s="12">
        <v>16</v>
      </c>
      <c r="X1093" s="9">
        <v>11.25</v>
      </c>
      <c r="Y1093" s="9" t="s">
        <v>862</v>
      </c>
      <c r="Z1093" s="9" t="s">
        <v>694</v>
      </c>
      <c r="AA1093" s="9" t="s">
        <v>695</v>
      </c>
      <c r="AB1093" s="9" t="s">
        <v>698</v>
      </c>
      <c r="AC1093" s="9">
        <v>0.26666666666666666</v>
      </c>
      <c r="AD1093" s="9">
        <v>5.333333333333333</v>
      </c>
      <c r="AE1093" s="9">
        <v>1.9995000000000012</v>
      </c>
      <c r="AF1093" s="9">
        <v>22.5</v>
      </c>
      <c r="AG1093" s="25" t="s">
        <v>2264</v>
      </c>
    </row>
    <row r="1094" spans="2:33" ht="26.25" x14ac:dyDescent="0.25">
      <c r="B1094" s="48" t="str">
        <f t="shared" si="105"/>
        <v>WNeck Flange 1500-NPS24 SCH-160</v>
      </c>
      <c r="C1094" s="9" t="s">
        <v>23</v>
      </c>
      <c r="D1094" s="9" t="s">
        <v>788</v>
      </c>
      <c r="E1094" s="9">
        <v>16777215</v>
      </c>
      <c r="F1094" s="22" t="s">
        <v>689</v>
      </c>
      <c r="G1094" s="9" t="s">
        <v>1</v>
      </c>
      <c r="H1094" s="9" t="s">
        <v>2117</v>
      </c>
      <c r="I1094" s="13" t="s">
        <v>2113</v>
      </c>
      <c r="J1094" s="10">
        <v>24.000000000000004</v>
      </c>
      <c r="K1094" s="11" t="s">
        <v>981</v>
      </c>
      <c r="L1094" s="11" t="s">
        <v>1910</v>
      </c>
      <c r="M1094" s="15">
        <v>1500</v>
      </c>
      <c r="N1094" s="12">
        <v>46</v>
      </c>
      <c r="O1094" s="12">
        <v>0.25</v>
      </c>
      <c r="P1094" s="12">
        <v>8</v>
      </c>
      <c r="Q1094" s="12">
        <v>30</v>
      </c>
      <c r="R1094" s="9">
        <v>24.000000000000004</v>
      </c>
      <c r="S1094" s="9">
        <v>16</v>
      </c>
      <c r="T1094" s="9">
        <v>19.312000000000001</v>
      </c>
      <c r="U1094" s="12">
        <v>39</v>
      </c>
      <c r="V1094" s="12">
        <v>3.62</v>
      </c>
      <c r="W1094" s="12">
        <v>16</v>
      </c>
      <c r="X1094" s="9">
        <v>11.25</v>
      </c>
      <c r="Y1094" s="9" t="s">
        <v>700</v>
      </c>
      <c r="Z1094" s="9" t="s">
        <v>694</v>
      </c>
      <c r="AA1094" s="9" t="s">
        <v>695</v>
      </c>
      <c r="AB1094" s="9" t="s">
        <v>698</v>
      </c>
      <c r="AC1094" s="9">
        <v>0.26666666666666666</v>
      </c>
      <c r="AD1094" s="9">
        <v>5.333333333333333</v>
      </c>
      <c r="AE1094" s="9">
        <v>2.2815000000000012</v>
      </c>
      <c r="AF1094" s="9">
        <v>22.5</v>
      </c>
      <c r="AG1094" s="25" t="s">
        <v>2264</v>
      </c>
    </row>
    <row r="1095" spans="2:33" ht="26.25" x14ac:dyDescent="0.25">
      <c r="B1095" s="48" t="str">
        <f t="shared" si="105"/>
        <v>WNeck Flange 1500-NPS24 SCH-20</v>
      </c>
      <c r="C1095" s="9" t="s">
        <v>23</v>
      </c>
      <c r="D1095" s="9" t="s">
        <v>788</v>
      </c>
      <c r="E1095" s="9">
        <v>16777215</v>
      </c>
      <c r="F1095" s="22" t="s">
        <v>689</v>
      </c>
      <c r="G1095" s="9" t="s">
        <v>1</v>
      </c>
      <c r="H1095" s="9" t="s">
        <v>2118</v>
      </c>
      <c r="I1095" s="13" t="s">
        <v>2113</v>
      </c>
      <c r="J1095" s="10">
        <v>24.000000000000004</v>
      </c>
      <c r="K1095" s="11" t="s">
        <v>981</v>
      </c>
      <c r="L1095" s="11" t="s">
        <v>1910</v>
      </c>
      <c r="M1095" s="15">
        <v>1500</v>
      </c>
      <c r="N1095" s="12">
        <v>46</v>
      </c>
      <c r="O1095" s="12">
        <v>0.25</v>
      </c>
      <c r="P1095" s="12">
        <v>8</v>
      </c>
      <c r="Q1095" s="12">
        <v>30</v>
      </c>
      <c r="R1095" s="9">
        <v>24.000000000000004</v>
      </c>
      <c r="S1095" s="9">
        <v>16</v>
      </c>
      <c r="T1095" s="9">
        <v>23.25</v>
      </c>
      <c r="U1095" s="12">
        <v>39</v>
      </c>
      <c r="V1095" s="12">
        <v>3.62</v>
      </c>
      <c r="W1095" s="12">
        <v>16</v>
      </c>
      <c r="X1095" s="9">
        <v>11.25</v>
      </c>
      <c r="Y1095" s="9" t="s">
        <v>866</v>
      </c>
      <c r="Z1095" s="9" t="s">
        <v>694</v>
      </c>
      <c r="AA1095" s="9" t="s">
        <v>695</v>
      </c>
      <c r="AB1095" s="9" t="s">
        <v>698</v>
      </c>
      <c r="AC1095" s="9">
        <v>0.26666666666666666</v>
      </c>
      <c r="AD1095" s="9">
        <v>5.333333333333333</v>
      </c>
      <c r="AE1095" s="9">
        <v>0.31250000000000178</v>
      </c>
      <c r="AF1095" s="9">
        <v>22.5</v>
      </c>
      <c r="AG1095" s="25" t="s">
        <v>2264</v>
      </c>
    </row>
    <row r="1096" spans="2:33" ht="26.25" x14ac:dyDescent="0.25">
      <c r="B1096" s="48" t="str">
        <f t="shared" si="105"/>
        <v>WNeck Flange 1500-NPS24 SCH-30</v>
      </c>
      <c r="C1096" s="9" t="s">
        <v>23</v>
      </c>
      <c r="D1096" s="9" t="s">
        <v>788</v>
      </c>
      <c r="E1096" s="9">
        <v>16777215</v>
      </c>
      <c r="F1096" s="22" t="s">
        <v>689</v>
      </c>
      <c r="G1096" s="9" t="s">
        <v>1</v>
      </c>
      <c r="H1096" s="9" t="s">
        <v>2119</v>
      </c>
      <c r="I1096" s="13" t="s">
        <v>2113</v>
      </c>
      <c r="J1096" s="10">
        <v>24.000000000000004</v>
      </c>
      <c r="K1096" s="11" t="s">
        <v>981</v>
      </c>
      <c r="L1096" s="11" t="s">
        <v>1910</v>
      </c>
      <c r="M1096" s="15">
        <v>1500</v>
      </c>
      <c r="N1096" s="12">
        <v>46</v>
      </c>
      <c r="O1096" s="12">
        <v>0.25</v>
      </c>
      <c r="P1096" s="12">
        <v>8</v>
      </c>
      <c r="Q1096" s="12">
        <v>30</v>
      </c>
      <c r="R1096" s="9">
        <v>24.000000000000004</v>
      </c>
      <c r="S1096" s="9">
        <v>16</v>
      </c>
      <c r="T1096" s="9">
        <v>22.876000000000001</v>
      </c>
      <c r="U1096" s="12">
        <v>39</v>
      </c>
      <c r="V1096" s="12">
        <v>3.62</v>
      </c>
      <c r="W1096" s="12">
        <v>16</v>
      </c>
      <c r="X1096" s="9">
        <v>11.25</v>
      </c>
      <c r="Y1096" s="9" t="s">
        <v>868</v>
      </c>
      <c r="Z1096" s="9" t="s">
        <v>694</v>
      </c>
      <c r="AA1096" s="9" t="s">
        <v>695</v>
      </c>
      <c r="AB1096" s="9" t="s">
        <v>698</v>
      </c>
      <c r="AC1096" s="9">
        <v>0.26666666666666666</v>
      </c>
      <c r="AD1096" s="9">
        <v>5.333333333333333</v>
      </c>
      <c r="AE1096" s="9">
        <v>0.49950000000000117</v>
      </c>
      <c r="AF1096" s="9">
        <v>22.5</v>
      </c>
      <c r="AG1096" s="25" t="s">
        <v>2264</v>
      </c>
    </row>
    <row r="1097" spans="2:33" ht="26.25" x14ac:dyDescent="0.25">
      <c r="B1097" s="48" t="str">
        <f t="shared" si="105"/>
        <v>WNeck Flange 1500-NPS24 SCH-40</v>
      </c>
      <c r="C1097" s="9" t="s">
        <v>23</v>
      </c>
      <c r="D1097" s="9" t="s">
        <v>788</v>
      </c>
      <c r="E1097" s="9">
        <v>16777215</v>
      </c>
      <c r="F1097" s="22" t="s">
        <v>689</v>
      </c>
      <c r="G1097" s="9" t="s">
        <v>1</v>
      </c>
      <c r="H1097" s="9" t="s">
        <v>2120</v>
      </c>
      <c r="I1097" s="13" t="s">
        <v>2113</v>
      </c>
      <c r="J1097" s="10">
        <v>24.000000000000004</v>
      </c>
      <c r="K1097" s="11" t="s">
        <v>981</v>
      </c>
      <c r="L1097" s="11" t="s">
        <v>1910</v>
      </c>
      <c r="M1097" s="15">
        <v>1500</v>
      </c>
      <c r="N1097" s="12">
        <v>46</v>
      </c>
      <c r="O1097" s="12">
        <v>0.25</v>
      </c>
      <c r="P1097" s="12">
        <v>8</v>
      </c>
      <c r="Q1097" s="12">
        <v>30</v>
      </c>
      <c r="R1097" s="9">
        <v>24.000000000000004</v>
      </c>
      <c r="S1097" s="9">
        <v>16</v>
      </c>
      <c r="T1097" s="9">
        <v>22.623999999999999</v>
      </c>
      <c r="U1097" s="12">
        <v>39</v>
      </c>
      <c r="V1097" s="12">
        <v>3.62</v>
      </c>
      <c r="W1097" s="12">
        <v>16</v>
      </c>
      <c r="X1097" s="9">
        <v>11.25</v>
      </c>
      <c r="Y1097" s="9" t="s">
        <v>702</v>
      </c>
      <c r="Z1097" s="9" t="s">
        <v>694</v>
      </c>
      <c r="AA1097" s="9" t="s">
        <v>695</v>
      </c>
      <c r="AB1097" s="9" t="s">
        <v>698</v>
      </c>
      <c r="AC1097" s="9">
        <v>0.26666666666666666</v>
      </c>
      <c r="AD1097" s="9">
        <v>5.333333333333333</v>
      </c>
      <c r="AE1097" s="9">
        <v>0.62550000000000239</v>
      </c>
      <c r="AF1097" s="9">
        <v>22.5</v>
      </c>
      <c r="AG1097" s="25" t="s">
        <v>2264</v>
      </c>
    </row>
    <row r="1098" spans="2:33" ht="26.25" x14ac:dyDescent="0.25">
      <c r="B1098" s="48" t="str">
        <f t="shared" si="105"/>
        <v>WNeck Flange 1500-NPS24 SCH-60</v>
      </c>
      <c r="C1098" s="9" t="s">
        <v>23</v>
      </c>
      <c r="D1098" s="9" t="s">
        <v>788</v>
      </c>
      <c r="E1098" s="9">
        <v>16777215</v>
      </c>
      <c r="F1098" s="22" t="s">
        <v>689</v>
      </c>
      <c r="G1098" s="9" t="s">
        <v>1</v>
      </c>
      <c r="H1098" s="9" t="s">
        <v>2121</v>
      </c>
      <c r="I1098" s="13" t="s">
        <v>2113</v>
      </c>
      <c r="J1098" s="10">
        <v>24.000000000000004</v>
      </c>
      <c r="K1098" s="11" t="s">
        <v>981</v>
      </c>
      <c r="L1098" s="11" t="s">
        <v>1910</v>
      </c>
      <c r="M1098" s="15">
        <v>1500</v>
      </c>
      <c r="N1098" s="12">
        <v>46</v>
      </c>
      <c r="O1098" s="12">
        <v>0.25</v>
      </c>
      <c r="P1098" s="12">
        <v>8</v>
      </c>
      <c r="Q1098" s="12">
        <v>30</v>
      </c>
      <c r="R1098" s="9">
        <v>24.000000000000004</v>
      </c>
      <c r="S1098" s="9">
        <v>16</v>
      </c>
      <c r="T1098" s="9">
        <v>22.062000000000001</v>
      </c>
      <c r="U1098" s="12">
        <v>39</v>
      </c>
      <c r="V1098" s="12">
        <v>3.62</v>
      </c>
      <c r="W1098" s="12">
        <v>16</v>
      </c>
      <c r="X1098" s="9">
        <v>11.25</v>
      </c>
      <c r="Y1098" s="9" t="s">
        <v>872</v>
      </c>
      <c r="Z1098" s="9" t="s">
        <v>694</v>
      </c>
      <c r="AA1098" s="9" t="s">
        <v>695</v>
      </c>
      <c r="AB1098" s="9" t="s">
        <v>698</v>
      </c>
      <c r="AC1098" s="9">
        <v>0.26666666666666666</v>
      </c>
      <c r="AD1098" s="9">
        <v>5.333333333333333</v>
      </c>
      <c r="AE1098" s="9">
        <v>0.90650000000000119</v>
      </c>
      <c r="AF1098" s="9">
        <v>22.5</v>
      </c>
      <c r="AG1098" s="25" t="s">
        <v>2264</v>
      </c>
    </row>
    <row r="1099" spans="2:33" ht="26.25" x14ac:dyDescent="0.25">
      <c r="B1099" s="48" t="str">
        <f t="shared" si="105"/>
        <v>WNeck Flange 1500-NPS24 SCH-80</v>
      </c>
      <c r="C1099" s="9" t="s">
        <v>23</v>
      </c>
      <c r="D1099" s="9" t="s">
        <v>788</v>
      </c>
      <c r="E1099" s="9">
        <v>16777215</v>
      </c>
      <c r="F1099" s="22" t="s">
        <v>689</v>
      </c>
      <c r="G1099" s="9" t="s">
        <v>1</v>
      </c>
      <c r="H1099" s="9" t="s">
        <v>2122</v>
      </c>
      <c r="I1099" s="13" t="s">
        <v>2113</v>
      </c>
      <c r="J1099" s="10">
        <v>24.000000000000004</v>
      </c>
      <c r="K1099" s="11" t="s">
        <v>981</v>
      </c>
      <c r="L1099" s="11" t="s">
        <v>1910</v>
      </c>
      <c r="M1099" s="15">
        <v>1500</v>
      </c>
      <c r="N1099" s="12">
        <v>46</v>
      </c>
      <c r="O1099" s="12">
        <v>0.25</v>
      </c>
      <c r="P1099" s="12">
        <v>8</v>
      </c>
      <c r="Q1099" s="12">
        <v>30</v>
      </c>
      <c r="R1099" s="9">
        <v>24.000000000000004</v>
      </c>
      <c r="S1099" s="9">
        <v>16</v>
      </c>
      <c r="T1099" s="9">
        <v>21.562000000000001</v>
      </c>
      <c r="U1099" s="12">
        <v>39</v>
      </c>
      <c r="V1099" s="12">
        <v>3.62</v>
      </c>
      <c r="W1099" s="12">
        <v>16</v>
      </c>
      <c r="X1099" s="9">
        <v>11.25</v>
      </c>
      <c r="Y1099" s="9" t="s">
        <v>704</v>
      </c>
      <c r="Z1099" s="9" t="s">
        <v>694</v>
      </c>
      <c r="AA1099" s="9" t="s">
        <v>695</v>
      </c>
      <c r="AB1099" s="9" t="s">
        <v>698</v>
      </c>
      <c r="AC1099" s="9">
        <v>0.26666666666666666</v>
      </c>
      <c r="AD1099" s="9">
        <v>5.333333333333333</v>
      </c>
      <c r="AE1099" s="9">
        <v>1.1565000000000012</v>
      </c>
      <c r="AF1099" s="9">
        <v>22.5</v>
      </c>
      <c r="AG1099" s="25" t="s">
        <v>2264</v>
      </c>
    </row>
    <row r="1100" spans="2:33" ht="26.25" x14ac:dyDescent="0.25">
      <c r="B1100" s="48" t="str">
        <f t="shared" si="105"/>
        <v>WNeck Flange 1500-NPS24 SCH-STD</v>
      </c>
      <c r="C1100" s="9" t="s">
        <v>23</v>
      </c>
      <c r="D1100" s="9" t="s">
        <v>788</v>
      </c>
      <c r="E1100" s="9">
        <v>16777215</v>
      </c>
      <c r="F1100" s="22" t="s">
        <v>689</v>
      </c>
      <c r="G1100" s="9" t="s">
        <v>1</v>
      </c>
      <c r="H1100" s="9" t="s">
        <v>2123</v>
      </c>
      <c r="I1100" s="13" t="s">
        <v>2113</v>
      </c>
      <c r="J1100" s="10">
        <v>24.000000000000004</v>
      </c>
      <c r="K1100" s="11" t="s">
        <v>981</v>
      </c>
      <c r="L1100" s="11" t="s">
        <v>1910</v>
      </c>
      <c r="M1100" s="15">
        <v>1500</v>
      </c>
      <c r="N1100" s="12">
        <v>46</v>
      </c>
      <c r="O1100" s="12">
        <v>0.25</v>
      </c>
      <c r="P1100" s="12">
        <v>8</v>
      </c>
      <c r="Q1100" s="12">
        <v>30</v>
      </c>
      <c r="R1100" s="9">
        <v>24.000000000000004</v>
      </c>
      <c r="S1100" s="9">
        <v>16</v>
      </c>
      <c r="T1100" s="9">
        <v>23.25</v>
      </c>
      <c r="U1100" s="12">
        <v>39</v>
      </c>
      <c r="V1100" s="12">
        <v>3.62</v>
      </c>
      <c r="W1100" s="12">
        <v>16</v>
      </c>
      <c r="X1100" s="9">
        <v>11.25</v>
      </c>
      <c r="Y1100" s="9" t="s">
        <v>706</v>
      </c>
      <c r="Z1100" s="9" t="s">
        <v>694</v>
      </c>
      <c r="AA1100" s="9" t="s">
        <v>695</v>
      </c>
      <c r="AB1100" s="9" t="s">
        <v>698</v>
      </c>
      <c r="AC1100" s="9">
        <v>0.26666666666666666</v>
      </c>
      <c r="AD1100" s="9">
        <v>5.333333333333333</v>
      </c>
      <c r="AE1100" s="9">
        <v>0.31250000000000178</v>
      </c>
      <c r="AF1100" s="9">
        <v>22.5</v>
      </c>
      <c r="AG1100" s="25" t="s">
        <v>2264</v>
      </c>
    </row>
    <row r="1101" spans="2:33" ht="26.25" x14ac:dyDescent="0.25">
      <c r="B1101" s="48" t="str">
        <f t="shared" si="105"/>
        <v>WNeck Flange 1500-NPS24 SCH-XH</v>
      </c>
      <c r="C1101" s="9" t="s">
        <v>23</v>
      </c>
      <c r="D1101" s="9" t="s">
        <v>788</v>
      </c>
      <c r="E1101" s="9">
        <v>16777215</v>
      </c>
      <c r="F1101" s="22" t="s">
        <v>689</v>
      </c>
      <c r="G1101" s="9" t="s">
        <v>1</v>
      </c>
      <c r="H1101" s="9" t="s">
        <v>2124</v>
      </c>
      <c r="I1101" s="13" t="s">
        <v>2113</v>
      </c>
      <c r="J1101" s="10">
        <v>24.000000000000004</v>
      </c>
      <c r="K1101" s="11" t="s">
        <v>981</v>
      </c>
      <c r="L1101" s="11" t="s">
        <v>1910</v>
      </c>
      <c r="M1101" s="15">
        <v>1500</v>
      </c>
      <c r="N1101" s="12">
        <v>46</v>
      </c>
      <c r="O1101" s="12">
        <v>0.25</v>
      </c>
      <c r="P1101" s="12">
        <v>8</v>
      </c>
      <c r="Q1101" s="12">
        <v>30</v>
      </c>
      <c r="R1101" s="9">
        <v>24.000000000000004</v>
      </c>
      <c r="S1101" s="9">
        <v>16</v>
      </c>
      <c r="T1101" s="9">
        <v>23</v>
      </c>
      <c r="U1101" s="12">
        <v>39</v>
      </c>
      <c r="V1101" s="12">
        <v>3.62</v>
      </c>
      <c r="W1101" s="12">
        <v>16</v>
      </c>
      <c r="X1101" s="9">
        <v>11.25</v>
      </c>
      <c r="Y1101" s="9" t="s">
        <v>708</v>
      </c>
      <c r="Z1101" s="9" t="s">
        <v>694</v>
      </c>
      <c r="AA1101" s="9" t="s">
        <v>695</v>
      </c>
      <c r="AB1101" s="9" t="s">
        <v>698</v>
      </c>
      <c r="AC1101" s="9">
        <v>0.26666666666666666</v>
      </c>
      <c r="AD1101" s="9">
        <v>5.333333333333333</v>
      </c>
      <c r="AE1101" s="9">
        <v>0.43750000000000178</v>
      </c>
      <c r="AF1101" s="9">
        <v>22.5</v>
      </c>
      <c r="AG1101" s="25" t="s">
        <v>2264</v>
      </c>
    </row>
    <row r="1102" spans="2:33" ht="26.25" x14ac:dyDescent="0.25">
      <c r="B1102" s="48" t="str">
        <f t="shared" si="105"/>
        <v>WNeck Flange 2500-NPS0.5 SCH-10</v>
      </c>
      <c r="C1102" s="9" t="s">
        <v>23</v>
      </c>
      <c r="D1102" s="9" t="s">
        <v>696</v>
      </c>
      <c r="E1102" s="9">
        <v>12632256</v>
      </c>
      <c r="F1102" s="22" t="s">
        <v>689</v>
      </c>
      <c r="G1102" s="9" t="s">
        <v>1</v>
      </c>
      <c r="H1102" s="9" t="s">
        <v>2125</v>
      </c>
      <c r="I1102" s="13" t="s">
        <v>2126</v>
      </c>
      <c r="J1102" s="10">
        <v>0.5</v>
      </c>
      <c r="K1102" s="11" t="s">
        <v>691</v>
      </c>
      <c r="L1102" s="11" t="s">
        <v>2127</v>
      </c>
      <c r="M1102" s="15">
        <v>2500</v>
      </c>
      <c r="N1102" s="12">
        <v>5.25</v>
      </c>
      <c r="O1102" s="12">
        <v>0.25</v>
      </c>
      <c r="P1102" s="12">
        <v>1.19</v>
      </c>
      <c r="Q1102" s="12">
        <v>1.69</v>
      </c>
      <c r="R1102" s="9">
        <v>0.84</v>
      </c>
      <c r="S1102" s="9">
        <v>2.88</v>
      </c>
      <c r="T1102" s="14">
        <v>0.67400000000000004</v>
      </c>
      <c r="U1102" s="12">
        <v>3.5</v>
      </c>
      <c r="V1102" s="12">
        <v>0.88</v>
      </c>
      <c r="W1102" s="12">
        <v>4</v>
      </c>
      <c r="X1102" s="12">
        <v>45</v>
      </c>
      <c r="Y1102" s="9" t="s">
        <v>693</v>
      </c>
      <c r="Z1102" s="9" t="s">
        <v>694</v>
      </c>
      <c r="AA1102" s="9" t="s">
        <v>695</v>
      </c>
      <c r="AB1102" s="9" t="s">
        <v>698</v>
      </c>
      <c r="AC1102" s="9">
        <v>5.6333333333333332E-2</v>
      </c>
      <c r="AD1102" s="9">
        <v>1.1266666666666667</v>
      </c>
      <c r="AE1102" s="9">
        <v>2.0499999999999963E-2</v>
      </c>
      <c r="AF1102" s="9">
        <v>90</v>
      </c>
      <c r="AG1102" s="25" t="s">
        <v>2264</v>
      </c>
    </row>
    <row r="1103" spans="2:33" ht="26.25" x14ac:dyDescent="0.25">
      <c r="B1103" s="48" t="str">
        <f t="shared" si="105"/>
        <v>WNeck Flange 2500-NPS0.5 SCH-160</v>
      </c>
      <c r="C1103" s="9" t="s">
        <v>23</v>
      </c>
      <c r="D1103" s="9" t="s">
        <v>696</v>
      </c>
      <c r="E1103" s="9">
        <v>12632256</v>
      </c>
      <c r="F1103" s="22" t="s">
        <v>689</v>
      </c>
      <c r="G1103" s="9" t="s">
        <v>588</v>
      </c>
      <c r="H1103" s="9" t="s">
        <v>2128</v>
      </c>
      <c r="I1103" s="13" t="s">
        <v>2126</v>
      </c>
      <c r="J1103" s="10">
        <v>0.5</v>
      </c>
      <c r="K1103" s="11" t="s">
        <v>691</v>
      </c>
      <c r="L1103" s="11" t="s">
        <v>2127</v>
      </c>
      <c r="M1103" s="15">
        <v>2500</v>
      </c>
      <c r="N1103" s="12">
        <v>5.25</v>
      </c>
      <c r="O1103" s="12">
        <v>0.25</v>
      </c>
      <c r="P1103" s="12">
        <v>1.19</v>
      </c>
      <c r="Q1103" s="12">
        <v>1.69</v>
      </c>
      <c r="R1103" s="9">
        <v>0.84</v>
      </c>
      <c r="S1103" s="9">
        <v>2.88</v>
      </c>
      <c r="T1103" s="14">
        <v>0.46400000000000002</v>
      </c>
      <c r="U1103" s="12">
        <v>3.5</v>
      </c>
      <c r="V1103" s="12">
        <v>0.88</v>
      </c>
      <c r="W1103" s="12">
        <v>4</v>
      </c>
      <c r="X1103" s="12">
        <v>45</v>
      </c>
      <c r="Y1103" s="9" t="s">
        <v>700</v>
      </c>
      <c r="Z1103" s="9" t="s">
        <v>694</v>
      </c>
      <c r="AA1103" s="9" t="s">
        <v>695</v>
      </c>
      <c r="AB1103" s="9" t="s">
        <v>698</v>
      </c>
      <c r="AC1103" s="9">
        <v>5.6333333333333332E-2</v>
      </c>
      <c r="AD1103" s="9">
        <v>1.1266666666666667</v>
      </c>
      <c r="AE1103" s="9">
        <v>0.12549999999999997</v>
      </c>
      <c r="AF1103" s="9">
        <v>90</v>
      </c>
      <c r="AG1103" s="25" t="s">
        <v>2264</v>
      </c>
    </row>
    <row r="1104" spans="2:33" ht="26.25" x14ac:dyDescent="0.25">
      <c r="B1104" s="48" t="str">
        <f t="shared" si="105"/>
        <v>WNeck Flange 2500-NPS0.5 SCH-40</v>
      </c>
      <c r="C1104" s="9" t="s">
        <v>23</v>
      </c>
      <c r="D1104" s="9" t="s">
        <v>696</v>
      </c>
      <c r="E1104" s="9">
        <v>12632256</v>
      </c>
      <c r="F1104" s="22" t="s">
        <v>689</v>
      </c>
      <c r="G1104" s="9" t="s">
        <v>589</v>
      </c>
      <c r="H1104" s="9" t="s">
        <v>2129</v>
      </c>
      <c r="I1104" s="13" t="s">
        <v>2126</v>
      </c>
      <c r="J1104" s="10">
        <v>0.5</v>
      </c>
      <c r="K1104" s="11" t="s">
        <v>691</v>
      </c>
      <c r="L1104" s="11" t="s">
        <v>2127</v>
      </c>
      <c r="M1104" s="15">
        <v>2500</v>
      </c>
      <c r="N1104" s="12">
        <v>5.25</v>
      </c>
      <c r="O1104" s="12">
        <v>0.25</v>
      </c>
      <c r="P1104" s="12">
        <v>1.19</v>
      </c>
      <c r="Q1104" s="12">
        <v>1.69</v>
      </c>
      <c r="R1104" s="9">
        <v>0.84</v>
      </c>
      <c r="S1104" s="9">
        <v>2.88</v>
      </c>
      <c r="T1104" s="14">
        <v>0.622</v>
      </c>
      <c r="U1104" s="12">
        <v>3.5</v>
      </c>
      <c r="V1104" s="12">
        <v>0.88</v>
      </c>
      <c r="W1104" s="12">
        <v>4</v>
      </c>
      <c r="X1104" s="12">
        <v>45</v>
      </c>
      <c r="Y1104" s="9" t="s">
        <v>702</v>
      </c>
      <c r="Z1104" s="9" t="s">
        <v>694</v>
      </c>
      <c r="AA1104" s="9" t="s">
        <v>695</v>
      </c>
      <c r="AB1104" s="9" t="s">
        <v>698</v>
      </c>
      <c r="AC1104" s="9">
        <v>5.6333333333333332E-2</v>
      </c>
      <c r="AD1104" s="9">
        <v>1.1266666666666667</v>
      </c>
      <c r="AE1104" s="9">
        <v>4.6499999999999986E-2</v>
      </c>
      <c r="AF1104" s="9">
        <v>90</v>
      </c>
      <c r="AG1104" s="25" t="s">
        <v>2264</v>
      </c>
    </row>
    <row r="1105" spans="2:33" ht="26.25" x14ac:dyDescent="0.25">
      <c r="B1105" s="48" t="str">
        <f t="shared" si="105"/>
        <v>WNeck Flange 2500-NPS0.5 SCH-80</v>
      </c>
      <c r="C1105" s="9" t="s">
        <v>23</v>
      </c>
      <c r="D1105" s="9" t="s">
        <v>696</v>
      </c>
      <c r="E1105" s="9">
        <v>12632256</v>
      </c>
      <c r="F1105" s="22" t="s">
        <v>689</v>
      </c>
      <c r="G1105" s="9" t="s">
        <v>590</v>
      </c>
      <c r="H1105" s="9" t="s">
        <v>2130</v>
      </c>
      <c r="I1105" s="13" t="s">
        <v>2126</v>
      </c>
      <c r="J1105" s="10">
        <v>0.5</v>
      </c>
      <c r="K1105" s="11" t="s">
        <v>691</v>
      </c>
      <c r="L1105" s="11" t="s">
        <v>2127</v>
      </c>
      <c r="M1105" s="15">
        <v>2500</v>
      </c>
      <c r="N1105" s="12">
        <v>5.25</v>
      </c>
      <c r="O1105" s="12">
        <v>0.25</v>
      </c>
      <c r="P1105" s="12">
        <v>1.19</v>
      </c>
      <c r="Q1105" s="12">
        <v>1.69</v>
      </c>
      <c r="R1105" s="9">
        <v>0.84</v>
      </c>
      <c r="S1105" s="9">
        <v>2.88</v>
      </c>
      <c r="T1105" s="14">
        <v>0.54600000000000004</v>
      </c>
      <c r="U1105" s="12">
        <v>3.5</v>
      </c>
      <c r="V1105" s="12">
        <v>0.88</v>
      </c>
      <c r="W1105" s="12">
        <v>4</v>
      </c>
      <c r="X1105" s="12">
        <v>45</v>
      </c>
      <c r="Y1105" s="9" t="s">
        <v>704</v>
      </c>
      <c r="Z1105" s="9" t="s">
        <v>694</v>
      </c>
      <c r="AA1105" s="9" t="s">
        <v>695</v>
      </c>
      <c r="AB1105" s="9" t="s">
        <v>698</v>
      </c>
      <c r="AC1105" s="9">
        <v>5.6333333333333332E-2</v>
      </c>
      <c r="AD1105" s="9">
        <v>1.1266666666666667</v>
      </c>
      <c r="AE1105" s="9">
        <v>8.4499999999999964E-2</v>
      </c>
      <c r="AF1105" s="9">
        <v>90</v>
      </c>
      <c r="AG1105" s="25" t="s">
        <v>2264</v>
      </c>
    </row>
    <row r="1106" spans="2:33" ht="26.25" x14ac:dyDescent="0.25">
      <c r="B1106" s="48" t="str">
        <f t="shared" si="105"/>
        <v>WNeck Flange 2500-NPS0.5 SCH-STD</v>
      </c>
      <c r="C1106" s="9" t="s">
        <v>23</v>
      </c>
      <c r="D1106" s="9" t="s">
        <v>696</v>
      </c>
      <c r="E1106" s="9">
        <v>12632256</v>
      </c>
      <c r="F1106" s="22" t="s">
        <v>689</v>
      </c>
      <c r="G1106" s="9" t="s">
        <v>591</v>
      </c>
      <c r="H1106" s="9" t="s">
        <v>2131</v>
      </c>
      <c r="I1106" s="13" t="s">
        <v>2126</v>
      </c>
      <c r="J1106" s="10">
        <v>0.5</v>
      </c>
      <c r="K1106" s="11" t="s">
        <v>691</v>
      </c>
      <c r="L1106" s="11" t="s">
        <v>2127</v>
      </c>
      <c r="M1106" s="15">
        <v>2500</v>
      </c>
      <c r="N1106" s="12">
        <v>5.25</v>
      </c>
      <c r="O1106" s="12">
        <v>0.25</v>
      </c>
      <c r="P1106" s="12">
        <v>1.19</v>
      </c>
      <c r="Q1106" s="12">
        <v>1.69</v>
      </c>
      <c r="R1106" s="9">
        <v>0.84</v>
      </c>
      <c r="S1106" s="9">
        <v>2.88</v>
      </c>
      <c r="T1106" s="14">
        <v>0.622</v>
      </c>
      <c r="U1106" s="12">
        <v>3.5</v>
      </c>
      <c r="V1106" s="12">
        <v>0.88</v>
      </c>
      <c r="W1106" s="12">
        <v>4</v>
      </c>
      <c r="X1106" s="12">
        <v>45</v>
      </c>
      <c r="Y1106" s="9" t="s">
        <v>706</v>
      </c>
      <c r="Z1106" s="9" t="s">
        <v>694</v>
      </c>
      <c r="AA1106" s="9" t="s">
        <v>695</v>
      </c>
      <c r="AB1106" s="9" t="s">
        <v>698</v>
      </c>
      <c r="AC1106" s="9">
        <v>5.6333333333333332E-2</v>
      </c>
      <c r="AD1106" s="9">
        <v>1.1266666666666667</v>
      </c>
      <c r="AE1106" s="9">
        <v>4.6499999999999986E-2</v>
      </c>
      <c r="AF1106" s="9">
        <v>90</v>
      </c>
      <c r="AG1106" s="25" t="s">
        <v>2264</v>
      </c>
    </row>
    <row r="1107" spans="2:33" ht="26.25" x14ac:dyDescent="0.25">
      <c r="B1107" s="48" t="str">
        <f t="shared" si="105"/>
        <v>WNeck Flange 2500-NPS0.5 SCH-XH</v>
      </c>
      <c r="C1107" s="9" t="s">
        <v>23</v>
      </c>
      <c r="D1107" s="9" t="s">
        <v>696</v>
      </c>
      <c r="E1107" s="9">
        <v>12632256</v>
      </c>
      <c r="F1107" s="22" t="s">
        <v>689</v>
      </c>
      <c r="G1107" s="9" t="s">
        <v>1</v>
      </c>
      <c r="H1107" s="9" t="s">
        <v>2132</v>
      </c>
      <c r="I1107" s="13" t="s">
        <v>2126</v>
      </c>
      <c r="J1107" s="10">
        <v>0.5</v>
      </c>
      <c r="K1107" s="11" t="s">
        <v>691</v>
      </c>
      <c r="L1107" s="11" t="s">
        <v>2127</v>
      </c>
      <c r="M1107" s="15">
        <v>2500</v>
      </c>
      <c r="N1107" s="12">
        <v>5.25</v>
      </c>
      <c r="O1107" s="12">
        <v>0.25</v>
      </c>
      <c r="P1107" s="12">
        <v>1.19</v>
      </c>
      <c r="Q1107" s="12">
        <v>1.69</v>
      </c>
      <c r="R1107" s="9">
        <v>0.84</v>
      </c>
      <c r="S1107" s="9">
        <v>2.88</v>
      </c>
      <c r="T1107" s="14">
        <v>0.54600000000000004</v>
      </c>
      <c r="U1107" s="12">
        <v>3.5</v>
      </c>
      <c r="V1107" s="12">
        <v>0.88</v>
      </c>
      <c r="W1107" s="12">
        <v>4</v>
      </c>
      <c r="X1107" s="12">
        <v>45</v>
      </c>
      <c r="Y1107" s="9" t="s">
        <v>708</v>
      </c>
      <c r="Z1107" s="9" t="s">
        <v>694</v>
      </c>
      <c r="AA1107" s="9" t="s">
        <v>695</v>
      </c>
      <c r="AB1107" s="9" t="s">
        <v>698</v>
      </c>
      <c r="AC1107" s="9">
        <v>5.6333333333333332E-2</v>
      </c>
      <c r="AD1107" s="9">
        <v>1.1266666666666667</v>
      </c>
      <c r="AE1107" s="9">
        <v>8.4499999999999964E-2</v>
      </c>
      <c r="AF1107" s="9">
        <v>90</v>
      </c>
      <c r="AG1107" s="25" t="s">
        <v>2264</v>
      </c>
    </row>
    <row r="1108" spans="2:33" ht="26.25" x14ac:dyDescent="0.25">
      <c r="B1108" s="48" t="str">
        <f t="shared" si="105"/>
        <v>WNeck Flange 2500-NPS0.5 SCH-XXH</v>
      </c>
      <c r="C1108" s="9" t="s">
        <v>23</v>
      </c>
      <c r="D1108" s="9" t="s">
        <v>696</v>
      </c>
      <c r="E1108" s="9">
        <v>12632256</v>
      </c>
      <c r="F1108" s="22" t="s">
        <v>689</v>
      </c>
      <c r="G1108" s="9" t="s">
        <v>592</v>
      </c>
      <c r="H1108" s="9" t="s">
        <v>2133</v>
      </c>
      <c r="I1108" s="13" t="s">
        <v>2126</v>
      </c>
      <c r="J1108" s="10">
        <v>0.5</v>
      </c>
      <c r="K1108" s="11" t="s">
        <v>691</v>
      </c>
      <c r="L1108" s="11" t="s">
        <v>2127</v>
      </c>
      <c r="M1108" s="15">
        <v>2500</v>
      </c>
      <c r="N1108" s="12">
        <v>5.25</v>
      </c>
      <c r="O1108" s="12">
        <v>0.25</v>
      </c>
      <c r="P1108" s="12">
        <v>1.19</v>
      </c>
      <c r="Q1108" s="12">
        <v>1.69</v>
      </c>
      <c r="R1108" s="9">
        <v>0.84</v>
      </c>
      <c r="S1108" s="9">
        <v>2.88</v>
      </c>
      <c r="T1108" s="14">
        <v>0.252</v>
      </c>
      <c r="U1108" s="12">
        <v>3.5</v>
      </c>
      <c r="V1108" s="12">
        <v>0.88</v>
      </c>
      <c r="W1108" s="12">
        <v>4</v>
      </c>
      <c r="X1108" s="12">
        <v>45</v>
      </c>
      <c r="Y1108" s="9" t="s">
        <v>710</v>
      </c>
      <c r="Z1108" s="9" t="s">
        <v>694</v>
      </c>
      <c r="AA1108" s="9" t="s">
        <v>695</v>
      </c>
      <c r="AB1108" s="9" t="s">
        <v>698</v>
      </c>
      <c r="AC1108" s="9">
        <v>5.6333333333333332E-2</v>
      </c>
      <c r="AD1108" s="9">
        <v>1.1266666666666667</v>
      </c>
      <c r="AE1108" s="9">
        <v>0.23149999999999998</v>
      </c>
      <c r="AF1108" s="9">
        <v>90</v>
      </c>
      <c r="AG1108" s="25" t="s">
        <v>2264</v>
      </c>
    </row>
    <row r="1109" spans="2:33" ht="26.25" x14ac:dyDescent="0.25">
      <c r="B1109" s="48" t="str">
        <f t="shared" si="105"/>
        <v>WNeck Flange 2500-NPS0.75 SCH-10</v>
      </c>
      <c r="C1109" s="9" t="s">
        <v>23</v>
      </c>
      <c r="D1109" s="9" t="s">
        <v>711</v>
      </c>
      <c r="E1109" s="9">
        <v>6447714</v>
      </c>
      <c r="F1109" s="22" t="s">
        <v>689</v>
      </c>
      <c r="G1109" s="9" t="s">
        <v>1</v>
      </c>
      <c r="H1109" s="9" t="s">
        <v>2134</v>
      </c>
      <c r="I1109" s="13" t="s">
        <v>2135</v>
      </c>
      <c r="J1109" s="10">
        <v>0.75000000000000011</v>
      </c>
      <c r="K1109" s="11" t="s">
        <v>714</v>
      </c>
      <c r="L1109" s="11" t="s">
        <v>2127</v>
      </c>
      <c r="M1109" s="15">
        <v>2500</v>
      </c>
      <c r="N1109" s="12">
        <v>5.5</v>
      </c>
      <c r="O1109" s="12">
        <v>0.25</v>
      </c>
      <c r="P1109" s="12">
        <v>1.25</v>
      </c>
      <c r="Q1109" s="12">
        <v>2</v>
      </c>
      <c r="R1109" s="9">
        <v>1.05</v>
      </c>
      <c r="S1109" s="9">
        <v>3.12</v>
      </c>
      <c r="T1109" s="9">
        <v>0.88400000000000001</v>
      </c>
      <c r="U1109" s="12">
        <v>3.75</v>
      </c>
      <c r="V1109" s="12">
        <v>0.88</v>
      </c>
      <c r="W1109" s="12">
        <v>4</v>
      </c>
      <c r="X1109" s="9">
        <v>45</v>
      </c>
      <c r="Y1109" s="9" t="s">
        <v>693</v>
      </c>
      <c r="Z1109" s="9" t="s">
        <v>694</v>
      </c>
      <c r="AA1109" s="9" t="s">
        <v>695</v>
      </c>
      <c r="AB1109" s="9" t="s">
        <v>698</v>
      </c>
      <c r="AC1109" s="9">
        <v>6.2333333333333338E-2</v>
      </c>
      <c r="AD1109" s="9">
        <v>1.2466666666666668</v>
      </c>
      <c r="AE1109" s="9">
        <v>2.0500000000000018E-2</v>
      </c>
      <c r="AF1109" s="9">
        <v>90</v>
      </c>
      <c r="AG1109" s="25" t="s">
        <v>2264</v>
      </c>
    </row>
    <row r="1110" spans="2:33" ht="26.25" x14ac:dyDescent="0.25">
      <c r="B1110" s="48" t="str">
        <f t="shared" si="105"/>
        <v>WNeck Flange 2500-NPS0.75 SCH-160</v>
      </c>
      <c r="C1110" s="9" t="s">
        <v>23</v>
      </c>
      <c r="D1110" s="9" t="s">
        <v>711</v>
      </c>
      <c r="E1110" s="9">
        <v>6447714</v>
      </c>
      <c r="F1110" s="22" t="s">
        <v>689</v>
      </c>
      <c r="G1110" s="9" t="s">
        <v>593</v>
      </c>
      <c r="H1110" s="9" t="s">
        <v>2136</v>
      </c>
      <c r="I1110" s="13" t="s">
        <v>2135</v>
      </c>
      <c r="J1110" s="10">
        <v>0.75000000000000011</v>
      </c>
      <c r="K1110" s="11" t="s">
        <v>714</v>
      </c>
      <c r="L1110" s="11" t="s">
        <v>2127</v>
      </c>
      <c r="M1110" s="15">
        <v>2500</v>
      </c>
      <c r="N1110" s="12">
        <v>5.5</v>
      </c>
      <c r="O1110" s="12">
        <v>0.25</v>
      </c>
      <c r="P1110" s="12">
        <v>1.25</v>
      </c>
      <c r="Q1110" s="12">
        <v>2</v>
      </c>
      <c r="R1110" s="9">
        <v>1.05</v>
      </c>
      <c r="S1110" s="9">
        <v>3.12</v>
      </c>
      <c r="T1110" s="9">
        <v>0.61199999999999999</v>
      </c>
      <c r="U1110" s="12">
        <v>3.75</v>
      </c>
      <c r="V1110" s="12">
        <v>0.88</v>
      </c>
      <c r="W1110" s="12">
        <v>4</v>
      </c>
      <c r="X1110" s="9">
        <v>45</v>
      </c>
      <c r="Y1110" s="9" t="s">
        <v>700</v>
      </c>
      <c r="Z1110" s="9" t="s">
        <v>694</v>
      </c>
      <c r="AA1110" s="9" t="s">
        <v>695</v>
      </c>
      <c r="AB1110" s="9" t="s">
        <v>698</v>
      </c>
      <c r="AC1110" s="9">
        <v>6.2333333333333338E-2</v>
      </c>
      <c r="AD1110" s="9">
        <v>1.2466666666666668</v>
      </c>
      <c r="AE1110" s="9">
        <v>0.15650000000000003</v>
      </c>
      <c r="AF1110" s="9">
        <v>90</v>
      </c>
      <c r="AG1110" s="25" t="s">
        <v>2264</v>
      </c>
    </row>
    <row r="1111" spans="2:33" ht="26.25" x14ac:dyDescent="0.25">
      <c r="B1111" s="48" t="str">
        <f t="shared" si="105"/>
        <v>WNeck Flange 2500-NPS0.75 SCH-40</v>
      </c>
      <c r="C1111" s="9" t="s">
        <v>23</v>
      </c>
      <c r="D1111" s="9" t="s">
        <v>711</v>
      </c>
      <c r="E1111" s="9">
        <v>6447714</v>
      </c>
      <c r="F1111" s="22" t="s">
        <v>689</v>
      </c>
      <c r="G1111" s="9" t="s">
        <v>594</v>
      </c>
      <c r="H1111" s="9" t="s">
        <v>2137</v>
      </c>
      <c r="I1111" s="13" t="s">
        <v>2135</v>
      </c>
      <c r="J1111" s="10">
        <v>0.75000000000000011</v>
      </c>
      <c r="K1111" s="11" t="s">
        <v>714</v>
      </c>
      <c r="L1111" s="11" t="s">
        <v>2127</v>
      </c>
      <c r="M1111" s="15">
        <v>2500</v>
      </c>
      <c r="N1111" s="12">
        <v>5.5</v>
      </c>
      <c r="O1111" s="12">
        <v>0.25</v>
      </c>
      <c r="P1111" s="12">
        <v>1.25</v>
      </c>
      <c r="Q1111" s="12">
        <v>2</v>
      </c>
      <c r="R1111" s="9">
        <v>1.05</v>
      </c>
      <c r="S1111" s="9">
        <v>3.12</v>
      </c>
      <c r="T1111" s="9">
        <v>0.82399999999999995</v>
      </c>
      <c r="U1111" s="12">
        <v>3.75</v>
      </c>
      <c r="V1111" s="12">
        <v>0.88</v>
      </c>
      <c r="W1111" s="12">
        <v>4</v>
      </c>
      <c r="X1111" s="9">
        <v>45</v>
      </c>
      <c r="Y1111" s="9" t="s">
        <v>702</v>
      </c>
      <c r="Z1111" s="9" t="s">
        <v>694</v>
      </c>
      <c r="AA1111" s="9" t="s">
        <v>695</v>
      </c>
      <c r="AB1111" s="9" t="s">
        <v>698</v>
      </c>
      <c r="AC1111" s="9">
        <v>6.2333333333333338E-2</v>
      </c>
      <c r="AD1111" s="9">
        <v>1.2466666666666668</v>
      </c>
      <c r="AE1111" s="9">
        <v>5.0500000000000045E-2</v>
      </c>
      <c r="AF1111" s="9">
        <v>90</v>
      </c>
      <c r="AG1111" s="25" t="s">
        <v>2264</v>
      </c>
    </row>
    <row r="1112" spans="2:33" ht="26.25" x14ac:dyDescent="0.25">
      <c r="B1112" s="48" t="str">
        <f t="shared" si="105"/>
        <v>WNeck Flange 2500-NPS0.75 SCH-80</v>
      </c>
      <c r="C1112" s="9" t="s">
        <v>23</v>
      </c>
      <c r="D1112" s="9" t="s">
        <v>711</v>
      </c>
      <c r="E1112" s="9">
        <v>6447714</v>
      </c>
      <c r="F1112" s="22" t="s">
        <v>689</v>
      </c>
      <c r="G1112" s="9" t="s">
        <v>595</v>
      </c>
      <c r="H1112" s="9" t="s">
        <v>2138</v>
      </c>
      <c r="I1112" s="13" t="s">
        <v>2135</v>
      </c>
      <c r="J1112" s="10">
        <v>0.75000000000000011</v>
      </c>
      <c r="K1112" s="11" t="s">
        <v>714</v>
      </c>
      <c r="L1112" s="11" t="s">
        <v>2127</v>
      </c>
      <c r="M1112" s="15">
        <v>2500</v>
      </c>
      <c r="N1112" s="12">
        <v>5.5</v>
      </c>
      <c r="O1112" s="12">
        <v>0.25</v>
      </c>
      <c r="P1112" s="12">
        <v>1.25</v>
      </c>
      <c r="Q1112" s="12">
        <v>2</v>
      </c>
      <c r="R1112" s="9">
        <v>1.05</v>
      </c>
      <c r="S1112" s="9">
        <v>3.12</v>
      </c>
      <c r="T1112" s="9">
        <v>0.74199999999999999</v>
      </c>
      <c r="U1112" s="12">
        <v>3.75</v>
      </c>
      <c r="V1112" s="12">
        <v>0.88</v>
      </c>
      <c r="W1112" s="12">
        <v>4</v>
      </c>
      <c r="X1112" s="9">
        <v>45</v>
      </c>
      <c r="Y1112" s="9" t="s">
        <v>704</v>
      </c>
      <c r="Z1112" s="9" t="s">
        <v>694</v>
      </c>
      <c r="AA1112" s="9" t="s">
        <v>695</v>
      </c>
      <c r="AB1112" s="9" t="s">
        <v>698</v>
      </c>
      <c r="AC1112" s="9">
        <v>6.2333333333333338E-2</v>
      </c>
      <c r="AD1112" s="9">
        <v>1.2466666666666668</v>
      </c>
      <c r="AE1112" s="9">
        <v>9.1500000000000026E-2</v>
      </c>
      <c r="AF1112" s="9">
        <v>90</v>
      </c>
      <c r="AG1112" s="25" t="s">
        <v>2264</v>
      </c>
    </row>
    <row r="1113" spans="2:33" ht="26.25" x14ac:dyDescent="0.25">
      <c r="B1113" s="48" t="str">
        <f t="shared" si="105"/>
        <v>WNeck Flange 2500-NPS0.75 SCH-STD</v>
      </c>
      <c r="C1113" s="9" t="s">
        <v>23</v>
      </c>
      <c r="D1113" s="9" t="s">
        <v>711</v>
      </c>
      <c r="E1113" s="9">
        <v>6447714</v>
      </c>
      <c r="F1113" s="22" t="s">
        <v>689</v>
      </c>
      <c r="G1113" s="9" t="s">
        <v>1</v>
      </c>
      <c r="H1113" s="9" t="s">
        <v>2139</v>
      </c>
      <c r="I1113" s="13" t="s">
        <v>2135</v>
      </c>
      <c r="J1113" s="10">
        <v>0.75000000000000011</v>
      </c>
      <c r="K1113" s="11" t="s">
        <v>714</v>
      </c>
      <c r="L1113" s="11" t="s">
        <v>2127</v>
      </c>
      <c r="M1113" s="15">
        <v>2500</v>
      </c>
      <c r="N1113" s="12">
        <v>5.5</v>
      </c>
      <c r="O1113" s="12">
        <v>0.25</v>
      </c>
      <c r="P1113" s="12">
        <v>1.25</v>
      </c>
      <c r="Q1113" s="12">
        <v>2</v>
      </c>
      <c r="R1113" s="9">
        <v>1.05</v>
      </c>
      <c r="S1113" s="9">
        <v>3.12</v>
      </c>
      <c r="T1113" s="9">
        <v>0.82399999999999995</v>
      </c>
      <c r="U1113" s="12">
        <v>3.75</v>
      </c>
      <c r="V1113" s="12">
        <v>0.88</v>
      </c>
      <c r="W1113" s="12">
        <v>4</v>
      </c>
      <c r="X1113" s="9">
        <v>45</v>
      </c>
      <c r="Y1113" s="9" t="s">
        <v>706</v>
      </c>
      <c r="Z1113" s="9" t="s">
        <v>694</v>
      </c>
      <c r="AA1113" s="9" t="s">
        <v>695</v>
      </c>
      <c r="AB1113" s="9" t="s">
        <v>698</v>
      </c>
      <c r="AC1113" s="9">
        <v>6.2333333333333338E-2</v>
      </c>
      <c r="AD1113" s="9">
        <v>1.2466666666666668</v>
      </c>
      <c r="AE1113" s="9">
        <v>5.0500000000000045E-2</v>
      </c>
      <c r="AF1113" s="9">
        <v>90</v>
      </c>
      <c r="AG1113" s="25" t="s">
        <v>2264</v>
      </c>
    </row>
    <row r="1114" spans="2:33" ht="26.25" x14ac:dyDescent="0.25">
      <c r="B1114" s="48" t="str">
        <f t="shared" si="105"/>
        <v>WNeck Flange 2500-NPS0.75 SCH-XH</v>
      </c>
      <c r="C1114" s="9" t="s">
        <v>23</v>
      </c>
      <c r="D1114" s="9" t="s">
        <v>711</v>
      </c>
      <c r="E1114" s="9">
        <v>6447714</v>
      </c>
      <c r="F1114" s="22" t="s">
        <v>689</v>
      </c>
      <c r="G1114" s="9" t="s">
        <v>1</v>
      </c>
      <c r="H1114" s="9" t="s">
        <v>2140</v>
      </c>
      <c r="I1114" s="13" t="s">
        <v>2135</v>
      </c>
      <c r="J1114" s="10">
        <v>0.75000000000000011</v>
      </c>
      <c r="K1114" s="11" t="s">
        <v>714</v>
      </c>
      <c r="L1114" s="11" t="s">
        <v>2127</v>
      </c>
      <c r="M1114" s="15">
        <v>2500</v>
      </c>
      <c r="N1114" s="12">
        <v>5.5</v>
      </c>
      <c r="O1114" s="12">
        <v>0.25</v>
      </c>
      <c r="P1114" s="12">
        <v>1.25</v>
      </c>
      <c r="Q1114" s="12">
        <v>2</v>
      </c>
      <c r="R1114" s="9">
        <v>1.05</v>
      </c>
      <c r="S1114" s="9">
        <v>3.12</v>
      </c>
      <c r="T1114" s="9">
        <v>0.74199999999999999</v>
      </c>
      <c r="U1114" s="12">
        <v>3.75</v>
      </c>
      <c r="V1114" s="12">
        <v>0.88</v>
      </c>
      <c r="W1114" s="12">
        <v>4</v>
      </c>
      <c r="X1114" s="9">
        <v>45</v>
      </c>
      <c r="Y1114" s="9" t="s">
        <v>708</v>
      </c>
      <c r="Z1114" s="9" t="s">
        <v>694</v>
      </c>
      <c r="AA1114" s="9" t="s">
        <v>695</v>
      </c>
      <c r="AB1114" s="9" t="s">
        <v>698</v>
      </c>
      <c r="AC1114" s="9">
        <v>6.2333333333333338E-2</v>
      </c>
      <c r="AD1114" s="9">
        <v>1.2466666666666668</v>
      </c>
      <c r="AE1114" s="9">
        <v>9.1500000000000026E-2</v>
      </c>
      <c r="AF1114" s="9">
        <v>90</v>
      </c>
      <c r="AG1114" s="25" t="s">
        <v>2264</v>
      </c>
    </row>
    <row r="1115" spans="2:33" ht="26.25" x14ac:dyDescent="0.25">
      <c r="B1115" s="48" t="str">
        <f t="shared" si="105"/>
        <v>WNeck Flange 2500-NPS0.75 SCH-XXH</v>
      </c>
      <c r="C1115" s="9" t="s">
        <v>23</v>
      </c>
      <c r="D1115" s="9" t="s">
        <v>711</v>
      </c>
      <c r="E1115" s="9">
        <v>6447714</v>
      </c>
      <c r="F1115" s="22" t="s">
        <v>689</v>
      </c>
      <c r="G1115" s="9" t="s">
        <v>596</v>
      </c>
      <c r="H1115" s="9" t="s">
        <v>2141</v>
      </c>
      <c r="I1115" s="13" t="s">
        <v>2135</v>
      </c>
      <c r="J1115" s="10">
        <v>0.75000000000000011</v>
      </c>
      <c r="K1115" s="11" t="s">
        <v>714</v>
      </c>
      <c r="L1115" s="11" t="s">
        <v>2127</v>
      </c>
      <c r="M1115" s="15">
        <v>2500</v>
      </c>
      <c r="N1115" s="12">
        <v>5.5</v>
      </c>
      <c r="O1115" s="12">
        <v>0.25</v>
      </c>
      <c r="P1115" s="12">
        <v>1.25</v>
      </c>
      <c r="Q1115" s="12">
        <v>2</v>
      </c>
      <c r="R1115" s="9">
        <v>1.05</v>
      </c>
      <c r="S1115" s="9">
        <v>3.12</v>
      </c>
      <c r="T1115" s="9">
        <v>0.434</v>
      </c>
      <c r="U1115" s="12">
        <v>3.75</v>
      </c>
      <c r="V1115" s="12">
        <v>0.88</v>
      </c>
      <c r="W1115" s="12">
        <v>4</v>
      </c>
      <c r="X1115" s="9">
        <v>45</v>
      </c>
      <c r="Y1115" s="9" t="s">
        <v>710</v>
      </c>
      <c r="Z1115" s="9" t="s">
        <v>694</v>
      </c>
      <c r="AA1115" s="9" t="s">
        <v>695</v>
      </c>
      <c r="AB1115" s="9" t="s">
        <v>698</v>
      </c>
      <c r="AC1115" s="9">
        <v>6.2333333333333338E-2</v>
      </c>
      <c r="AD1115" s="9">
        <v>1.2466666666666668</v>
      </c>
      <c r="AE1115" s="9">
        <v>0.24550000000000005</v>
      </c>
      <c r="AF1115" s="9">
        <v>90</v>
      </c>
      <c r="AG1115" s="25" t="s">
        <v>2264</v>
      </c>
    </row>
    <row r="1116" spans="2:33" ht="26.25" x14ac:dyDescent="0.25">
      <c r="B1116" s="48" t="str">
        <f t="shared" si="105"/>
        <v>WNeck Flange 2500-NPS1 SCH-10</v>
      </c>
      <c r="C1116" s="9" t="s">
        <v>23</v>
      </c>
      <c r="D1116" s="9" t="s">
        <v>724</v>
      </c>
      <c r="E1116" s="9">
        <v>65280</v>
      </c>
      <c r="F1116" s="22" t="s">
        <v>689</v>
      </c>
      <c r="G1116" s="9" t="s">
        <v>1</v>
      </c>
      <c r="H1116" s="9" t="s">
        <v>2142</v>
      </c>
      <c r="I1116" s="13" t="s">
        <v>2143</v>
      </c>
      <c r="J1116" s="10">
        <v>1</v>
      </c>
      <c r="K1116" s="11" t="s">
        <v>727</v>
      </c>
      <c r="L1116" s="11" t="s">
        <v>2127</v>
      </c>
      <c r="M1116" s="15">
        <v>2500</v>
      </c>
      <c r="N1116" s="12">
        <v>6.25</v>
      </c>
      <c r="O1116" s="12">
        <v>0.25</v>
      </c>
      <c r="P1116" s="12">
        <v>1.3799999999999997</v>
      </c>
      <c r="Q1116" s="12">
        <v>2.25</v>
      </c>
      <c r="R1116" s="9">
        <v>1.32</v>
      </c>
      <c r="S1116" s="9">
        <v>3.5</v>
      </c>
      <c r="T1116" s="14">
        <v>1.097</v>
      </c>
      <c r="U1116" s="12">
        <v>4.25</v>
      </c>
      <c r="V1116" s="12">
        <v>1</v>
      </c>
      <c r="W1116" s="12">
        <v>4</v>
      </c>
      <c r="X1116" s="9">
        <v>45</v>
      </c>
      <c r="Y1116" s="9" t="s">
        <v>693</v>
      </c>
      <c r="Z1116" s="9" t="s">
        <v>694</v>
      </c>
      <c r="AA1116" s="9" t="s">
        <v>695</v>
      </c>
      <c r="AB1116" s="9" t="s">
        <v>698</v>
      </c>
      <c r="AC1116" s="9">
        <v>7.0666666666666669E-2</v>
      </c>
      <c r="AD1116" s="9">
        <v>1.4133333333333333</v>
      </c>
      <c r="AE1116" s="9">
        <v>4.9000000000000044E-2</v>
      </c>
      <c r="AF1116" s="9">
        <v>90</v>
      </c>
      <c r="AG1116" s="25" t="s">
        <v>2264</v>
      </c>
    </row>
    <row r="1117" spans="2:33" ht="26.25" x14ac:dyDescent="0.25">
      <c r="B1117" s="48" t="str">
        <f t="shared" si="105"/>
        <v>WNeck Flange 2500-NPS1 SCH-160</v>
      </c>
      <c r="C1117" s="9" t="s">
        <v>23</v>
      </c>
      <c r="D1117" s="9" t="s">
        <v>724</v>
      </c>
      <c r="E1117" s="9">
        <v>65280</v>
      </c>
      <c r="F1117" s="22" t="s">
        <v>689</v>
      </c>
      <c r="G1117" s="9" t="s">
        <v>597</v>
      </c>
      <c r="H1117" s="9" t="s">
        <v>2144</v>
      </c>
      <c r="I1117" s="13" t="s">
        <v>2143</v>
      </c>
      <c r="J1117" s="10">
        <v>1</v>
      </c>
      <c r="K1117" s="11" t="s">
        <v>727</v>
      </c>
      <c r="L1117" s="11" t="s">
        <v>2127</v>
      </c>
      <c r="M1117" s="15">
        <v>2500</v>
      </c>
      <c r="N1117" s="12">
        <v>6.25</v>
      </c>
      <c r="O1117" s="12">
        <v>0.25</v>
      </c>
      <c r="P1117" s="12">
        <v>1.3799999999999997</v>
      </c>
      <c r="Q1117" s="12">
        <v>2.25</v>
      </c>
      <c r="R1117" s="9">
        <v>1.32</v>
      </c>
      <c r="S1117" s="9">
        <v>3.5</v>
      </c>
      <c r="T1117" s="14">
        <v>0.81499999999999995</v>
      </c>
      <c r="U1117" s="12">
        <v>4.25</v>
      </c>
      <c r="V1117" s="12">
        <v>1</v>
      </c>
      <c r="W1117" s="12">
        <v>4</v>
      </c>
      <c r="X1117" s="9">
        <v>45</v>
      </c>
      <c r="Y1117" s="9" t="s">
        <v>700</v>
      </c>
      <c r="Z1117" s="9" t="s">
        <v>694</v>
      </c>
      <c r="AA1117" s="9" t="s">
        <v>695</v>
      </c>
      <c r="AB1117" s="9" t="s">
        <v>698</v>
      </c>
      <c r="AC1117" s="9">
        <v>7.0666666666666669E-2</v>
      </c>
      <c r="AD1117" s="9">
        <v>1.4133333333333333</v>
      </c>
      <c r="AE1117" s="9">
        <v>0.19000000000000006</v>
      </c>
      <c r="AF1117" s="9">
        <v>90</v>
      </c>
      <c r="AG1117" s="25" t="s">
        <v>2264</v>
      </c>
    </row>
    <row r="1118" spans="2:33" ht="26.25" x14ac:dyDescent="0.25">
      <c r="B1118" s="48" t="str">
        <f t="shared" si="105"/>
        <v>WNeck Flange 2500-NPS1 SCH-40</v>
      </c>
      <c r="C1118" s="9" t="s">
        <v>23</v>
      </c>
      <c r="D1118" s="9" t="s">
        <v>724</v>
      </c>
      <c r="E1118" s="9">
        <v>65280</v>
      </c>
      <c r="F1118" s="22" t="s">
        <v>689</v>
      </c>
      <c r="G1118" s="9" t="s">
        <v>598</v>
      </c>
      <c r="H1118" s="9" t="s">
        <v>2145</v>
      </c>
      <c r="I1118" s="13" t="s">
        <v>2143</v>
      </c>
      <c r="J1118" s="10">
        <v>1</v>
      </c>
      <c r="K1118" s="11" t="s">
        <v>727</v>
      </c>
      <c r="L1118" s="11" t="s">
        <v>2127</v>
      </c>
      <c r="M1118" s="15">
        <v>2500</v>
      </c>
      <c r="N1118" s="12">
        <v>6.25</v>
      </c>
      <c r="O1118" s="12">
        <v>0.25</v>
      </c>
      <c r="P1118" s="12">
        <v>1.3799999999999997</v>
      </c>
      <c r="Q1118" s="12">
        <v>2.25</v>
      </c>
      <c r="R1118" s="9">
        <v>1.32</v>
      </c>
      <c r="S1118" s="9">
        <v>3.5</v>
      </c>
      <c r="T1118" s="14">
        <v>1.0489999999999999</v>
      </c>
      <c r="U1118" s="12">
        <v>4.25</v>
      </c>
      <c r="V1118" s="12">
        <v>1</v>
      </c>
      <c r="W1118" s="12">
        <v>4</v>
      </c>
      <c r="X1118" s="9">
        <v>45</v>
      </c>
      <c r="Y1118" s="9" t="s">
        <v>702</v>
      </c>
      <c r="Z1118" s="9" t="s">
        <v>694</v>
      </c>
      <c r="AA1118" s="9" t="s">
        <v>695</v>
      </c>
      <c r="AB1118" s="9" t="s">
        <v>698</v>
      </c>
      <c r="AC1118" s="9">
        <v>7.0666666666666669E-2</v>
      </c>
      <c r="AD1118" s="9">
        <v>1.4133333333333333</v>
      </c>
      <c r="AE1118" s="9">
        <v>7.3000000000000065E-2</v>
      </c>
      <c r="AF1118" s="9">
        <v>90</v>
      </c>
      <c r="AG1118" s="25" t="s">
        <v>2264</v>
      </c>
    </row>
    <row r="1119" spans="2:33" ht="26.25" x14ac:dyDescent="0.25">
      <c r="B1119" s="48" t="str">
        <f t="shared" si="105"/>
        <v>WNeck Flange 2500-NPS1 SCH-80</v>
      </c>
      <c r="C1119" s="9" t="s">
        <v>23</v>
      </c>
      <c r="D1119" s="9" t="s">
        <v>724</v>
      </c>
      <c r="E1119" s="9">
        <v>65280</v>
      </c>
      <c r="F1119" s="22" t="s">
        <v>689</v>
      </c>
      <c r="G1119" s="9" t="s">
        <v>599</v>
      </c>
      <c r="H1119" s="9" t="s">
        <v>2146</v>
      </c>
      <c r="I1119" s="13" t="s">
        <v>2143</v>
      </c>
      <c r="J1119" s="10">
        <v>1</v>
      </c>
      <c r="K1119" s="11" t="s">
        <v>727</v>
      </c>
      <c r="L1119" s="11" t="s">
        <v>2127</v>
      </c>
      <c r="M1119" s="15">
        <v>2500</v>
      </c>
      <c r="N1119" s="12">
        <v>6.25</v>
      </c>
      <c r="O1119" s="12">
        <v>0.25</v>
      </c>
      <c r="P1119" s="12">
        <v>1.3799999999999997</v>
      </c>
      <c r="Q1119" s="12">
        <v>2.25</v>
      </c>
      <c r="R1119" s="9">
        <v>1.32</v>
      </c>
      <c r="S1119" s="9">
        <v>3.5</v>
      </c>
      <c r="T1119" s="14">
        <v>0.95699999999999996</v>
      </c>
      <c r="U1119" s="12">
        <v>4.25</v>
      </c>
      <c r="V1119" s="12">
        <v>1</v>
      </c>
      <c r="W1119" s="12">
        <v>4</v>
      </c>
      <c r="X1119" s="9">
        <v>45</v>
      </c>
      <c r="Y1119" s="9" t="s">
        <v>704</v>
      </c>
      <c r="Z1119" s="9" t="s">
        <v>694</v>
      </c>
      <c r="AA1119" s="9" t="s">
        <v>695</v>
      </c>
      <c r="AB1119" s="9" t="s">
        <v>698</v>
      </c>
      <c r="AC1119" s="9">
        <v>7.0666666666666669E-2</v>
      </c>
      <c r="AD1119" s="9">
        <v>1.4133333333333333</v>
      </c>
      <c r="AE1119" s="9">
        <v>0.11900000000000005</v>
      </c>
      <c r="AF1119" s="9">
        <v>90</v>
      </c>
      <c r="AG1119" s="25" t="s">
        <v>2264</v>
      </c>
    </row>
    <row r="1120" spans="2:33" ht="26.25" x14ac:dyDescent="0.25">
      <c r="B1120" s="48" t="str">
        <f t="shared" si="105"/>
        <v>WNeck Flange 2500-NPS1 SCH-STD</v>
      </c>
      <c r="C1120" s="9" t="s">
        <v>23</v>
      </c>
      <c r="D1120" s="9" t="s">
        <v>724</v>
      </c>
      <c r="E1120" s="9">
        <v>65280</v>
      </c>
      <c r="F1120" s="22" t="s">
        <v>689</v>
      </c>
      <c r="G1120" s="9" t="s">
        <v>600</v>
      </c>
      <c r="H1120" s="9" t="s">
        <v>2147</v>
      </c>
      <c r="I1120" s="13" t="s">
        <v>2143</v>
      </c>
      <c r="J1120" s="10">
        <v>1</v>
      </c>
      <c r="K1120" s="11" t="s">
        <v>727</v>
      </c>
      <c r="L1120" s="11" t="s">
        <v>2127</v>
      </c>
      <c r="M1120" s="15">
        <v>2500</v>
      </c>
      <c r="N1120" s="12">
        <v>6.25</v>
      </c>
      <c r="O1120" s="12">
        <v>0.25</v>
      </c>
      <c r="P1120" s="12">
        <v>1.3799999999999997</v>
      </c>
      <c r="Q1120" s="12">
        <v>2.25</v>
      </c>
      <c r="R1120" s="9">
        <v>1.32</v>
      </c>
      <c r="S1120" s="9">
        <v>3.5</v>
      </c>
      <c r="T1120" s="14">
        <v>1.0489999999999999</v>
      </c>
      <c r="U1120" s="12">
        <v>4.25</v>
      </c>
      <c r="V1120" s="12">
        <v>1</v>
      </c>
      <c r="W1120" s="12">
        <v>4</v>
      </c>
      <c r="X1120" s="9">
        <v>45</v>
      </c>
      <c r="Y1120" s="9" t="s">
        <v>706</v>
      </c>
      <c r="Z1120" s="9" t="s">
        <v>694</v>
      </c>
      <c r="AA1120" s="9" t="s">
        <v>695</v>
      </c>
      <c r="AB1120" s="9" t="s">
        <v>698</v>
      </c>
      <c r="AC1120" s="9">
        <v>7.0666666666666669E-2</v>
      </c>
      <c r="AD1120" s="9">
        <v>1.4133333333333333</v>
      </c>
      <c r="AE1120" s="9">
        <v>7.3000000000000065E-2</v>
      </c>
      <c r="AF1120" s="9">
        <v>90</v>
      </c>
      <c r="AG1120" s="25" t="s">
        <v>2264</v>
      </c>
    </row>
    <row r="1121" spans="2:33" ht="26.25" x14ac:dyDescent="0.25">
      <c r="B1121" s="48" t="str">
        <f t="shared" si="105"/>
        <v>WNeck Flange 2500-NPS1 SCH-XH</v>
      </c>
      <c r="C1121" s="9" t="s">
        <v>23</v>
      </c>
      <c r="D1121" s="9" t="s">
        <v>724</v>
      </c>
      <c r="E1121" s="9">
        <v>65280</v>
      </c>
      <c r="F1121" s="22" t="s">
        <v>689</v>
      </c>
      <c r="G1121" s="9" t="s">
        <v>601</v>
      </c>
      <c r="H1121" s="9" t="s">
        <v>2148</v>
      </c>
      <c r="I1121" s="13" t="s">
        <v>2143</v>
      </c>
      <c r="J1121" s="10">
        <v>1</v>
      </c>
      <c r="K1121" s="11" t="s">
        <v>727</v>
      </c>
      <c r="L1121" s="11" t="s">
        <v>2127</v>
      </c>
      <c r="M1121" s="15">
        <v>2500</v>
      </c>
      <c r="N1121" s="12">
        <v>6.25</v>
      </c>
      <c r="O1121" s="12">
        <v>0.25</v>
      </c>
      <c r="P1121" s="12">
        <v>1.3799999999999997</v>
      </c>
      <c r="Q1121" s="12">
        <v>2.25</v>
      </c>
      <c r="R1121" s="9">
        <v>1.32</v>
      </c>
      <c r="S1121" s="9">
        <v>3.5</v>
      </c>
      <c r="T1121" s="14">
        <v>0.95699999999999996</v>
      </c>
      <c r="U1121" s="12">
        <v>4.25</v>
      </c>
      <c r="V1121" s="12">
        <v>1</v>
      </c>
      <c r="W1121" s="12">
        <v>4</v>
      </c>
      <c r="X1121" s="9">
        <v>45</v>
      </c>
      <c r="Y1121" s="9" t="s">
        <v>708</v>
      </c>
      <c r="Z1121" s="9" t="s">
        <v>694</v>
      </c>
      <c r="AA1121" s="9" t="s">
        <v>695</v>
      </c>
      <c r="AB1121" s="9" t="s">
        <v>698</v>
      </c>
      <c r="AC1121" s="9">
        <v>7.0666666666666669E-2</v>
      </c>
      <c r="AD1121" s="9">
        <v>1.4133333333333333</v>
      </c>
      <c r="AE1121" s="9">
        <v>0.11900000000000005</v>
      </c>
      <c r="AF1121" s="9">
        <v>90</v>
      </c>
      <c r="AG1121" s="25" t="s">
        <v>2264</v>
      </c>
    </row>
    <row r="1122" spans="2:33" ht="26.25" x14ac:dyDescent="0.25">
      <c r="B1122" s="48" t="str">
        <f t="shared" si="105"/>
        <v>WNeck Flange 2500-NPS1 SCH-XXH</v>
      </c>
      <c r="C1122" s="9" t="s">
        <v>23</v>
      </c>
      <c r="D1122" s="9" t="s">
        <v>724</v>
      </c>
      <c r="E1122" s="9">
        <v>65280</v>
      </c>
      <c r="F1122" s="22" t="s">
        <v>689</v>
      </c>
      <c r="G1122" s="9" t="s">
        <v>602</v>
      </c>
      <c r="H1122" s="9" t="s">
        <v>2149</v>
      </c>
      <c r="I1122" s="13" t="s">
        <v>2143</v>
      </c>
      <c r="J1122" s="10">
        <v>1</v>
      </c>
      <c r="K1122" s="11" t="s">
        <v>727</v>
      </c>
      <c r="L1122" s="11" t="s">
        <v>2127</v>
      </c>
      <c r="M1122" s="15">
        <v>2500</v>
      </c>
      <c r="N1122" s="12">
        <v>6.25</v>
      </c>
      <c r="O1122" s="12">
        <v>0.25</v>
      </c>
      <c r="P1122" s="12">
        <v>1.3799999999999997</v>
      </c>
      <c r="Q1122" s="12">
        <v>2.25</v>
      </c>
      <c r="R1122" s="9">
        <v>1.32</v>
      </c>
      <c r="S1122" s="9">
        <v>3.5</v>
      </c>
      <c r="T1122" s="14">
        <v>0.59899999999999998</v>
      </c>
      <c r="U1122" s="12">
        <v>4.25</v>
      </c>
      <c r="V1122" s="12">
        <v>1</v>
      </c>
      <c r="W1122" s="12">
        <v>4</v>
      </c>
      <c r="X1122" s="9">
        <v>45</v>
      </c>
      <c r="Y1122" s="9" t="s">
        <v>710</v>
      </c>
      <c r="Z1122" s="9" t="s">
        <v>694</v>
      </c>
      <c r="AA1122" s="9" t="s">
        <v>695</v>
      </c>
      <c r="AB1122" s="9" t="s">
        <v>698</v>
      </c>
      <c r="AC1122" s="9">
        <v>7.0666666666666669E-2</v>
      </c>
      <c r="AD1122" s="9">
        <v>1.4133333333333333</v>
      </c>
      <c r="AE1122" s="9">
        <v>0.29800000000000004</v>
      </c>
      <c r="AF1122" s="9">
        <v>90</v>
      </c>
      <c r="AG1122" s="25" t="s">
        <v>2264</v>
      </c>
    </row>
    <row r="1123" spans="2:33" ht="26.25" x14ac:dyDescent="0.25">
      <c r="B1123" s="48" t="str">
        <f t="shared" si="105"/>
        <v>WNeck Flange 2500-NPS1.25 SCH-10</v>
      </c>
      <c r="C1123" s="9" t="s">
        <v>23</v>
      </c>
      <c r="D1123" s="9" t="s">
        <v>737</v>
      </c>
      <c r="E1123" s="9">
        <v>12800</v>
      </c>
      <c r="F1123" s="22" t="s">
        <v>689</v>
      </c>
      <c r="G1123" s="9" t="s">
        <v>1</v>
      </c>
      <c r="H1123" s="9" t="s">
        <v>2150</v>
      </c>
      <c r="I1123" s="13" t="s">
        <v>2151</v>
      </c>
      <c r="J1123" s="10">
        <v>1.25</v>
      </c>
      <c r="K1123" s="11" t="s">
        <v>740</v>
      </c>
      <c r="L1123" s="11" t="s">
        <v>2127</v>
      </c>
      <c r="M1123" s="15">
        <v>2500</v>
      </c>
      <c r="N1123" s="12">
        <v>7.2500000000000009</v>
      </c>
      <c r="O1123" s="12">
        <v>0.25</v>
      </c>
      <c r="P1123" s="12">
        <v>1.5000000000000002</v>
      </c>
      <c r="Q1123" s="12">
        <v>2.88</v>
      </c>
      <c r="R1123" s="9">
        <v>1.6600000000000001</v>
      </c>
      <c r="S1123" s="9">
        <v>3.75</v>
      </c>
      <c r="T1123" s="14">
        <v>1.4419999999999999</v>
      </c>
      <c r="U1123" s="12">
        <v>5.12</v>
      </c>
      <c r="V1123" s="12">
        <v>1.1200000000000001</v>
      </c>
      <c r="W1123" s="12">
        <v>4</v>
      </c>
      <c r="X1123" s="9">
        <v>45</v>
      </c>
      <c r="Y1123" s="9" t="s">
        <v>693</v>
      </c>
      <c r="Z1123" s="9" t="s">
        <v>694</v>
      </c>
      <c r="AA1123" s="9" t="s">
        <v>695</v>
      </c>
      <c r="AB1123" s="9" t="s">
        <v>698</v>
      </c>
      <c r="AC1123" s="9">
        <v>7.4999999999999997E-2</v>
      </c>
      <c r="AD1123" s="9">
        <v>1.5</v>
      </c>
      <c r="AE1123" s="9">
        <v>4.6500000000000097E-2</v>
      </c>
      <c r="AF1123" s="9">
        <v>90</v>
      </c>
      <c r="AG1123" s="25" t="s">
        <v>2264</v>
      </c>
    </row>
    <row r="1124" spans="2:33" ht="26.25" x14ac:dyDescent="0.25">
      <c r="B1124" s="48" t="str">
        <f t="shared" si="105"/>
        <v>WNeck Flange 2500-NPS1.25 SCH-160</v>
      </c>
      <c r="C1124" s="9" t="s">
        <v>23</v>
      </c>
      <c r="D1124" s="9" t="s">
        <v>737</v>
      </c>
      <c r="E1124" s="9">
        <v>12800</v>
      </c>
      <c r="F1124" s="22" t="s">
        <v>689</v>
      </c>
      <c r="G1124" s="9" t="s">
        <v>603</v>
      </c>
      <c r="H1124" s="9" t="s">
        <v>2152</v>
      </c>
      <c r="I1124" s="13" t="s">
        <v>2151</v>
      </c>
      <c r="J1124" s="10">
        <v>1.25</v>
      </c>
      <c r="K1124" s="11" t="s">
        <v>740</v>
      </c>
      <c r="L1124" s="11" t="s">
        <v>2127</v>
      </c>
      <c r="M1124" s="15">
        <v>2500</v>
      </c>
      <c r="N1124" s="12">
        <v>7.2500000000000009</v>
      </c>
      <c r="O1124" s="12">
        <v>0.25</v>
      </c>
      <c r="P1124" s="12">
        <v>1.5000000000000002</v>
      </c>
      <c r="Q1124" s="12">
        <v>2.88</v>
      </c>
      <c r="R1124" s="9">
        <v>1.6600000000000001</v>
      </c>
      <c r="S1124" s="9">
        <v>3.75</v>
      </c>
      <c r="T1124" s="14">
        <v>1.1599999999999999</v>
      </c>
      <c r="U1124" s="12">
        <v>5.12</v>
      </c>
      <c r="V1124" s="12">
        <v>1.1200000000000001</v>
      </c>
      <c r="W1124" s="12">
        <v>4</v>
      </c>
      <c r="X1124" s="9">
        <v>45</v>
      </c>
      <c r="Y1124" s="9" t="s">
        <v>700</v>
      </c>
      <c r="Z1124" s="9" t="s">
        <v>694</v>
      </c>
      <c r="AA1124" s="9" t="s">
        <v>695</v>
      </c>
      <c r="AB1124" s="9" t="s">
        <v>698</v>
      </c>
      <c r="AC1124" s="9">
        <v>7.4999999999999997E-2</v>
      </c>
      <c r="AD1124" s="9">
        <v>1.5</v>
      </c>
      <c r="AE1124" s="9">
        <v>0.18750000000000011</v>
      </c>
      <c r="AF1124" s="9">
        <v>90</v>
      </c>
      <c r="AG1124" s="25" t="s">
        <v>2264</v>
      </c>
    </row>
    <row r="1125" spans="2:33" ht="26.25" x14ac:dyDescent="0.25">
      <c r="B1125" s="48" t="str">
        <f t="shared" si="105"/>
        <v>WNeck Flange 2500-NPS1.25 SCH-40</v>
      </c>
      <c r="C1125" s="9" t="s">
        <v>23</v>
      </c>
      <c r="D1125" s="9" t="s">
        <v>737</v>
      </c>
      <c r="E1125" s="9">
        <v>12800</v>
      </c>
      <c r="F1125" s="22" t="s">
        <v>689</v>
      </c>
      <c r="G1125" s="9" t="s">
        <v>604</v>
      </c>
      <c r="H1125" s="9" t="s">
        <v>2153</v>
      </c>
      <c r="I1125" s="13" t="s">
        <v>2151</v>
      </c>
      <c r="J1125" s="10">
        <v>1.25</v>
      </c>
      <c r="K1125" s="11" t="s">
        <v>740</v>
      </c>
      <c r="L1125" s="11" t="s">
        <v>2127</v>
      </c>
      <c r="M1125" s="15">
        <v>2500</v>
      </c>
      <c r="N1125" s="12">
        <v>7.2500000000000009</v>
      </c>
      <c r="O1125" s="12">
        <v>0.25</v>
      </c>
      <c r="P1125" s="12">
        <v>1.5000000000000002</v>
      </c>
      <c r="Q1125" s="12">
        <v>2.88</v>
      </c>
      <c r="R1125" s="9">
        <v>1.6600000000000001</v>
      </c>
      <c r="S1125" s="9">
        <v>3.75</v>
      </c>
      <c r="T1125" s="14">
        <v>1.38</v>
      </c>
      <c r="U1125" s="12">
        <v>5.12</v>
      </c>
      <c r="V1125" s="12">
        <v>1.1200000000000001</v>
      </c>
      <c r="W1125" s="12">
        <v>4</v>
      </c>
      <c r="X1125" s="9">
        <v>45</v>
      </c>
      <c r="Y1125" s="9" t="s">
        <v>702</v>
      </c>
      <c r="Z1125" s="9" t="s">
        <v>694</v>
      </c>
      <c r="AA1125" s="9" t="s">
        <v>695</v>
      </c>
      <c r="AB1125" s="9" t="s">
        <v>698</v>
      </c>
      <c r="AC1125" s="9">
        <v>7.4999999999999997E-2</v>
      </c>
      <c r="AD1125" s="9">
        <v>1.5</v>
      </c>
      <c r="AE1125" s="9">
        <v>7.7500000000000124E-2</v>
      </c>
      <c r="AF1125" s="9">
        <v>90</v>
      </c>
      <c r="AG1125" s="25" t="s">
        <v>2264</v>
      </c>
    </row>
    <row r="1126" spans="2:33" ht="26.25" x14ac:dyDescent="0.25">
      <c r="B1126" s="48" t="str">
        <f t="shared" si="105"/>
        <v>WNeck Flange 2500-NPS1.25 SCH-80</v>
      </c>
      <c r="C1126" s="9" t="s">
        <v>23</v>
      </c>
      <c r="D1126" s="9" t="s">
        <v>737</v>
      </c>
      <c r="E1126" s="9">
        <v>12800</v>
      </c>
      <c r="F1126" s="22" t="s">
        <v>689</v>
      </c>
      <c r="G1126" s="9" t="s">
        <v>605</v>
      </c>
      <c r="H1126" s="9" t="s">
        <v>2154</v>
      </c>
      <c r="I1126" s="13" t="s">
        <v>2151</v>
      </c>
      <c r="J1126" s="10">
        <v>1.25</v>
      </c>
      <c r="K1126" s="11" t="s">
        <v>740</v>
      </c>
      <c r="L1126" s="11" t="s">
        <v>2127</v>
      </c>
      <c r="M1126" s="15">
        <v>2500</v>
      </c>
      <c r="N1126" s="12">
        <v>7.2500000000000009</v>
      </c>
      <c r="O1126" s="12">
        <v>0.25</v>
      </c>
      <c r="P1126" s="12">
        <v>1.5000000000000002</v>
      </c>
      <c r="Q1126" s="12">
        <v>2.88</v>
      </c>
      <c r="R1126" s="9">
        <v>1.6600000000000001</v>
      </c>
      <c r="S1126" s="9">
        <v>3.75</v>
      </c>
      <c r="T1126" s="14">
        <v>1.278</v>
      </c>
      <c r="U1126" s="12">
        <v>5.12</v>
      </c>
      <c r="V1126" s="12">
        <v>1.1200000000000001</v>
      </c>
      <c r="W1126" s="12">
        <v>4</v>
      </c>
      <c r="X1126" s="9">
        <v>45</v>
      </c>
      <c r="Y1126" s="9" t="s">
        <v>704</v>
      </c>
      <c r="Z1126" s="9" t="s">
        <v>694</v>
      </c>
      <c r="AA1126" s="9" t="s">
        <v>695</v>
      </c>
      <c r="AB1126" s="9" t="s">
        <v>698</v>
      </c>
      <c r="AC1126" s="9">
        <v>7.4999999999999997E-2</v>
      </c>
      <c r="AD1126" s="9">
        <v>1.5</v>
      </c>
      <c r="AE1126" s="9">
        <v>0.12850000000000006</v>
      </c>
      <c r="AF1126" s="9">
        <v>90</v>
      </c>
      <c r="AG1126" s="25" t="s">
        <v>2264</v>
      </c>
    </row>
    <row r="1127" spans="2:33" ht="26.25" x14ac:dyDescent="0.25">
      <c r="B1127" s="48" t="str">
        <f t="shared" si="105"/>
        <v>WNeck Flange 2500-NPS1.25 SCH-STD</v>
      </c>
      <c r="C1127" s="9" t="s">
        <v>23</v>
      </c>
      <c r="D1127" s="9" t="s">
        <v>737</v>
      </c>
      <c r="E1127" s="9">
        <v>12800</v>
      </c>
      <c r="F1127" s="22" t="s">
        <v>689</v>
      </c>
      <c r="G1127" s="9" t="s">
        <v>1</v>
      </c>
      <c r="H1127" s="9" t="s">
        <v>2155</v>
      </c>
      <c r="I1127" s="13" t="s">
        <v>2151</v>
      </c>
      <c r="J1127" s="10">
        <v>1.25</v>
      </c>
      <c r="K1127" s="11" t="s">
        <v>740</v>
      </c>
      <c r="L1127" s="11" t="s">
        <v>2127</v>
      </c>
      <c r="M1127" s="15">
        <v>2500</v>
      </c>
      <c r="N1127" s="12">
        <v>7.2500000000000009</v>
      </c>
      <c r="O1127" s="12">
        <v>0.25</v>
      </c>
      <c r="P1127" s="12">
        <v>1.5000000000000002</v>
      </c>
      <c r="Q1127" s="12">
        <v>2.88</v>
      </c>
      <c r="R1127" s="9">
        <v>1.6600000000000001</v>
      </c>
      <c r="S1127" s="9">
        <v>3.75</v>
      </c>
      <c r="T1127" s="14">
        <v>1.38</v>
      </c>
      <c r="U1127" s="12">
        <v>5.12</v>
      </c>
      <c r="V1127" s="12">
        <v>1.1200000000000001</v>
      </c>
      <c r="W1127" s="12">
        <v>4</v>
      </c>
      <c r="X1127" s="9">
        <v>45</v>
      </c>
      <c r="Y1127" s="9" t="s">
        <v>706</v>
      </c>
      <c r="Z1127" s="9" t="s">
        <v>694</v>
      </c>
      <c r="AA1127" s="9" t="s">
        <v>695</v>
      </c>
      <c r="AB1127" s="9" t="s">
        <v>698</v>
      </c>
      <c r="AC1127" s="9">
        <v>7.4999999999999997E-2</v>
      </c>
      <c r="AD1127" s="9">
        <v>1.5</v>
      </c>
      <c r="AE1127" s="9">
        <v>7.7500000000000124E-2</v>
      </c>
      <c r="AF1127" s="9">
        <v>90</v>
      </c>
      <c r="AG1127" s="25" t="s">
        <v>2264</v>
      </c>
    </row>
    <row r="1128" spans="2:33" ht="26.25" x14ac:dyDescent="0.25">
      <c r="B1128" s="48" t="str">
        <f t="shared" si="105"/>
        <v>WNeck Flange 2500-NPS1.25 SCH-XH</v>
      </c>
      <c r="C1128" s="9" t="s">
        <v>23</v>
      </c>
      <c r="D1128" s="9" t="s">
        <v>737</v>
      </c>
      <c r="E1128" s="9">
        <v>12800</v>
      </c>
      <c r="F1128" s="22" t="s">
        <v>689</v>
      </c>
      <c r="G1128" s="9" t="s">
        <v>1</v>
      </c>
      <c r="H1128" s="9" t="s">
        <v>2156</v>
      </c>
      <c r="I1128" s="13" t="s">
        <v>2151</v>
      </c>
      <c r="J1128" s="10">
        <v>1.25</v>
      </c>
      <c r="K1128" s="11" t="s">
        <v>740</v>
      </c>
      <c r="L1128" s="11" t="s">
        <v>2127</v>
      </c>
      <c r="M1128" s="15">
        <v>2500</v>
      </c>
      <c r="N1128" s="12">
        <v>7.2500000000000009</v>
      </c>
      <c r="O1128" s="12">
        <v>0.25</v>
      </c>
      <c r="P1128" s="12">
        <v>1.5000000000000002</v>
      </c>
      <c r="Q1128" s="12">
        <v>2.88</v>
      </c>
      <c r="R1128" s="9">
        <v>1.6600000000000001</v>
      </c>
      <c r="S1128" s="9">
        <v>3.75</v>
      </c>
      <c r="T1128" s="14">
        <v>1.278</v>
      </c>
      <c r="U1128" s="12">
        <v>5.12</v>
      </c>
      <c r="V1128" s="12">
        <v>1.1200000000000001</v>
      </c>
      <c r="W1128" s="12">
        <v>4</v>
      </c>
      <c r="X1128" s="9">
        <v>45</v>
      </c>
      <c r="Y1128" s="9" t="s">
        <v>708</v>
      </c>
      <c r="Z1128" s="9" t="s">
        <v>694</v>
      </c>
      <c r="AA1128" s="9" t="s">
        <v>695</v>
      </c>
      <c r="AB1128" s="9" t="s">
        <v>698</v>
      </c>
      <c r="AC1128" s="9">
        <v>7.4999999999999997E-2</v>
      </c>
      <c r="AD1128" s="9">
        <v>1.5</v>
      </c>
      <c r="AE1128" s="9">
        <v>0.12850000000000006</v>
      </c>
      <c r="AF1128" s="9">
        <v>90</v>
      </c>
      <c r="AG1128" s="25" t="s">
        <v>2264</v>
      </c>
    </row>
    <row r="1129" spans="2:33" ht="26.25" x14ac:dyDescent="0.25">
      <c r="B1129" s="48" t="str">
        <f t="shared" si="105"/>
        <v>WNeck Flange 2500-NPS1.25 SCH-XXH</v>
      </c>
      <c r="C1129" s="9" t="s">
        <v>23</v>
      </c>
      <c r="D1129" s="9" t="s">
        <v>737</v>
      </c>
      <c r="E1129" s="9">
        <v>12800</v>
      </c>
      <c r="F1129" s="22" t="s">
        <v>689</v>
      </c>
      <c r="G1129" s="9" t="s">
        <v>606</v>
      </c>
      <c r="H1129" s="9" t="s">
        <v>2157</v>
      </c>
      <c r="I1129" s="13" t="s">
        <v>2151</v>
      </c>
      <c r="J1129" s="10">
        <v>1.25</v>
      </c>
      <c r="K1129" s="11" t="s">
        <v>740</v>
      </c>
      <c r="L1129" s="11" t="s">
        <v>2127</v>
      </c>
      <c r="M1129" s="15">
        <v>2500</v>
      </c>
      <c r="N1129" s="12">
        <v>7.2500000000000009</v>
      </c>
      <c r="O1129" s="12">
        <v>0.25</v>
      </c>
      <c r="P1129" s="12">
        <v>1.5000000000000002</v>
      </c>
      <c r="Q1129" s="12">
        <v>2.88</v>
      </c>
      <c r="R1129" s="9">
        <v>1.6600000000000001</v>
      </c>
      <c r="S1129" s="9">
        <v>3.75</v>
      </c>
      <c r="T1129" s="14">
        <v>0.89600000000000002</v>
      </c>
      <c r="U1129" s="12">
        <v>5.12</v>
      </c>
      <c r="V1129" s="12">
        <v>1.1200000000000001</v>
      </c>
      <c r="W1129" s="12">
        <v>4</v>
      </c>
      <c r="X1129" s="9">
        <v>45</v>
      </c>
      <c r="Y1129" s="9" t="s">
        <v>710</v>
      </c>
      <c r="Z1129" s="9" t="s">
        <v>694</v>
      </c>
      <c r="AA1129" s="9" t="s">
        <v>695</v>
      </c>
      <c r="AB1129" s="9" t="s">
        <v>698</v>
      </c>
      <c r="AC1129" s="9">
        <v>7.4999999999999997E-2</v>
      </c>
      <c r="AD1129" s="9">
        <v>1.5</v>
      </c>
      <c r="AE1129" s="9">
        <v>0.31950000000000006</v>
      </c>
      <c r="AF1129" s="9">
        <v>90</v>
      </c>
      <c r="AG1129" s="25" t="s">
        <v>2264</v>
      </c>
    </row>
    <row r="1130" spans="2:33" ht="26.25" x14ac:dyDescent="0.25">
      <c r="B1130" s="48" t="str">
        <f t="shared" si="105"/>
        <v>WNeck Flange 2500-NPS1.5 SCH-10</v>
      </c>
      <c r="C1130" s="9" t="s">
        <v>23</v>
      </c>
      <c r="D1130" s="9" t="s">
        <v>747</v>
      </c>
      <c r="E1130" s="9">
        <v>11861940</v>
      </c>
      <c r="F1130" s="22" t="s">
        <v>689</v>
      </c>
      <c r="G1130" s="9" t="s">
        <v>1</v>
      </c>
      <c r="H1130" s="9" t="s">
        <v>2158</v>
      </c>
      <c r="I1130" s="13" t="s">
        <v>2159</v>
      </c>
      <c r="J1130" s="10">
        <v>1.5000000000000002</v>
      </c>
      <c r="K1130" s="11" t="s">
        <v>750</v>
      </c>
      <c r="L1130" s="11" t="s">
        <v>2127</v>
      </c>
      <c r="M1130" s="15">
        <v>2500</v>
      </c>
      <c r="N1130" s="12">
        <v>8</v>
      </c>
      <c r="O1130" s="12">
        <v>0.25</v>
      </c>
      <c r="P1130" s="12">
        <v>1.75</v>
      </c>
      <c r="Q1130" s="12">
        <v>3.12</v>
      </c>
      <c r="R1130" s="9">
        <v>1.9</v>
      </c>
      <c r="S1130" s="9">
        <v>4.38</v>
      </c>
      <c r="T1130" s="14">
        <v>1.6819999999999999</v>
      </c>
      <c r="U1130" s="12">
        <v>5.75</v>
      </c>
      <c r="V1130" s="12">
        <v>1.25</v>
      </c>
      <c r="W1130" s="12">
        <v>4</v>
      </c>
      <c r="X1130" s="9">
        <v>45</v>
      </c>
      <c r="Y1130" s="9" t="s">
        <v>693</v>
      </c>
      <c r="Z1130" s="9" t="s">
        <v>694</v>
      </c>
      <c r="AA1130" s="9" t="s">
        <v>695</v>
      </c>
      <c r="AB1130" s="9" t="s">
        <v>698</v>
      </c>
      <c r="AC1130" s="9">
        <v>8.7666666666666657E-2</v>
      </c>
      <c r="AD1130" s="9">
        <v>1.7533333333333332</v>
      </c>
      <c r="AE1130" s="9">
        <v>4.6499999999999986E-2</v>
      </c>
      <c r="AF1130" s="9">
        <v>90</v>
      </c>
      <c r="AG1130" s="25" t="s">
        <v>2264</v>
      </c>
    </row>
    <row r="1131" spans="2:33" ht="26.25" x14ac:dyDescent="0.25">
      <c r="B1131" s="48" t="str">
        <f t="shared" si="105"/>
        <v>WNeck Flange 2500-NPS1.5 SCH-160</v>
      </c>
      <c r="C1131" s="9" t="s">
        <v>23</v>
      </c>
      <c r="D1131" s="9" t="s">
        <v>747</v>
      </c>
      <c r="E1131" s="9">
        <v>11861940</v>
      </c>
      <c r="F1131" s="22" t="s">
        <v>689</v>
      </c>
      <c r="G1131" s="9" t="s">
        <v>607</v>
      </c>
      <c r="H1131" s="9" t="s">
        <v>2160</v>
      </c>
      <c r="I1131" s="13" t="s">
        <v>2159</v>
      </c>
      <c r="J1131" s="10">
        <v>1.5000000000000002</v>
      </c>
      <c r="K1131" s="11" t="s">
        <v>750</v>
      </c>
      <c r="L1131" s="11" t="s">
        <v>2127</v>
      </c>
      <c r="M1131" s="15">
        <v>2500</v>
      </c>
      <c r="N1131" s="12">
        <v>8</v>
      </c>
      <c r="O1131" s="12">
        <v>0.25</v>
      </c>
      <c r="P1131" s="12">
        <v>1.75</v>
      </c>
      <c r="Q1131" s="12">
        <v>3.12</v>
      </c>
      <c r="R1131" s="9">
        <v>1.9</v>
      </c>
      <c r="S1131" s="9">
        <v>4.38</v>
      </c>
      <c r="T1131" s="14">
        <v>1.3380000000000001</v>
      </c>
      <c r="U1131" s="12">
        <v>5.75</v>
      </c>
      <c r="V1131" s="12">
        <v>1.25</v>
      </c>
      <c r="W1131" s="12">
        <v>4</v>
      </c>
      <c r="X1131" s="9">
        <v>45</v>
      </c>
      <c r="Y1131" s="9" t="s">
        <v>700</v>
      </c>
      <c r="Z1131" s="9" t="s">
        <v>694</v>
      </c>
      <c r="AA1131" s="9" t="s">
        <v>695</v>
      </c>
      <c r="AB1131" s="9" t="s">
        <v>698</v>
      </c>
      <c r="AC1131" s="9">
        <v>8.7666666666666657E-2</v>
      </c>
      <c r="AD1131" s="9">
        <v>1.7533333333333332</v>
      </c>
      <c r="AE1131" s="9">
        <v>0.21849999999999992</v>
      </c>
      <c r="AF1131" s="9">
        <v>90</v>
      </c>
      <c r="AG1131" s="25" t="s">
        <v>2264</v>
      </c>
    </row>
    <row r="1132" spans="2:33" ht="26.25" x14ac:dyDescent="0.25">
      <c r="B1132" s="48" t="str">
        <f t="shared" si="105"/>
        <v>WNeck Flange 2500-NPS1.5 SCH-40</v>
      </c>
      <c r="C1132" s="9" t="s">
        <v>23</v>
      </c>
      <c r="D1132" s="9" t="s">
        <v>747</v>
      </c>
      <c r="E1132" s="9">
        <v>11861940</v>
      </c>
      <c r="F1132" s="22" t="s">
        <v>689</v>
      </c>
      <c r="G1132" s="9" t="s">
        <v>608</v>
      </c>
      <c r="H1132" s="9" t="s">
        <v>2161</v>
      </c>
      <c r="I1132" s="13" t="s">
        <v>2159</v>
      </c>
      <c r="J1132" s="10">
        <v>1.5000000000000002</v>
      </c>
      <c r="K1132" s="11" t="s">
        <v>750</v>
      </c>
      <c r="L1132" s="11" t="s">
        <v>2127</v>
      </c>
      <c r="M1132" s="15">
        <v>2500</v>
      </c>
      <c r="N1132" s="12">
        <v>8</v>
      </c>
      <c r="O1132" s="12">
        <v>0.25</v>
      </c>
      <c r="P1132" s="12">
        <v>1.75</v>
      </c>
      <c r="Q1132" s="12">
        <v>3.12</v>
      </c>
      <c r="R1132" s="9">
        <v>1.9</v>
      </c>
      <c r="S1132" s="9">
        <v>4.38</v>
      </c>
      <c r="T1132" s="14">
        <v>1.61</v>
      </c>
      <c r="U1132" s="12">
        <v>5.75</v>
      </c>
      <c r="V1132" s="12">
        <v>1.25</v>
      </c>
      <c r="W1132" s="12">
        <v>4</v>
      </c>
      <c r="X1132" s="9">
        <v>45</v>
      </c>
      <c r="Y1132" s="9" t="s">
        <v>702</v>
      </c>
      <c r="Z1132" s="9" t="s">
        <v>694</v>
      </c>
      <c r="AA1132" s="9" t="s">
        <v>695</v>
      </c>
      <c r="AB1132" s="9" t="s">
        <v>698</v>
      </c>
      <c r="AC1132" s="9">
        <v>8.7666666666666657E-2</v>
      </c>
      <c r="AD1132" s="9">
        <v>1.7533333333333332</v>
      </c>
      <c r="AE1132" s="9">
        <v>8.2499999999999907E-2</v>
      </c>
      <c r="AF1132" s="9">
        <v>90</v>
      </c>
      <c r="AG1132" s="25" t="s">
        <v>2264</v>
      </c>
    </row>
    <row r="1133" spans="2:33" ht="26.25" x14ac:dyDescent="0.25">
      <c r="B1133" s="48" t="str">
        <f t="shared" si="105"/>
        <v>WNeck Flange 2500-NPS1.5 SCH-80</v>
      </c>
      <c r="C1133" s="9" t="s">
        <v>23</v>
      </c>
      <c r="D1133" s="9" t="s">
        <v>747</v>
      </c>
      <c r="E1133" s="9">
        <v>11861940</v>
      </c>
      <c r="F1133" s="22" t="s">
        <v>689</v>
      </c>
      <c r="G1133" s="9" t="s">
        <v>609</v>
      </c>
      <c r="H1133" s="9" t="s">
        <v>2162</v>
      </c>
      <c r="I1133" s="13" t="s">
        <v>2159</v>
      </c>
      <c r="J1133" s="10">
        <v>1.5000000000000002</v>
      </c>
      <c r="K1133" s="11" t="s">
        <v>750</v>
      </c>
      <c r="L1133" s="11" t="s">
        <v>2127</v>
      </c>
      <c r="M1133" s="15">
        <v>2500</v>
      </c>
      <c r="N1133" s="12">
        <v>8</v>
      </c>
      <c r="O1133" s="12">
        <v>0.25</v>
      </c>
      <c r="P1133" s="12">
        <v>1.75</v>
      </c>
      <c r="Q1133" s="12">
        <v>3.12</v>
      </c>
      <c r="R1133" s="9">
        <v>1.9</v>
      </c>
      <c r="S1133" s="9">
        <v>4.38</v>
      </c>
      <c r="T1133" s="14">
        <v>1.5</v>
      </c>
      <c r="U1133" s="12">
        <v>5.75</v>
      </c>
      <c r="V1133" s="12">
        <v>1.25</v>
      </c>
      <c r="W1133" s="12">
        <v>4</v>
      </c>
      <c r="X1133" s="9">
        <v>45</v>
      </c>
      <c r="Y1133" s="9" t="s">
        <v>704</v>
      </c>
      <c r="Z1133" s="9" t="s">
        <v>694</v>
      </c>
      <c r="AA1133" s="9" t="s">
        <v>695</v>
      </c>
      <c r="AB1133" s="9" t="s">
        <v>698</v>
      </c>
      <c r="AC1133" s="9">
        <v>8.7666666666666657E-2</v>
      </c>
      <c r="AD1133" s="9">
        <v>1.7533333333333332</v>
      </c>
      <c r="AE1133" s="9">
        <v>0.13749999999999996</v>
      </c>
      <c r="AF1133" s="9">
        <v>90</v>
      </c>
      <c r="AG1133" s="25" t="s">
        <v>2264</v>
      </c>
    </row>
    <row r="1134" spans="2:33" ht="26.25" x14ac:dyDescent="0.25">
      <c r="B1134" s="48" t="str">
        <f t="shared" si="105"/>
        <v>WNeck Flange 2500-NPS1.5 SCH-STD</v>
      </c>
      <c r="C1134" s="9" t="s">
        <v>23</v>
      </c>
      <c r="D1134" s="9" t="s">
        <v>747</v>
      </c>
      <c r="E1134" s="9">
        <v>11861940</v>
      </c>
      <c r="F1134" s="22" t="s">
        <v>689</v>
      </c>
      <c r="G1134" s="9" t="s">
        <v>1</v>
      </c>
      <c r="H1134" s="9" t="s">
        <v>2163</v>
      </c>
      <c r="I1134" s="13" t="s">
        <v>2159</v>
      </c>
      <c r="J1134" s="10">
        <v>1.5000000000000002</v>
      </c>
      <c r="K1134" s="11" t="s">
        <v>750</v>
      </c>
      <c r="L1134" s="11" t="s">
        <v>2127</v>
      </c>
      <c r="M1134" s="15">
        <v>2500</v>
      </c>
      <c r="N1134" s="12">
        <v>8</v>
      </c>
      <c r="O1134" s="12">
        <v>0.25</v>
      </c>
      <c r="P1134" s="12">
        <v>1.75</v>
      </c>
      <c r="Q1134" s="12">
        <v>3.12</v>
      </c>
      <c r="R1134" s="9">
        <v>1.9</v>
      </c>
      <c r="S1134" s="9">
        <v>4.38</v>
      </c>
      <c r="T1134" s="14">
        <v>1.61</v>
      </c>
      <c r="U1134" s="12">
        <v>5.75</v>
      </c>
      <c r="V1134" s="12">
        <v>1.25</v>
      </c>
      <c r="W1134" s="12">
        <v>4</v>
      </c>
      <c r="X1134" s="9">
        <v>45</v>
      </c>
      <c r="Y1134" s="9" t="s">
        <v>706</v>
      </c>
      <c r="Z1134" s="9" t="s">
        <v>694</v>
      </c>
      <c r="AA1134" s="9" t="s">
        <v>695</v>
      </c>
      <c r="AB1134" s="9" t="s">
        <v>698</v>
      </c>
      <c r="AC1134" s="9">
        <v>8.7666666666666657E-2</v>
      </c>
      <c r="AD1134" s="9">
        <v>1.7533333333333332</v>
      </c>
      <c r="AE1134" s="9">
        <v>8.2499999999999907E-2</v>
      </c>
      <c r="AF1134" s="9">
        <v>90</v>
      </c>
      <c r="AG1134" s="25" t="s">
        <v>2264</v>
      </c>
    </row>
    <row r="1135" spans="2:33" ht="26.25" x14ac:dyDescent="0.25">
      <c r="B1135" s="48" t="str">
        <f t="shared" si="105"/>
        <v>WNeck Flange 2500-NPS1.5 SCH-XH</v>
      </c>
      <c r="C1135" s="9" t="s">
        <v>23</v>
      </c>
      <c r="D1135" s="9" t="s">
        <v>747</v>
      </c>
      <c r="E1135" s="9">
        <v>11861940</v>
      </c>
      <c r="F1135" s="22" t="s">
        <v>689</v>
      </c>
      <c r="G1135" s="9" t="s">
        <v>1</v>
      </c>
      <c r="H1135" s="9" t="s">
        <v>2164</v>
      </c>
      <c r="I1135" s="13" t="s">
        <v>2159</v>
      </c>
      <c r="J1135" s="10">
        <v>1.5000000000000002</v>
      </c>
      <c r="K1135" s="11" t="s">
        <v>750</v>
      </c>
      <c r="L1135" s="11" t="s">
        <v>2127</v>
      </c>
      <c r="M1135" s="15">
        <v>2500</v>
      </c>
      <c r="N1135" s="12">
        <v>8</v>
      </c>
      <c r="O1135" s="12">
        <v>0.25</v>
      </c>
      <c r="P1135" s="12">
        <v>1.75</v>
      </c>
      <c r="Q1135" s="12">
        <v>3.12</v>
      </c>
      <c r="R1135" s="9">
        <v>1.9</v>
      </c>
      <c r="S1135" s="9">
        <v>4.38</v>
      </c>
      <c r="T1135" s="14">
        <v>1.5</v>
      </c>
      <c r="U1135" s="12">
        <v>5.75</v>
      </c>
      <c r="V1135" s="12">
        <v>1.25</v>
      </c>
      <c r="W1135" s="12">
        <v>4</v>
      </c>
      <c r="X1135" s="9">
        <v>45</v>
      </c>
      <c r="Y1135" s="9" t="s">
        <v>708</v>
      </c>
      <c r="Z1135" s="9" t="s">
        <v>694</v>
      </c>
      <c r="AA1135" s="9" t="s">
        <v>695</v>
      </c>
      <c r="AB1135" s="9" t="s">
        <v>698</v>
      </c>
      <c r="AC1135" s="9">
        <v>8.7666666666666657E-2</v>
      </c>
      <c r="AD1135" s="9">
        <v>1.7533333333333332</v>
      </c>
      <c r="AE1135" s="9">
        <v>0.13749999999999996</v>
      </c>
      <c r="AF1135" s="9">
        <v>90</v>
      </c>
      <c r="AG1135" s="25" t="s">
        <v>2264</v>
      </c>
    </row>
    <row r="1136" spans="2:33" ht="26.25" x14ac:dyDescent="0.25">
      <c r="B1136" s="48" t="str">
        <f t="shared" si="105"/>
        <v>WNeck Flange 2500-NPS1.5 SCH-XXH</v>
      </c>
      <c r="C1136" s="9" t="s">
        <v>23</v>
      </c>
      <c r="D1136" s="9" t="s">
        <v>747</v>
      </c>
      <c r="E1136" s="9">
        <v>11861940</v>
      </c>
      <c r="F1136" s="9" t="s">
        <v>2165</v>
      </c>
      <c r="G1136" s="9" t="s">
        <v>610</v>
      </c>
      <c r="H1136" s="9" t="s">
        <v>2166</v>
      </c>
      <c r="I1136" s="13" t="s">
        <v>2159</v>
      </c>
      <c r="J1136" s="10">
        <v>1.5000000000000002</v>
      </c>
      <c r="K1136" s="11" t="s">
        <v>750</v>
      </c>
      <c r="L1136" s="11" t="s">
        <v>2127</v>
      </c>
      <c r="M1136" s="15">
        <v>2500</v>
      </c>
      <c r="N1136" s="12">
        <v>8</v>
      </c>
      <c r="O1136" s="12">
        <v>0.25</v>
      </c>
      <c r="P1136" s="12">
        <v>1.75</v>
      </c>
      <c r="Q1136" s="12">
        <v>3.12</v>
      </c>
      <c r="R1136" s="9">
        <v>1.9</v>
      </c>
      <c r="S1136" s="9">
        <v>4.38</v>
      </c>
      <c r="T1136" s="14">
        <v>1.1000000000000001</v>
      </c>
      <c r="U1136" s="12">
        <v>5.75</v>
      </c>
      <c r="V1136" s="12">
        <v>1.25</v>
      </c>
      <c r="W1136" s="12">
        <v>4</v>
      </c>
      <c r="X1136" s="9">
        <v>45</v>
      </c>
      <c r="Y1136" s="9" t="s">
        <v>710</v>
      </c>
      <c r="Z1136" s="9" t="s">
        <v>694</v>
      </c>
      <c r="AA1136" s="9" t="s">
        <v>695</v>
      </c>
      <c r="AB1136" s="9" t="s">
        <v>698</v>
      </c>
      <c r="AC1136" s="9">
        <v>8.7666666666666657E-2</v>
      </c>
      <c r="AD1136" s="9">
        <v>1.7533333333333332</v>
      </c>
      <c r="AE1136" s="9">
        <v>0.33749999999999991</v>
      </c>
      <c r="AF1136" s="9">
        <v>90</v>
      </c>
      <c r="AG1136" s="25" t="s">
        <v>2264</v>
      </c>
    </row>
    <row r="1137" spans="2:33" ht="26.25" x14ac:dyDescent="0.25">
      <c r="B1137" s="48" t="str">
        <f t="shared" si="105"/>
        <v>WNeck Flange 2500-NPS2 SCH-10</v>
      </c>
      <c r="C1137" s="9" t="s">
        <v>23</v>
      </c>
      <c r="D1137" s="9" t="s">
        <v>761</v>
      </c>
      <c r="E1137" s="9">
        <v>1262987</v>
      </c>
      <c r="F1137" s="22" t="s">
        <v>689</v>
      </c>
      <c r="G1137" s="9" t="s">
        <v>1</v>
      </c>
      <c r="H1137" s="9" t="s">
        <v>2167</v>
      </c>
      <c r="I1137" s="13" t="s">
        <v>2168</v>
      </c>
      <c r="J1137" s="10">
        <v>2</v>
      </c>
      <c r="K1137" s="11" t="s">
        <v>764</v>
      </c>
      <c r="L1137" s="11" t="s">
        <v>2127</v>
      </c>
      <c r="M1137" s="15">
        <v>2500</v>
      </c>
      <c r="N1137" s="12">
        <v>9.25</v>
      </c>
      <c r="O1137" s="12">
        <v>0.25</v>
      </c>
      <c r="P1137" s="12">
        <v>2</v>
      </c>
      <c r="Q1137" s="12">
        <v>3.75</v>
      </c>
      <c r="R1137" s="9">
        <v>2.38</v>
      </c>
      <c r="S1137" s="9">
        <v>5</v>
      </c>
      <c r="T1137" s="14">
        <v>2.157</v>
      </c>
      <c r="U1137" s="12">
        <v>6.75</v>
      </c>
      <c r="V1137" s="12">
        <v>1.1200000000000001</v>
      </c>
      <c r="W1137" s="12">
        <v>8</v>
      </c>
      <c r="X1137" s="9">
        <v>22.5</v>
      </c>
      <c r="Y1137" s="9" t="s">
        <v>693</v>
      </c>
      <c r="Z1137" s="9" t="s">
        <v>694</v>
      </c>
      <c r="AA1137" s="9" t="s">
        <v>695</v>
      </c>
      <c r="AB1137" s="9" t="s">
        <v>698</v>
      </c>
      <c r="AC1137" s="9">
        <v>0.1</v>
      </c>
      <c r="AD1137" s="9">
        <v>2</v>
      </c>
      <c r="AE1137" s="9">
        <v>4.8999999999999932E-2</v>
      </c>
      <c r="AF1137" s="9">
        <v>45</v>
      </c>
      <c r="AG1137" s="25" t="s">
        <v>2264</v>
      </c>
    </row>
    <row r="1138" spans="2:33" ht="26.25" x14ac:dyDescent="0.25">
      <c r="B1138" s="48" t="str">
        <f t="shared" si="105"/>
        <v>WNeck Flange 2500-NPS2 SCH-160</v>
      </c>
      <c r="C1138" s="9" t="s">
        <v>23</v>
      </c>
      <c r="D1138" s="9" t="s">
        <v>761</v>
      </c>
      <c r="E1138" s="9">
        <v>1262987</v>
      </c>
      <c r="F1138" s="22" t="s">
        <v>689</v>
      </c>
      <c r="G1138" s="9" t="s">
        <v>611</v>
      </c>
      <c r="H1138" s="9" t="s">
        <v>2169</v>
      </c>
      <c r="I1138" s="13" t="s">
        <v>2168</v>
      </c>
      <c r="J1138" s="10">
        <v>2</v>
      </c>
      <c r="K1138" s="11" t="s">
        <v>764</v>
      </c>
      <c r="L1138" s="11" t="s">
        <v>2127</v>
      </c>
      <c r="M1138" s="15">
        <v>2500</v>
      </c>
      <c r="N1138" s="12">
        <v>9.25</v>
      </c>
      <c r="O1138" s="12">
        <v>0.25</v>
      </c>
      <c r="P1138" s="12">
        <v>2</v>
      </c>
      <c r="Q1138" s="12">
        <v>3.75</v>
      </c>
      <c r="R1138" s="9">
        <v>2.38</v>
      </c>
      <c r="S1138" s="9">
        <v>5</v>
      </c>
      <c r="T1138" s="14">
        <v>1.6870000000000001</v>
      </c>
      <c r="U1138" s="12">
        <v>6.75</v>
      </c>
      <c r="V1138" s="12">
        <v>1.1200000000000001</v>
      </c>
      <c r="W1138" s="12">
        <v>8</v>
      </c>
      <c r="X1138" s="9">
        <v>22.5</v>
      </c>
      <c r="Y1138" s="9" t="s">
        <v>700</v>
      </c>
      <c r="Z1138" s="9" t="s">
        <v>694</v>
      </c>
      <c r="AA1138" s="9" t="s">
        <v>695</v>
      </c>
      <c r="AB1138" s="9" t="s">
        <v>698</v>
      </c>
      <c r="AC1138" s="9">
        <v>0.1</v>
      </c>
      <c r="AD1138" s="9">
        <v>2</v>
      </c>
      <c r="AE1138" s="9">
        <v>0.28399999999999992</v>
      </c>
      <c r="AF1138" s="9">
        <v>45</v>
      </c>
      <c r="AG1138" s="25" t="s">
        <v>2264</v>
      </c>
    </row>
    <row r="1139" spans="2:33" ht="26.25" x14ac:dyDescent="0.25">
      <c r="B1139" s="48" t="str">
        <f t="shared" si="105"/>
        <v>WNeck Flange 2500-NPS2 SCH-40</v>
      </c>
      <c r="C1139" s="9" t="s">
        <v>23</v>
      </c>
      <c r="D1139" s="9" t="s">
        <v>761</v>
      </c>
      <c r="E1139" s="9">
        <v>1262987</v>
      </c>
      <c r="F1139" s="22" t="s">
        <v>689</v>
      </c>
      <c r="G1139" s="9" t="s">
        <v>612</v>
      </c>
      <c r="H1139" s="9" t="s">
        <v>2170</v>
      </c>
      <c r="I1139" s="13" t="s">
        <v>2168</v>
      </c>
      <c r="J1139" s="10">
        <v>2</v>
      </c>
      <c r="K1139" s="11" t="s">
        <v>764</v>
      </c>
      <c r="L1139" s="11" t="s">
        <v>2127</v>
      </c>
      <c r="M1139" s="15">
        <v>2500</v>
      </c>
      <c r="N1139" s="12">
        <v>9.25</v>
      </c>
      <c r="O1139" s="12">
        <v>0.25</v>
      </c>
      <c r="P1139" s="12">
        <v>2</v>
      </c>
      <c r="Q1139" s="12">
        <v>3.75</v>
      </c>
      <c r="R1139" s="9">
        <v>2.38</v>
      </c>
      <c r="S1139" s="9">
        <v>5</v>
      </c>
      <c r="T1139" s="14">
        <v>2.0670000000000002</v>
      </c>
      <c r="U1139" s="12">
        <v>6.75</v>
      </c>
      <c r="V1139" s="12">
        <v>1.1200000000000001</v>
      </c>
      <c r="W1139" s="12">
        <v>8</v>
      </c>
      <c r="X1139" s="9">
        <v>22.5</v>
      </c>
      <c r="Y1139" s="9" t="s">
        <v>702</v>
      </c>
      <c r="Z1139" s="9" t="s">
        <v>694</v>
      </c>
      <c r="AA1139" s="9" t="s">
        <v>695</v>
      </c>
      <c r="AB1139" s="9" t="s">
        <v>698</v>
      </c>
      <c r="AC1139" s="9">
        <v>0.1</v>
      </c>
      <c r="AD1139" s="9">
        <v>2</v>
      </c>
      <c r="AE1139" s="9">
        <v>9.3999999999999861E-2</v>
      </c>
      <c r="AF1139" s="9">
        <v>45</v>
      </c>
      <c r="AG1139" s="25" t="s">
        <v>2264</v>
      </c>
    </row>
    <row r="1140" spans="2:33" ht="26.25" x14ac:dyDescent="0.25">
      <c r="B1140" s="48" t="str">
        <f t="shared" si="105"/>
        <v>WNeck Flange 2500-NPS2 SCH-80</v>
      </c>
      <c r="C1140" s="9" t="s">
        <v>23</v>
      </c>
      <c r="D1140" s="9" t="s">
        <v>761</v>
      </c>
      <c r="E1140" s="9">
        <v>1262987</v>
      </c>
      <c r="F1140" s="22" t="s">
        <v>689</v>
      </c>
      <c r="G1140" s="9" t="s">
        <v>613</v>
      </c>
      <c r="H1140" s="9" t="s">
        <v>2171</v>
      </c>
      <c r="I1140" s="13" t="s">
        <v>2168</v>
      </c>
      <c r="J1140" s="10">
        <v>2</v>
      </c>
      <c r="K1140" s="11" t="s">
        <v>764</v>
      </c>
      <c r="L1140" s="11" t="s">
        <v>2127</v>
      </c>
      <c r="M1140" s="15">
        <v>2500</v>
      </c>
      <c r="N1140" s="12">
        <v>9.25</v>
      </c>
      <c r="O1140" s="12">
        <v>0.25</v>
      </c>
      <c r="P1140" s="12">
        <v>2</v>
      </c>
      <c r="Q1140" s="12">
        <v>3.75</v>
      </c>
      <c r="R1140" s="9">
        <v>2.38</v>
      </c>
      <c r="S1140" s="9">
        <v>5</v>
      </c>
      <c r="T1140" s="14">
        <v>1.9390000000000001</v>
      </c>
      <c r="U1140" s="12">
        <v>6.75</v>
      </c>
      <c r="V1140" s="12">
        <v>1.1200000000000001</v>
      </c>
      <c r="W1140" s="12">
        <v>8</v>
      </c>
      <c r="X1140" s="9">
        <v>22.5</v>
      </c>
      <c r="Y1140" s="9" t="s">
        <v>704</v>
      </c>
      <c r="Z1140" s="9" t="s">
        <v>694</v>
      </c>
      <c r="AA1140" s="9" t="s">
        <v>695</v>
      </c>
      <c r="AB1140" s="9" t="s">
        <v>698</v>
      </c>
      <c r="AC1140" s="9">
        <v>0.1</v>
      </c>
      <c r="AD1140" s="9">
        <v>2</v>
      </c>
      <c r="AE1140" s="9">
        <v>0.15799999999999992</v>
      </c>
      <c r="AF1140" s="9">
        <v>45</v>
      </c>
      <c r="AG1140" s="25" t="s">
        <v>2264</v>
      </c>
    </row>
    <row r="1141" spans="2:33" ht="26.25" x14ac:dyDescent="0.25">
      <c r="B1141" s="48" t="str">
        <f t="shared" si="105"/>
        <v>WNeck Flange 2500-NPS2 SCH-STD</v>
      </c>
      <c r="C1141" s="9" t="s">
        <v>23</v>
      </c>
      <c r="D1141" s="9" t="s">
        <v>761</v>
      </c>
      <c r="E1141" s="9">
        <v>1262987</v>
      </c>
      <c r="F1141" s="22" t="s">
        <v>689</v>
      </c>
      <c r="G1141" s="9" t="s">
        <v>1</v>
      </c>
      <c r="H1141" s="9" t="s">
        <v>2172</v>
      </c>
      <c r="I1141" s="13" t="s">
        <v>2168</v>
      </c>
      <c r="J1141" s="10">
        <v>2</v>
      </c>
      <c r="K1141" s="11" t="s">
        <v>764</v>
      </c>
      <c r="L1141" s="11" t="s">
        <v>2127</v>
      </c>
      <c r="M1141" s="15">
        <v>2500</v>
      </c>
      <c r="N1141" s="12">
        <v>9.25</v>
      </c>
      <c r="O1141" s="12">
        <v>0.25</v>
      </c>
      <c r="P1141" s="12">
        <v>2</v>
      </c>
      <c r="Q1141" s="12">
        <v>3.75</v>
      </c>
      <c r="R1141" s="9">
        <v>2.38</v>
      </c>
      <c r="S1141" s="9">
        <v>5</v>
      </c>
      <c r="T1141" s="14">
        <v>2.0670000000000002</v>
      </c>
      <c r="U1141" s="12">
        <v>6.75</v>
      </c>
      <c r="V1141" s="12">
        <v>1.1200000000000001</v>
      </c>
      <c r="W1141" s="12">
        <v>8</v>
      </c>
      <c r="X1141" s="9">
        <v>22.5</v>
      </c>
      <c r="Y1141" s="9" t="s">
        <v>706</v>
      </c>
      <c r="Z1141" s="9" t="s">
        <v>694</v>
      </c>
      <c r="AA1141" s="9" t="s">
        <v>695</v>
      </c>
      <c r="AB1141" s="9" t="s">
        <v>698</v>
      </c>
      <c r="AC1141" s="9">
        <v>0.1</v>
      </c>
      <c r="AD1141" s="9">
        <v>2</v>
      </c>
      <c r="AE1141" s="9">
        <v>9.3999999999999861E-2</v>
      </c>
      <c r="AF1141" s="9">
        <v>45</v>
      </c>
      <c r="AG1141" s="25" t="s">
        <v>2264</v>
      </c>
    </row>
    <row r="1142" spans="2:33" ht="26.25" x14ac:dyDescent="0.25">
      <c r="B1142" s="48" t="str">
        <f t="shared" si="105"/>
        <v>WNeck Flange 2500-NPS2 SCH-XH</v>
      </c>
      <c r="C1142" s="9" t="s">
        <v>23</v>
      </c>
      <c r="D1142" s="9" t="s">
        <v>761</v>
      </c>
      <c r="E1142" s="9">
        <v>1262987</v>
      </c>
      <c r="F1142" s="22" t="s">
        <v>689</v>
      </c>
      <c r="G1142" s="9" t="s">
        <v>1</v>
      </c>
      <c r="H1142" s="9" t="s">
        <v>2173</v>
      </c>
      <c r="I1142" s="13" t="s">
        <v>2168</v>
      </c>
      <c r="J1142" s="10">
        <v>2</v>
      </c>
      <c r="K1142" s="11" t="s">
        <v>764</v>
      </c>
      <c r="L1142" s="11" t="s">
        <v>2127</v>
      </c>
      <c r="M1142" s="15">
        <v>2500</v>
      </c>
      <c r="N1142" s="12">
        <v>9.25</v>
      </c>
      <c r="O1142" s="12">
        <v>0.25</v>
      </c>
      <c r="P1142" s="12">
        <v>2</v>
      </c>
      <c r="Q1142" s="12">
        <v>3.75</v>
      </c>
      <c r="R1142" s="9">
        <v>2.38</v>
      </c>
      <c r="S1142" s="9">
        <v>5</v>
      </c>
      <c r="T1142" s="14">
        <v>1.9390000000000001</v>
      </c>
      <c r="U1142" s="12">
        <v>6.75</v>
      </c>
      <c r="V1142" s="12">
        <v>1.1200000000000001</v>
      </c>
      <c r="W1142" s="12">
        <v>8</v>
      </c>
      <c r="X1142" s="9">
        <v>22.5</v>
      </c>
      <c r="Y1142" s="9" t="s">
        <v>708</v>
      </c>
      <c r="Z1142" s="9" t="s">
        <v>694</v>
      </c>
      <c r="AA1142" s="9" t="s">
        <v>695</v>
      </c>
      <c r="AB1142" s="9" t="s">
        <v>698</v>
      </c>
      <c r="AC1142" s="9">
        <v>0.1</v>
      </c>
      <c r="AD1142" s="9">
        <v>2</v>
      </c>
      <c r="AE1142" s="9">
        <v>0.15799999999999992</v>
      </c>
      <c r="AF1142" s="9">
        <v>45</v>
      </c>
      <c r="AG1142" s="25" t="s">
        <v>2264</v>
      </c>
    </row>
    <row r="1143" spans="2:33" ht="26.25" x14ac:dyDescent="0.25">
      <c r="B1143" s="48" t="str">
        <f t="shared" si="105"/>
        <v>WNeck Flange 2500-NPS2 SCH-XXH</v>
      </c>
      <c r="C1143" s="9" t="s">
        <v>23</v>
      </c>
      <c r="D1143" s="9" t="s">
        <v>761</v>
      </c>
      <c r="E1143" s="9">
        <v>1262987</v>
      </c>
      <c r="F1143" s="22" t="s">
        <v>689</v>
      </c>
      <c r="G1143" s="9" t="s">
        <v>614</v>
      </c>
      <c r="H1143" s="9" t="s">
        <v>2174</v>
      </c>
      <c r="I1143" s="13" t="s">
        <v>2168</v>
      </c>
      <c r="J1143" s="10">
        <v>2</v>
      </c>
      <c r="K1143" s="11" t="s">
        <v>764</v>
      </c>
      <c r="L1143" s="11" t="s">
        <v>2127</v>
      </c>
      <c r="M1143" s="15">
        <v>2500</v>
      </c>
      <c r="N1143" s="12">
        <v>9.25</v>
      </c>
      <c r="O1143" s="12">
        <v>0.25</v>
      </c>
      <c r="P1143" s="12">
        <v>2</v>
      </c>
      <c r="Q1143" s="12">
        <v>3.75</v>
      </c>
      <c r="R1143" s="9">
        <v>2.38</v>
      </c>
      <c r="S1143" s="9">
        <v>5</v>
      </c>
      <c r="T1143" s="14">
        <v>1.5029999999999999</v>
      </c>
      <c r="U1143" s="12">
        <v>6.75</v>
      </c>
      <c r="V1143" s="12">
        <v>1.1200000000000001</v>
      </c>
      <c r="W1143" s="12">
        <v>8</v>
      </c>
      <c r="X1143" s="9">
        <v>22.5</v>
      </c>
      <c r="Y1143" s="9" t="s">
        <v>710</v>
      </c>
      <c r="Z1143" s="9" t="s">
        <v>694</v>
      </c>
      <c r="AA1143" s="9" t="s">
        <v>695</v>
      </c>
      <c r="AB1143" s="9" t="s">
        <v>698</v>
      </c>
      <c r="AC1143" s="9">
        <v>0.1</v>
      </c>
      <c r="AD1143" s="9">
        <v>2</v>
      </c>
      <c r="AE1143" s="9">
        <v>0.376</v>
      </c>
      <c r="AF1143" s="9">
        <v>45</v>
      </c>
      <c r="AG1143" s="25" t="s">
        <v>2264</v>
      </c>
    </row>
    <row r="1144" spans="2:33" ht="26.25" x14ac:dyDescent="0.25">
      <c r="B1144" s="48" t="str">
        <f t="shared" si="105"/>
        <v>WNeck Flange 2500-NPS2.5 SCH-10</v>
      </c>
      <c r="C1144" s="9" t="s">
        <v>23</v>
      </c>
      <c r="D1144" s="9" t="s">
        <v>775</v>
      </c>
      <c r="E1144" s="9">
        <v>7448044</v>
      </c>
      <c r="F1144" s="22" t="s">
        <v>689</v>
      </c>
      <c r="G1144" s="9" t="s">
        <v>1</v>
      </c>
      <c r="H1144" s="9" t="s">
        <v>2175</v>
      </c>
      <c r="I1144" s="13" t="s">
        <v>2176</v>
      </c>
      <c r="J1144" s="10">
        <v>2.5</v>
      </c>
      <c r="K1144" s="11" t="s">
        <v>778</v>
      </c>
      <c r="L1144" s="11" t="s">
        <v>2127</v>
      </c>
      <c r="M1144" s="15">
        <v>2500</v>
      </c>
      <c r="N1144" s="12">
        <v>10.5</v>
      </c>
      <c r="O1144" s="12">
        <v>0.25</v>
      </c>
      <c r="P1144" s="12">
        <v>2.25</v>
      </c>
      <c r="Q1144" s="12">
        <v>4.5</v>
      </c>
      <c r="R1144" s="9">
        <v>2.88</v>
      </c>
      <c r="S1144" s="9">
        <v>5.6199999999999992</v>
      </c>
      <c r="T1144" s="9">
        <v>2.157</v>
      </c>
      <c r="U1144" s="12">
        <v>7.75</v>
      </c>
      <c r="V1144" s="12">
        <v>1.25</v>
      </c>
      <c r="W1144" s="12">
        <v>8</v>
      </c>
      <c r="X1144" s="9">
        <v>22.5</v>
      </c>
      <c r="Y1144" s="9" t="s">
        <v>693</v>
      </c>
      <c r="Z1144" s="9" t="s">
        <v>694</v>
      </c>
      <c r="AA1144" s="9" t="s">
        <v>695</v>
      </c>
      <c r="AB1144" s="9" t="s">
        <v>698</v>
      </c>
      <c r="AC1144" s="9">
        <v>0.11233333333333331</v>
      </c>
      <c r="AD1144" s="9">
        <v>2.2466666666666661</v>
      </c>
      <c r="AE1144" s="9">
        <v>0.29899999999999993</v>
      </c>
      <c r="AF1144" s="9">
        <v>45</v>
      </c>
      <c r="AG1144" s="25" t="s">
        <v>2264</v>
      </c>
    </row>
    <row r="1145" spans="2:33" ht="26.25" x14ac:dyDescent="0.25">
      <c r="B1145" s="48" t="str">
        <f t="shared" si="105"/>
        <v>WNeck Flange 2500-NPS2.5 SCH-160</v>
      </c>
      <c r="C1145" s="9" t="s">
        <v>23</v>
      </c>
      <c r="D1145" s="9" t="s">
        <v>775</v>
      </c>
      <c r="E1145" s="9">
        <v>7448044</v>
      </c>
      <c r="F1145" s="22" t="s">
        <v>689</v>
      </c>
      <c r="G1145" s="9" t="s">
        <v>615</v>
      </c>
      <c r="H1145" s="9" t="s">
        <v>2177</v>
      </c>
      <c r="I1145" s="13" t="s">
        <v>2176</v>
      </c>
      <c r="J1145" s="10">
        <v>2.5</v>
      </c>
      <c r="K1145" s="11" t="s">
        <v>778</v>
      </c>
      <c r="L1145" s="11" t="s">
        <v>2127</v>
      </c>
      <c r="M1145" s="15">
        <v>2500</v>
      </c>
      <c r="N1145" s="12">
        <v>10.5</v>
      </c>
      <c r="O1145" s="12">
        <v>0.25</v>
      </c>
      <c r="P1145" s="12">
        <v>2.25</v>
      </c>
      <c r="Q1145" s="12">
        <v>4.5</v>
      </c>
      <c r="R1145" s="9">
        <v>2.88</v>
      </c>
      <c r="S1145" s="9">
        <v>5.6199999999999992</v>
      </c>
      <c r="T1145" s="9">
        <v>1.6870000000000001</v>
      </c>
      <c r="U1145" s="12">
        <v>7.75</v>
      </c>
      <c r="V1145" s="12">
        <v>1.25</v>
      </c>
      <c r="W1145" s="12">
        <v>8</v>
      </c>
      <c r="X1145" s="9">
        <v>22.5</v>
      </c>
      <c r="Y1145" s="9" t="s">
        <v>700</v>
      </c>
      <c r="Z1145" s="9" t="s">
        <v>694</v>
      </c>
      <c r="AA1145" s="9" t="s">
        <v>695</v>
      </c>
      <c r="AB1145" s="9" t="s">
        <v>698</v>
      </c>
      <c r="AC1145" s="9">
        <v>0.11233333333333331</v>
      </c>
      <c r="AD1145" s="9">
        <v>2.2466666666666661</v>
      </c>
      <c r="AE1145" s="9">
        <v>0.53399999999999992</v>
      </c>
      <c r="AF1145" s="9">
        <v>45</v>
      </c>
      <c r="AG1145" s="25" t="s">
        <v>2264</v>
      </c>
    </row>
    <row r="1146" spans="2:33" ht="26.25" x14ac:dyDescent="0.25">
      <c r="B1146" s="48" t="str">
        <f t="shared" si="105"/>
        <v>WNeck Flange 2500-NPS2.5 SCH-40</v>
      </c>
      <c r="C1146" s="9" t="s">
        <v>23</v>
      </c>
      <c r="D1146" s="9" t="s">
        <v>775</v>
      </c>
      <c r="E1146" s="9">
        <v>7448044</v>
      </c>
      <c r="F1146" s="22" t="s">
        <v>689</v>
      </c>
      <c r="G1146" s="9" t="s">
        <v>616</v>
      </c>
      <c r="H1146" s="9" t="s">
        <v>2178</v>
      </c>
      <c r="I1146" s="13" t="s">
        <v>2176</v>
      </c>
      <c r="J1146" s="10">
        <v>2.5</v>
      </c>
      <c r="K1146" s="11" t="s">
        <v>778</v>
      </c>
      <c r="L1146" s="11" t="s">
        <v>2127</v>
      </c>
      <c r="M1146" s="15">
        <v>2500</v>
      </c>
      <c r="N1146" s="12">
        <v>10.5</v>
      </c>
      <c r="O1146" s="12">
        <v>0.25</v>
      </c>
      <c r="P1146" s="12">
        <v>2.25</v>
      </c>
      <c r="Q1146" s="12">
        <v>4.5</v>
      </c>
      <c r="R1146" s="9">
        <v>2.88</v>
      </c>
      <c r="S1146" s="9">
        <v>5.6199999999999992</v>
      </c>
      <c r="T1146" s="9">
        <v>2.0670000000000002</v>
      </c>
      <c r="U1146" s="12">
        <v>7.75</v>
      </c>
      <c r="V1146" s="12">
        <v>1.25</v>
      </c>
      <c r="W1146" s="12">
        <v>8</v>
      </c>
      <c r="X1146" s="9">
        <v>22.5</v>
      </c>
      <c r="Y1146" s="9" t="s">
        <v>702</v>
      </c>
      <c r="Z1146" s="9" t="s">
        <v>694</v>
      </c>
      <c r="AA1146" s="9" t="s">
        <v>695</v>
      </c>
      <c r="AB1146" s="9" t="s">
        <v>698</v>
      </c>
      <c r="AC1146" s="9">
        <v>0.11233333333333331</v>
      </c>
      <c r="AD1146" s="9">
        <v>2.2466666666666661</v>
      </c>
      <c r="AE1146" s="9">
        <v>0.34399999999999986</v>
      </c>
      <c r="AF1146" s="9">
        <v>45</v>
      </c>
      <c r="AG1146" s="25" t="s">
        <v>2264</v>
      </c>
    </row>
    <row r="1147" spans="2:33" ht="26.25" x14ac:dyDescent="0.25">
      <c r="B1147" s="48" t="str">
        <f t="shared" si="105"/>
        <v>WNeck Flange 2500-NPS2.5 SCH-80</v>
      </c>
      <c r="C1147" s="9" t="s">
        <v>23</v>
      </c>
      <c r="D1147" s="9" t="s">
        <v>775</v>
      </c>
      <c r="E1147" s="9">
        <v>7448044</v>
      </c>
      <c r="F1147" s="22" t="s">
        <v>689</v>
      </c>
      <c r="G1147" s="9" t="s">
        <v>617</v>
      </c>
      <c r="H1147" s="9" t="s">
        <v>2179</v>
      </c>
      <c r="I1147" s="13" t="s">
        <v>2176</v>
      </c>
      <c r="J1147" s="10">
        <v>2.5</v>
      </c>
      <c r="K1147" s="11" t="s">
        <v>778</v>
      </c>
      <c r="L1147" s="11" t="s">
        <v>2127</v>
      </c>
      <c r="M1147" s="15">
        <v>2500</v>
      </c>
      <c r="N1147" s="12">
        <v>10.5</v>
      </c>
      <c r="O1147" s="12">
        <v>0.25</v>
      </c>
      <c r="P1147" s="12">
        <v>2.25</v>
      </c>
      <c r="Q1147" s="12">
        <v>4.5</v>
      </c>
      <c r="R1147" s="9">
        <v>2.88</v>
      </c>
      <c r="S1147" s="9">
        <v>5.6199999999999992</v>
      </c>
      <c r="T1147" s="9">
        <v>1.9390000000000001</v>
      </c>
      <c r="U1147" s="12">
        <v>7.75</v>
      </c>
      <c r="V1147" s="12">
        <v>1.25</v>
      </c>
      <c r="W1147" s="12">
        <v>8</v>
      </c>
      <c r="X1147" s="9">
        <v>22.5</v>
      </c>
      <c r="Y1147" s="9" t="s">
        <v>704</v>
      </c>
      <c r="Z1147" s="9" t="s">
        <v>694</v>
      </c>
      <c r="AA1147" s="9" t="s">
        <v>695</v>
      </c>
      <c r="AB1147" s="9" t="s">
        <v>698</v>
      </c>
      <c r="AC1147" s="9">
        <v>0.11233333333333331</v>
      </c>
      <c r="AD1147" s="9">
        <v>2.2466666666666661</v>
      </c>
      <c r="AE1147" s="9">
        <v>0.40799999999999992</v>
      </c>
      <c r="AF1147" s="9">
        <v>45</v>
      </c>
      <c r="AG1147" s="25" t="s">
        <v>2264</v>
      </c>
    </row>
    <row r="1148" spans="2:33" ht="26.25" x14ac:dyDescent="0.25">
      <c r="B1148" s="48" t="str">
        <f t="shared" si="105"/>
        <v>WNeck Flange 2500-NPS2.5 SCH-STD</v>
      </c>
      <c r="C1148" s="9" t="s">
        <v>23</v>
      </c>
      <c r="D1148" s="9" t="s">
        <v>775</v>
      </c>
      <c r="E1148" s="9">
        <v>7448044</v>
      </c>
      <c r="F1148" s="22" t="s">
        <v>689</v>
      </c>
      <c r="G1148" s="9" t="s">
        <v>1</v>
      </c>
      <c r="H1148" s="9" t="s">
        <v>2180</v>
      </c>
      <c r="I1148" s="13" t="s">
        <v>2176</v>
      </c>
      <c r="J1148" s="10">
        <v>2.5</v>
      </c>
      <c r="K1148" s="11" t="s">
        <v>778</v>
      </c>
      <c r="L1148" s="11" t="s">
        <v>2127</v>
      </c>
      <c r="M1148" s="15">
        <v>2500</v>
      </c>
      <c r="N1148" s="12">
        <v>10.5</v>
      </c>
      <c r="O1148" s="12">
        <v>0.25</v>
      </c>
      <c r="P1148" s="12">
        <v>2.25</v>
      </c>
      <c r="Q1148" s="12">
        <v>4.5</v>
      </c>
      <c r="R1148" s="9">
        <v>2.88</v>
      </c>
      <c r="S1148" s="9">
        <v>5.6199999999999992</v>
      </c>
      <c r="T1148" s="9">
        <v>2.0670000000000002</v>
      </c>
      <c r="U1148" s="12">
        <v>7.75</v>
      </c>
      <c r="V1148" s="12">
        <v>1.25</v>
      </c>
      <c r="W1148" s="12">
        <v>8</v>
      </c>
      <c r="X1148" s="9">
        <v>22.5</v>
      </c>
      <c r="Y1148" s="9" t="s">
        <v>706</v>
      </c>
      <c r="Z1148" s="9" t="s">
        <v>694</v>
      </c>
      <c r="AA1148" s="9" t="s">
        <v>695</v>
      </c>
      <c r="AB1148" s="9" t="s">
        <v>698</v>
      </c>
      <c r="AC1148" s="9">
        <v>0.11233333333333331</v>
      </c>
      <c r="AD1148" s="9">
        <v>2.2466666666666661</v>
      </c>
      <c r="AE1148" s="9">
        <v>0.34399999999999986</v>
      </c>
      <c r="AF1148" s="9">
        <v>45</v>
      </c>
      <c r="AG1148" s="25" t="s">
        <v>2264</v>
      </c>
    </row>
    <row r="1149" spans="2:33" ht="26.25" x14ac:dyDescent="0.25">
      <c r="B1149" s="48" t="str">
        <f t="shared" si="105"/>
        <v>WNeck Flange 2500-NPS2.5 SCH-XH</v>
      </c>
      <c r="C1149" s="9" t="s">
        <v>23</v>
      </c>
      <c r="D1149" s="9" t="s">
        <v>775</v>
      </c>
      <c r="E1149" s="9">
        <v>7448044</v>
      </c>
      <c r="F1149" s="22" t="s">
        <v>689</v>
      </c>
      <c r="G1149" s="9" t="s">
        <v>1</v>
      </c>
      <c r="H1149" s="9" t="s">
        <v>2181</v>
      </c>
      <c r="I1149" s="13" t="s">
        <v>2176</v>
      </c>
      <c r="J1149" s="10">
        <v>2.5</v>
      </c>
      <c r="K1149" s="11" t="s">
        <v>778</v>
      </c>
      <c r="L1149" s="11" t="s">
        <v>2127</v>
      </c>
      <c r="M1149" s="15">
        <v>2500</v>
      </c>
      <c r="N1149" s="12">
        <v>10.5</v>
      </c>
      <c r="O1149" s="12">
        <v>0.25</v>
      </c>
      <c r="P1149" s="12">
        <v>2.25</v>
      </c>
      <c r="Q1149" s="12">
        <v>4.5</v>
      </c>
      <c r="R1149" s="9">
        <v>2.88</v>
      </c>
      <c r="S1149" s="9">
        <v>5.6199999999999992</v>
      </c>
      <c r="T1149" s="9">
        <v>1.9390000000000001</v>
      </c>
      <c r="U1149" s="12">
        <v>7.75</v>
      </c>
      <c r="V1149" s="12">
        <v>1.25</v>
      </c>
      <c r="W1149" s="12">
        <v>8</v>
      </c>
      <c r="X1149" s="9">
        <v>22.5</v>
      </c>
      <c r="Y1149" s="9" t="s">
        <v>708</v>
      </c>
      <c r="Z1149" s="9" t="s">
        <v>694</v>
      </c>
      <c r="AA1149" s="9" t="s">
        <v>695</v>
      </c>
      <c r="AB1149" s="9" t="s">
        <v>698</v>
      </c>
      <c r="AC1149" s="9">
        <v>0.11233333333333331</v>
      </c>
      <c r="AD1149" s="9">
        <v>2.2466666666666661</v>
      </c>
      <c r="AE1149" s="9">
        <v>0.40799999999999992</v>
      </c>
      <c r="AF1149" s="9">
        <v>45</v>
      </c>
      <c r="AG1149" s="25" t="s">
        <v>2264</v>
      </c>
    </row>
    <row r="1150" spans="2:33" ht="26.25" x14ac:dyDescent="0.25">
      <c r="B1150" s="48" t="str">
        <f t="shared" si="105"/>
        <v>WNeck Flange 2500-NPS2.5 SCH-XXH</v>
      </c>
      <c r="C1150" s="9" t="s">
        <v>23</v>
      </c>
      <c r="D1150" s="9" t="s">
        <v>775</v>
      </c>
      <c r="E1150" s="9">
        <v>7448044</v>
      </c>
      <c r="F1150" s="22" t="s">
        <v>689</v>
      </c>
      <c r="G1150" s="9" t="s">
        <v>618</v>
      </c>
      <c r="H1150" s="9" t="s">
        <v>2182</v>
      </c>
      <c r="I1150" s="13" t="s">
        <v>2176</v>
      </c>
      <c r="J1150" s="10">
        <v>2.5</v>
      </c>
      <c r="K1150" s="11" t="s">
        <v>778</v>
      </c>
      <c r="L1150" s="11" t="s">
        <v>2127</v>
      </c>
      <c r="M1150" s="15">
        <v>2500</v>
      </c>
      <c r="N1150" s="12">
        <v>10.5</v>
      </c>
      <c r="O1150" s="12">
        <v>0.25</v>
      </c>
      <c r="P1150" s="12">
        <v>2.25</v>
      </c>
      <c r="Q1150" s="12">
        <v>4.5</v>
      </c>
      <c r="R1150" s="9">
        <v>2.88</v>
      </c>
      <c r="S1150" s="9">
        <v>5.6199999999999992</v>
      </c>
      <c r="T1150" s="9">
        <v>1.5029999999999999</v>
      </c>
      <c r="U1150" s="12">
        <v>7.75</v>
      </c>
      <c r="V1150" s="12">
        <v>1.25</v>
      </c>
      <c r="W1150" s="12">
        <v>8</v>
      </c>
      <c r="X1150" s="9">
        <v>22.5</v>
      </c>
      <c r="Y1150" s="9" t="s">
        <v>710</v>
      </c>
      <c r="Z1150" s="9" t="s">
        <v>694</v>
      </c>
      <c r="AA1150" s="9" t="s">
        <v>695</v>
      </c>
      <c r="AB1150" s="9" t="s">
        <v>698</v>
      </c>
      <c r="AC1150" s="9">
        <v>0.11233333333333331</v>
      </c>
      <c r="AD1150" s="9">
        <v>2.2466666666666661</v>
      </c>
      <c r="AE1150" s="9">
        <v>0.626</v>
      </c>
      <c r="AF1150" s="9">
        <v>45</v>
      </c>
      <c r="AG1150" s="25" t="s">
        <v>2264</v>
      </c>
    </row>
    <row r="1151" spans="2:33" ht="26.25" x14ac:dyDescent="0.25">
      <c r="B1151" s="48" t="str">
        <f t="shared" si="105"/>
        <v>WNeck Flange 2500-NPS3 SCH-10</v>
      </c>
      <c r="C1151" s="9" t="s">
        <v>23</v>
      </c>
      <c r="D1151" s="9" t="s">
        <v>788</v>
      </c>
      <c r="E1151" s="9">
        <v>16777215</v>
      </c>
      <c r="F1151" s="22" t="s">
        <v>689</v>
      </c>
      <c r="G1151" s="9" t="s">
        <v>1</v>
      </c>
      <c r="H1151" s="9" t="s">
        <v>2183</v>
      </c>
      <c r="I1151" s="13" t="s">
        <v>2184</v>
      </c>
      <c r="J1151" s="10">
        <v>3.0000000000000004</v>
      </c>
      <c r="K1151" s="11" t="s">
        <v>791</v>
      </c>
      <c r="L1151" s="11" t="s">
        <v>2127</v>
      </c>
      <c r="M1151" s="15">
        <v>2500</v>
      </c>
      <c r="N1151" s="12">
        <v>12.000000000000002</v>
      </c>
      <c r="O1151" s="12">
        <v>0.25</v>
      </c>
      <c r="P1151" s="12">
        <v>2.62</v>
      </c>
      <c r="Q1151" s="12">
        <v>5.25</v>
      </c>
      <c r="R1151" s="9">
        <v>3.5</v>
      </c>
      <c r="S1151" s="9">
        <v>6.62</v>
      </c>
      <c r="T1151" s="9">
        <v>3.26</v>
      </c>
      <c r="U1151" s="12">
        <v>9</v>
      </c>
      <c r="V1151" s="12">
        <v>1.3799999999999997</v>
      </c>
      <c r="W1151" s="12">
        <v>8</v>
      </c>
      <c r="X1151" s="9">
        <v>22.5</v>
      </c>
      <c r="Y1151" s="9" t="s">
        <v>693</v>
      </c>
      <c r="Z1151" s="9" t="s">
        <v>694</v>
      </c>
      <c r="AA1151" s="9" t="s">
        <v>695</v>
      </c>
      <c r="AB1151" s="9" t="s">
        <v>698</v>
      </c>
      <c r="AC1151" s="9">
        <v>0.13333333333333333</v>
      </c>
      <c r="AD1151" s="9">
        <v>2.6666666666666665</v>
      </c>
      <c r="AE1151" s="9">
        <v>5.7500000000000107E-2</v>
      </c>
      <c r="AF1151" s="9">
        <v>45</v>
      </c>
      <c r="AG1151" s="25" t="s">
        <v>2264</v>
      </c>
    </row>
    <row r="1152" spans="2:33" ht="26.25" x14ac:dyDescent="0.25">
      <c r="B1152" s="48" t="str">
        <f t="shared" si="105"/>
        <v>WNeck Flange 2500-NPS3 SCH-160</v>
      </c>
      <c r="C1152" s="9" t="s">
        <v>23</v>
      </c>
      <c r="D1152" s="9" t="s">
        <v>788</v>
      </c>
      <c r="E1152" s="9">
        <v>16777215</v>
      </c>
      <c r="F1152" s="9" t="s">
        <v>2185</v>
      </c>
      <c r="G1152" s="9" t="s">
        <v>619</v>
      </c>
      <c r="H1152" s="9" t="s">
        <v>2186</v>
      </c>
      <c r="I1152" s="13" t="s">
        <v>2184</v>
      </c>
      <c r="J1152" s="10">
        <v>3.0000000000000004</v>
      </c>
      <c r="K1152" s="11" t="s">
        <v>791</v>
      </c>
      <c r="L1152" s="11" t="s">
        <v>2127</v>
      </c>
      <c r="M1152" s="15">
        <v>2500</v>
      </c>
      <c r="N1152" s="12">
        <v>12.000000000000002</v>
      </c>
      <c r="O1152" s="12">
        <v>0.25</v>
      </c>
      <c r="P1152" s="12">
        <v>2.62</v>
      </c>
      <c r="Q1152" s="12">
        <v>5.25</v>
      </c>
      <c r="R1152" s="9">
        <v>3.5</v>
      </c>
      <c r="S1152" s="9">
        <v>6.62</v>
      </c>
      <c r="T1152" s="9">
        <v>2.6240000000000001</v>
      </c>
      <c r="U1152" s="12">
        <v>9</v>
      </c>
      <c r="V1152" s="12">
        <v>1.3799999999999997</v>
      </c>
      <c r="W1152" s="12">
        <v>8</v>
      </c>
      <c r="X1152" s="9">
        <v>22.5</v>
      </c>
      <c r="Y1152" s="9" t="s">
        <v>700</v>
      </c>
      <c r="Z1152" s="9" t="s">
        <v>694</v>
      </c>
      <c r="AA1152" s="9" t="s">
        <v>695</v>
      </c>
      <c r="AB1152" s="9" t="s">
        <v>698</v>
      </c>
      <c r="AC1152" s="9">
        <v>0.13333333333333333</v>
      </c>
      <c r="AD1152" s="9">
        <v>2.6666666666666665</v>
      </c>
      <c r="AE1152" s="9">
        <v>0.37549999999999994</v>
      </c>
      <c r="AF1152" s="9">
        <v>45</v>
      </c>
      <c r="AG1152" s="25" t="s">
        <v>2264</v>
      </c>
    </row>
    <row r="1153" spans="2:33" ht="26.25" x14ac:dyDescent="0.25">
      <c r="B1153" s="48" t="str">
        <f t="shared" si="105"/>
        <v>WNeck Flange 2500-NPS3 SCH-40</v>
      </c>
      <c r="C1153" s="9" t="s">
        <v>23</v>
      </c>
      <c r="D1153" s="9" t="s">
        <v>788</v>
      </c>
      <c r="E1153" s="9">
        <v>16777215</v>
      </c>
      <c r="F1153" s="22" t="s">
        <v>689</v>
      </c>
      <c r="G1153" s="9" t="s">
        <v>620</v>
      </c>
      <c r="H1153" s="9" t="s">
        <v>2187</v>
      </c>
      <c r="I1153" s="13" t="s">
        <v>2184</v>
      </c>
      <c r="J1153" s="10">
        <v>3.0000000000000004</v>
      </c>
      <c r="K1153" s="11" t="s">
        <v>791</v>
      </c>
      <c r="L1153" s="11" t="s">
        <v>2127</v>
      </c>
      <c r="M1153" s="15">
        <v>2500</v>
      </c>
      <c r="N1153" s="12">
        <v>12.000000000000002</v>
      </c>
      <c r="O1153" s="12">
        <v>0.25</v>
      </c>
      <c r="P1153" s="12">
        <v>2.62</v>
      </c>
      <c r="Q1153" s="12">
        <v>5.25</v>
      </c>
      <c r="R1153" s="9">
        <v>3.5</v>
      </c>
      <c r="S1153" s="9">
        <v>6.62</v>
      </c>
      <c r="T1153" s="9">
        <v>3.0680000000000001</v>
      </c>
      <c r="U1153" s="12">
        <v>9</v>
      </c>
      <c r="V1153" s="12">
        <v>1.3799999999999997</v>
      </c>
      <c r="W1153" s="12">
        <v>8</v>
      </c>
      <c r="X1153" s="9">
        <v>22.5</v>
      </c>
      <c r="Y1153" s="9" t="s">
        <v>702</v>
      </c>
      <c r="Z1153" s="9" t="s">
        <v>694</v>
      </c>
      <c r="AA1153" s="9" t="s">
        <v>695</v>
      </c>
      <c r="AB1153" s="9" t="s">
        <v>698</v>
      </c>
      <c r="AC1153" s="9">
        <v>0.13333333333333333</v>
      </c>
      <c r="AD1153" s="9">
        <v>2.6666666666666665</v>
      </c>
      <c r="AE1153" s="9">
        <v>0.15349999999999997</v>
      </c>
      <c r="AF1153" s="9">
        <v>45</v>
      </c>
      <c r="AG1153" s="25" t="s">
        <v>2264</v>
      </c>
    </row>
    <row r="1154" spans="2:33" ht="26.25" x14ac:dyDescent="0.25">
      <c r="B1154" s="48" t="str">
        <f t="shared" si="105"/>
        <v>WNeck Flange 2500-NPS3 SCH-80</v>
      </c>
      <c r="C1154" s="9" t="s">
        <v>23</v>
      </c>
      <c r="D1154" s="9" t="s">
        <v>788</v>
      </c>
      <c r="E1154" s="9">
        <v>16777215</v>
      </c>
      <c r="F1154" s="22" t="s">
        <v>689</v>
      </c>
      <c r="G1154" s="9" t="s">
        <v>621</v>
      </c>
      <c r="H1154" s="9" t="s">
        <v>2188</v>
      </c>
      <c r="I1154" s="13" t="s">
        <v>2184</v>
      </c>
      <c r="J1154" s="10">
        <v>3.0000000000000004</v>
      </c>
      <c r="K1154" s="11" t="s">
        <v>791</v>
      </c>
      <c r="L1154" s="11" t="s">
        <v>2127</v>
      </c>
      <c r="M1154" s="15">
        <v>2500</v>
      </c>
      <c r="N1154" s="12">
        <v>12.000000000000002</v>
      </c>
      <c r="O1154" s="12">
        <v>0.25</v>
      </c>
      <c r="P1154" s="12">
        <v>2.62</v>
      </c>
      <c r="Q1154" s="12">
        <v>5.25</v>
      </c>
      <c r="R1154" s="9">
        <v>3.5</v>
      </c>
      <c r="S1154" s="9">
        <v>6.62</v>
      </c>
      <c r="T1154" s="9">
        <v>2.9</v>
      </c>
      <c r="U1154" s="12">
        <v>9</v>
      </c>
      <c r="V1154" s="12">
        <v>1.3799999999999997</v>
      </c>
      <c r="W1154" s="12">
        <v>8</v>
      </c>
      <c r="X1154" s="9">
        <v>22.5</v>
      </c>
      <c r="Y1154" s="9" t="s">
        <v>704</v>
      </c>
      <c r="Z1154" s="9" t="s">
        <v>694</v>
      </c>
      <c r="AA1154" s="9" t="s">
        <v>695</v>
      </c>
      <c r="AB1154" s="9" t="s">
        <v>698</v>
      </c>
      <c r="AC1154" s="9">
        <v>0.13333333333333333</v>
      </c>
      <c r="AD1154" s="9">
        <v>2.6666666666666665</v>
      </c>
      <c r="AE1154" s="9">
        <v>0.23750000000000004</v>
      </c>
      <c r="AF1154" s="9">
        <v>45</v>
      </c>
      <c r="AG1154" s="25" t="s">
        <v>2264</v>
      </c>
    </row>
    <row r="1155" spans="2:33" ht="26.25" x14ac:dyDescent="0.25">
      <c r="B1155" s="48" t="str">
        <f t="shared" si="105"/>
        <v>WNeck Flange 2500-NPS3 SCH-STD</v>
      </c>
      <c r="C1155" s="9" t="s">
        <v>23</v>
      </c>
      <c r="D1155" s="9" t="s">
        <v>788</v>
      </c>
      <c r="E1155" s="9">
        <v>16777215</v>
      </c>
      <c r="F1155" s="22" t="s">
        <v>689</v>
      </c>
      <c r="G1155" s="9" t="s">
        <v>1</v>
      </c>
      <c r="H1155" s="9" t="s">
        <v>2189</v>
      </c>
      <c r="I1155" s="13" t="s">
        <v>2184</v>
      </c>
      <c r="J1155" s="10">
        <v>3.0000000000000004</v>
      </c>
      <c r="K1155" s="11" t="s">
        <v>791</v>
      </c>
      <c r="L1155" s="11" t="s">
        <v>2127</v>
      </c>
      <c r="M1155" s="15">
        <v>2500</v>
      </c>
      <c r="N1155" s="12">
        <v>12.000000000000002</v>
      </c>
      <c r="O1155" s="12">
        <v>0.25</v>
      </c>
      <c r="P1155" s="12">
        <v>2.62</v>
      </c>
      <c r="Q1155" s="12">
        <v>5.25</v>
      </c>
      <c r="R1155" s="9">
        <v>3.5</v>
      </c>
      <c r="S1155" s="9">
        <v>6.62</v>
      </c>
      <c r="T1155" s="9">
        <v>3.0680000000000001</v>
      </c>
      <c r="U1155" s="12">
        <v>9</v>
      </c>
      <c r="V1155" s="12">
        <v>1.3799999999999997</v>
      </c>
      <c r="W1155" s="12">
        <v>8</v>
      </c>
      <c r="X1155" s="9">
        <v>22.5</v>
      </c>
      <c r="Y1155" s="9" t="s">
        <v>706</v>
      </c>
      <c r="Z1155" s="9" t="s">
        <v>694</v>
      </c>
      <c r="AA1155" s="9" t="s">
        <v>695</v>
      </c>
      <c r="AB1155" s="9" t="s">
        <v>698</v>
      </c>
      <c r="AC1155" s="9">
        <v>0.13333333333333333</v>
      </c>
      <c r="AD1155" s="9">
        <v>2.6666666666666665</v>
      </c>
      <c r="AE1155" s="9">
        <v>0.15349999999999997</v>
      </c>
      <c r="AF1155" s="9">
        <v>45</v>
      </c>
      <c r="AG1155" s="25" t="s">
        <v>2264</v>
      </c>
    </row>
    <row r="1156" spans="2:33" ht="26.25" x14ac:dyDescent="0.25">
      <c r="B1156" s="48" t="str">
        <f t="shared" si="105"/>
        <v>WNeck Flange 2500-NPS3 SCH-XH</v>
      </c>
      <c r="C1156" s="9" t="s">
        <v>23</v>
      </c>
      <c r="D1156" s="9" t="s">
        <v>788</v>
      </c>
      <c r="E1156" s="9">
        <v>16777215</v>
      </c>
      <c r="F1156" s="22" t="s">
        <v>689</v>
      </c>
      <c r="G1156" s="9" t="s">
        <v>1</v>
      </c>
      <c r="H1156" s="9" t="s">
        <v>2190</v>
      </c>
      <c r="I1156" s="13" t="s">
        <v>2184</v>
      </c>
      <c r="J1156" s="10">
        <v>3.0000000000000004</v>
      </c>
      <c r="K1156" s="11" t="s">
        <v>791</v>
      </c>
      <c r="L1156" s="11" t="s">
        <v>2127</v>
      </c>
      <c r="M1156" s="15">
        <v>2500</v>
      </c>
      <c r="N1156" s="12">
        <v>12.000000000000002</v>
      </c>
      <c r="O1156" s="12">
        <v>0.25</v>
      </c>
      <c r="P1156" s="12">
        <v>2.62</v>
      </c>
      <c r="Q1156" s="12">
        <v>5.25</v>
      </c>
      <c r="R1156" s="9">
        <v>3.5</v>
      </c>
      <c r="S1156" s="9">
        <v>6.62</v>
      </c>
      <c r="T1156" s="9">
        <v>2.9</v>
      </c>
      <c r="U1156" s="12">
        <v>9</v>
      </c>
      <c r="V1156" s="12">
        <v>1.3799999999999997</v>
      </c>
      <c r="W1156" s="12">
        <v>8</v>
      </c>
      <c r="X1156" s="9">
        <v>22.5</v>
      </c>
      <c r="Y1156" s="9" t="s">
        <v>708</v>
      </c>
      <c r="Z1156" s="9" t="s">
        <v>694</v>
      </c>
      <c r="AA1156" s="9" t="s">
        <v>695</v>
      </c>
      <c r="AB1156" s="9" t="s">
        <v>698</v>
      </c>
      <c r="AC1156" s="9">
        <v>0.13333333333333333</v>
      </c>
      <c r="AD1156" s="9">
        <v>2.6666666666666665</v>
      </c>
      <c r="AE1156" s="9">
        <v>0.23750000000000004</v>
      </c>
      <c r="AF1156" s="9">
        <v>45</v>
      </c>
      <c r="AG1156" s="25" t="s">
        <v>2264</v>
      </c>
    </row>
    <row r="1157" spans="2:33" ht="26.25" x14ac:dyDescent="0.25">
      <c r="B1157" s="48" t="str">
        <f t="shared" ref="B1157:B1220" si="106">CONCATENATE("WNeck Flange ",M1157,"-NPS",J1157," ",Y1157)</f>
        <v>WNeck Flange 2500-NPS3 SCH-XXH</v>
      </c>
      <c r="C1157" s="9" t="s">
        <v>23</v>
      </c>
      <c r="D1157" s="9" t="s">
        <v>788</v>
      </c>
      <c r="E1157" s="9">
        <v>16777215</v>
      </c>
      <c r="F1157" s="22" t="s">
        <v>689</v>
      </c>
      <c r="G1157" s="9" t="s">
        <v>622</v>
      </c>
      <c r="H1157" s="9" t="s">
        <v>2191</v>
      </c>
      <c r="I1157" s="13" t="s">
        <v>2184</v>
      </c>
      <c r="J1157" s="10">
        <v>3.0000000000000004</v>
      </c>
      <c r="K1157" s="11" t="s">
        <v>791</v>
      </c>
      <c r="L1157" s="11" t="s">
        <v>2127</v>
      </c>
      <c r="M1157" s="15">
        <v>2500</v>
      </c>
      <c r="N1157" s="12">
        <v>12.000000000000002</v>
      </c>
      <c r="O1157" s="12">
        <v>0.25</v>
      </c>
      <c r="P1157" s="12">
        <v>2.62</v>
      </c>
      <c r="Q1157" s="12">
        <v>5.25</v>
      </c>
      <c r="R1157" s="9">
        <v>3.5</v>
      </c>
      <c r="S1157" s="9">
        <v>6.62</v>
      </c>
      <c r="T1157" s="9">
        <v>2.2999999999999998</v>
      </c>
      <c r="U1157" s="12">
        <v>9</v>
      </c>
      <c r="V1157" s="12">
        <v>1.3799999999999997</v>
      </c>
      <c r="W1157" s="12">
        <v>8</v>
      </c>
      <c r="X1157" s="9">
        <v>22.5</v>
      </c>
      <c r="Y1157" s="9" t="s">
        <v>710</v>
      </c>
      <c r="Z1157" s="9" t="s">
        <v>694</v>
      </c>
      <c r="AA1157" s="9" t="s">
        <v>695</v>
      </c>
      <c r="AB1157" s="9" t="s">
        <v>698</v>
      </c>
      <c r="AC1157" s="9">
        <v>0.13333333333333333</v>
      </c>
      <c r="AD1157" s="9">
        <v>2.6666666666666665</v>
      </c>
      <c r="AE1157" s="9">
        <v>0.53750000000000009</v>
      </c>
      <c r="AF1157" s="9">
        <v>45</v>
      </c>
      <c r="AG1157" s="25" t="s">
        <v>2264</v>
      </c>
    </row>
    <row r="1158" spans="2:33" ht="26.25" x14ac:dyDescent="0.25">
      <c r="B1158" s="48" t="str">
        <f t="shared" si="106"/>
        <v>WNeck Flange 2500-NPS4 SCH-10</v>
      </c>
      <c r="C1158" s="9" t="s">
        <v>23</v>
      </c>
      <c r="D1158" s="9" t="s">
        <v>810</v>
      </c>
      <c r="E1158" s="9">
        <v>255</v>
      </c>
      <c r="F1158" s="22" t="s">
        <v>689</v>
      </c>
      <c r="G1158" s="9" t="s">
        <v>1</v>
      </c>
      <c r="H1158" s="9" t="s">
        <v>2192</v>
      </c>
      <c r="I1158" s="13" t="s">
        <v>2193</v>
      </c>
      <c r="J1158" s="10">
        <v>4</v>
      </c>
      <c r="K1158" s="11" t="s">
        <v>813</v>
      </c>
      <c r="L1158" s="11" t="s">
        <v>2127</v>
      </c>
      <c r="M1158" s="15">
        <v>2500</v>
      </c>
      <c r="N1158" s="12">
        <v>14</v>
      </c>
      <c r="O1158" s="12">
        <v>0.25</v>
      </c>
      <c r="P1158" s="12">
        <v>3.0000000000000004</v>
      </c>
      <c r="Q1158" s="12">
        <v>6.5</v>
      </c>
      <c r="R1158" s="9">
        <v>4.5</v>
      </c>
      <c r="S1158" s="9">
        <v>7.5</v>
      </c>
      <c r="T1158" s="9">
        <v>4.26</v>
      </c>
      <c r="U1158" s="12">
        <v>10.750000000000002</v>
      </c>
      <c r="V1158" s="12">
        <v>1.62</v>
      </c>
      <c r="W1158" s="12">
        <v>8</v>
      </c>
      <c r="X1158" s="9">
        <v>22.5</v>
      </c>
      <c r="Y1158" s="9" t="s">
        <v>693</v>
      </c>
      <c r="Z1158" s="9" t="s">
        <v>694</v>
      </c>
      <c r="AA1158" s="9" t="s">
        <v>695</v>
      </c>
      <c r="AB1158" s="9" t="s">
        <v>698</v>
      </c>
      <c r="AC1158" s="9">
        <v>0.15</v>
      </c>
      <c r="AD1158" s="9">
        <v>3</v>
      </c>
      <c r="AE1158" s="9">
        <v>5.7500000000000107E-2</v>
      </c>
      <c r="AF1158" s="9">
        <v>45</v>
      </c>
      <c r="AG1158" s="25" t="s">
        <v>2264</v>
      </c>
    </row>
    <row r="1159" spans="2:33" ht="26.25" x14ac:dyDescent="0.25">
      <c r="B1159" s="48" t="str">
        <f t="shared" si="106"/>
        <v>WNeck Flange 2500-NPS4 SCH-120</v>
      </c>
      <c r="C1159" s="9" t="s">
        <v>23</v>
      </c>
      <c r="D1159" s="9" t="s">
        <v>810</v>
      </c>
      <c r="E1159" s="9">
        <v>255</v>
      </c>
      <c r="F1159" s="22" t="s">
        <v>689</v>
      </c>
      <c r="G1159" s="9" t="s">
        <v>623</v>
      </c>
      <c r="H1159" s="9" t="s">
        <v>2194</v>
      </c>
      <c r="I1159" s="13" t="s">
        <v>2193</v>
      </c>
      <c r="J1159" s="10">
        <v>4</v>
      </c>
      <c r="K1159" s="11" t="s">
        <v>813</v>
      </c>
      <c r="L1159" s="11" t="s">
        <v>2127</v>
      </c>
      <c r="M1159" s="15">
        <v>2500</v>
      </c>
      <c r="N1159" s="12">
        <v>14</v>
      </c>
      <c r="O1159" s="12">
        <v>0.25</v>
      </c>
      <c r="P1159" s="12">
        <v>3.0000000000000004</v>
      </c>
      <c r="Q1159" s="12">
        <v>6.5</v>
      </c>
      <c r="R1159" s="9">
        <v>4.5</v>
      </c>
      <c r="S1159" s="9">
        <v>7.5</v>
      </c>
      <c r="T1159" s="9">
        <v>3.6240000000000001</v>
      </c>
      <c r="U1159" s="12">
        <v>10.750000000000002</v>
      </c>
      <c r="V1159" s="12">
        <v>1.62</v>
      </c>
      <c r="W1159" s="12">
        <v>8</v>
      </c>
      <c r="X1159" s="9">
        <v>22.5</v>
      </c>
      <c r="Y1159" s="9" t="s">
        <v>816</v>
      </c>
      <c r="Z1159" s="9" t="s">
        <v>694</v>
      </c>
      <c r="AA1159" s="9" t="s">
        <v>695</v>
      </c>
      <c r="AB1159" s="9" t="s">
        <v>698</v>
      </c>
      <c r="AC1159" s="9">
        <v>0.15</v>
      </c>
      <c r="AD1159" s="9">
        <v>3</v>
      </c>
      <c r="AE1159" s="9">
        <v>0.37549999999999994</v>
      </c>
      <c r="AF1159" s="9">
        <v>45</v>
      </c>
      <c r="AG1159" s="25" t="s">
        <v>2264</v>
      </c>
    </row>
    <row r="1160" spans="2:33" ht="26.25" x14ac:dyDescent="0.25">
      <c r="B1160" s="48" t="str">
        <f t="shared" si="106"/>
        <v>WNeck Flange 2500-NPS4 SCH-160</v>
      </c>
      <c r="C1160" s="9" t="s">
        <v>23</v>
      </c>
      <c r="D1160" s="9" t="s">
        <v>810</v>
      </c>
      <c r="E1160" s="9">
        <v>255</v>
      </c>
      <c r="F1160" s="22" t="s">
        <v>689</v>
      </c>
      <c r="G1160" s="9" t="s">
        <v>624</v>
      </c>
      <c r="H1160" s="9" t="s">
        <v>2195</v>
      </c>
      <c r="I1160" s="13" t="s">
        <v>2193</v>
      </c>
      <c r="J1160" s="10">
        <v>4</v>
      </c>
      <c r="K1160" s="11" t="s">
        <v>813</v>
      </c>
      <c r="L1160" s="11" t="s">
        <v>2127</v>
      </c>
      <c r="M1160" s="15">
        <v>2500</v>
      </c>
      <c r="N1160" s="12">
        <v>14</v>
      </c>
      <c r="O1160" s="12">
        <v>0.25</v>
      </c>
      <c r="P1160" s="12">
        <v>3.0000000000000004</v>
      </c>
      <c r="Q1160" s="12">
        <v>6.5</v>
      </c>
      <c r="R1160" s="9">
        <v>4.5</v>
      </c>
      <c r="S1160" s="9">
        <v>7.5</v>
      </c>
      <c r="T1160" s="9">
        <v>3.4380000000000002</v>
      </c>
      <c r="U1160" s="12">
        <v>10.750000000000002</v>
      </c>
      <c r="V1160" s="12">
        <v>1.62</v>
      </c>
      <c r="W1160" s="12">
        <v>8</v>
      </c>
      <c r="X1160" s="9">
        <v>22.5</v>
      </c>
      <c r="Y1160" s="9" t="s">
        <v>700</v>
      </c>
      <c r="Z1160" s="9" t="s">
        <v>694</v>
      </c>
      <c r="AA1160" s="9" t="s">
        <v>695</v>
      </c>
      <c r="AB1160" s="9" t="s">
        <v>698</v>
      </c>
      <c r="AC1160" s="9">
        <v>0.15</v>
      </c>
      <c r="AD1160" s="9">
        <v>3</v>
      </c>
      <c r="AE1160" s="9">
        <v>0.46849999999999992</v>
      </c>
      <c r="AF1160" s="9">
        <v>45</v>
      </c>
      <c r="AG1160" s="25" t="s">
        <v>2264</v>
      </c>
    </row>
    <row r="1161" spans="2:33" ht="26.25" x14ac:dyDescent="0.25">
      <c r="B1161" s="48" t="str">
        <f t="shared" si="106"/>
        <v>WNeck Flange 2500-NPS4 SCH-40</v>
      </c>
      <c r="C1161" s="9" t="s">
        <v>23</v>
      </c>
      <c r="D1161" s="9" t="s">
        <v>810</v>
      </c>
      <c r="E1161" s="9">
        <v>255</v>
      </c>
      <c r="F1161" s="22" t="s">
        <v>689</v>
      </c>
      <c r="G1161" s="9" t="s">
        <v>625</v>
      </c>
      <c r="H1161" s="9" t="s">
        <v>2196</v>
      </c>
      <c r="I1161" s="13" t="s">
        <v>2193</v>
      </c>
      <c r="J1161" s="10">
        <v>4</v>
      </c>
      <c r="K1161" s="11" t="s">
        <v>813</v>
      </c>
      <c r="L1161" s="11" t="s">
        <v>2127</v>
      </c>
      <c r="M1161" s="15">
        <v>2500</v>
      </c>
      <c r="N1161" s="12">
        <v>14</v>
      </c>
      <c r="O1161" s="12">
        <v>0.25</v>
      </c>
      <c r="P1161" s="12">
        <v>3.0000000000000004</v>
      </c>
      <c r="Q1161" s="12">
        <v>6.5</v>
      </c>
      <c r="R1161" s="9">
        <v>4.5</v>
      </c>
      <c r="S1161" s="9">
        <v>7.5</v>
      </c>
      <c r="T1161" s="9">
        <v>4.0259999999999998</v>
      </c>
      <c r="U1161" s="12">
        <v>10.750000000000002</v>
      </c>
      <c r="V1161" s="12">
        <v>1.62</v>
      </c>
      <c r="W1161" s="12">
        <v>8</v>
      </c>
      <c r="X1161" s="9">
        <v>22.5</v>
      </c>
      <c r="Y1161" s="9" t="s">
        <v>702</v>
      </c>
      <c r="Z1161" s="9" t="s">
        <v>694</v>
      </c>
      <c r="AA1161" s="9" t="s">
        <v>695</v>
      </c>
      <c r="AB1161" s="9" t="s">
        <v>698</v>
      </c>
      <c r="AC1161" s="9">
        <v>0.15</v>
      </c>
      <c r="AD1161" s="9">
        <v>3</v>
      </c>
      <c r="AE1161" s="9">
        <v>0.1745000000000001</v>
      </c>
      <c r="AF1161" s="9">
        <v>45</v>
      </c>
      <c r="AG1161" s="25" t="s">
        <v>2264</v>
      </c>
    </row>
    <row r="1162" spans="2:33" ht="26.25" x14ac:dyDescent="0.25">
      <c r="B1162" s="48" t="str">
        <f t="shared" si="106"/>
        <v>WNeck Flange 2500-NPS4 SCH-80</v>
      </c>
      <c r="C1162" s="9" t="s">
        <v>23</v>
      </c>
      <c r="D1162" s="9" t="s">
        <v>810</v>
      </c>
      <c r="E1162" s="9">
        <v>255</v>
      </c>
      <c r="F1162" s="22" t="s">
        <v>689</v>
      </c>
      <c r="G1162" s="9" t="s">
        <v>626</v>
      </c>
      <c r="H1162" s="9" t="s">
        <v>2197</v>
      </c>
      <c r="I1162" s="13" t="s">
        <v>2193</v>
      </c>
      <c r="J1162" s="10">
        <v>4</v>
      </c>
      <c r="K1162" s="11" t="s">
        <v>813</v>
      </c>
      <c r="L1162" s="11" t="s">
        <v>2127</v>
      </c>
      <c r="M1162" s="15">
        <v>2500</v>
      </c>
      <c r="N1162" s="12">
        <v>14</v>
      </c>
      <c r="O1162" s="12">
        <v>0.25</v>
      </c>
      <c r="P1162" s="12">
        <v>3.0000000000000004</v>
      </c>
      <c r="Q1162" s="12">
        <v>6.5</v>
      </c>
      <c r="R1162" s="9">
        <v>4.5</v>
      </c>
      <c r="S1162" s="9">
        <v>7.5</v>
      </c>
      <c r="T1162" s="9">
        <v>3.8260000000000001</v>
      </c>
      <c r="U1162" s="12">
        <v>10.750000000000002</v>
      </c>
      <c r="V1162" s="12">
        <v>1.62</v>
      </c>
      <c r="W1162" s="12">
        <v>8</v>
      </c>
      <c r="X1162" s="9">
        <v>22.5</v>
      </c>
      <c r="Y1162" s="9" t="s">
        <v>704</v>
      </c>
      <c r="Z1162" s="9" t="s">
        <v>694</v>
      </c>
      <c r="AA1162" s="9" t="s">
        <v>695</v>
      </c>
      <c r="AB1162" s="9" t="s">
        <v>698</v>
      </c>
      <c r="AC1162" s="9">
        <v>0.15</v>
      </c>
      <c r="AD1162" s="9">
        <v>3</v>
      </c>
      <c r="AE1162" s="9">
        <v>0.27449999999999997</v>
      </c>
      <c r="AF1162" s="9">
        <v>45</v>
      </c>
      <c r="AG1162" s="25" t="s">
        <v>2264</v>
      </c>
    </row>
    <row r="1163" spans="2:33" ht="26.25" x14ac:dyDescent="0.25">
      <c r="B1163" s="48" t="str">
        <f t="shared" si="106"/>
        <v>WNeck Flange 2500-NPS4 SCH-STD</v>
      </c>
      <c r="C1163" s="9" t="s">
        <v>23</v>
      </c>
      <c r="D1163" s="9" t="s">
        <v>810</v>
      </c>
      <c r="E1163" s="9">
        <v>255</v>
      </c>
      <c r="F1163" s="22" t="s">
        <v>689</v>
      </c>
      <c r="G1163" s="9" t="s">
        <v>1</v>
      </c>
      <c r="H1163" s="9" t="s">
        <v>2198</v>
      </c>
      <c r="I1163" s="13" t="s">
        <v>2193</v>
      </c>
      <c r="J1163" s="10">
        <v>4</v>
      </c>
      <c r="K1163" s="11" t="s">
        <v>813</v>
      </c>
      <c r="L1163" s="11" t="s">
        <v>2127</v>
      </c>
      <c r="M1163" s="15">
        <v>2500</v>
      </c>
      <c r="N1163" s="12">
        <v>14</v>
      </c>
      <c r="O1163" s="12">
        <v>0.25</v>
      </c>
      <c r="P1163" s="12">
        <v>3.0000000000000004</v>
      </c>
      <c r="Q1163" s="12">
        <v>6.5</v>
      </c>
      <c r="R1163" s="9">
        <v>4.5</v>
      </c>
      <c r="S1163" s="9">
        <v>7.5</v>
      </c>
      <c r="T1163" s="9">
        <v>4.0259999999999998</v>
      </c>
      <c r="U1163" s="12">
        <v>10.750000000000002</v>
      </c>
      <c r="V1163" s="12">
        <v>1.62</v>
      </c>
      <c r="W1163" s="12">
        <v>8</v>
      </c>
      <c r="X1163" s="9">
        <v>22.5</v>
      </c>
      <c r="Y1163" s="9" t="s">
        <v>706</v>
      </c>
      <c r="Z1163" s="9" t="s">
        <v>694</v>
      </c>
      <c r="AA1163" s="9" t="s">
        <v>695</v>
      </c>
      <c r="AB1163" s="9" t="s">
        <v>698</v>
      </c>
      <c r="AC1163" s="9">
        <v>0.15</v>
      </c>
      <c r="AD1163" s="9">
        <v>3</v>
      </c>
      <c r="AE1163" s="9">
        <v>0.1745000000000001</v>
      </c>
      <c r="AF1163" s="9">
        <v>45</v>
      </c>
      <c r="AG1163" s="25" t="s">
        <v>2264</v>
      </c>
    </row>
    <row r="1164" spans="2:33" ht="26.25" x14ac:dyDescent="0.25">
      <c r="B1164" s="48" t="str">
        <f t="shared" si="106"/>
        <v>WNeck Flange 2500-NPS4 SCH-XH</v>
      </c>
      <c r="C1164" s="9" t="s">
        <v>23</v>
      </c>
      <c r="D1164" s="9" t="s">
        <v>810</v>
      </c>
      <c r="E1164" s="9">
        <v>255</v>
      </c>
      <c r="F1164" s="22" t="s">
        <v>689</v>
      </c>
      <c r="G1164" s="9" t="s">
        <v>1</v>
      </c>
      <c r="H1164" s="9" t="s">
        <v>2199</v>
      </c>
      <c r="I1164" s="13" t="s">
        <v>2193</v>
      </c>
      <c r="J1164" s="10">
        <v>4</v>
      </c>
      <c r="K1164" s="11" t="s">
        <v>813</v>
      </c>
      <c r="L1164" s="11" t="s">
        <v>2127</v>
      </c>
      <c r="M1164" s="15">
        <v>2500</v>
      </c>
      <c r="N1164" s="12">
        <v>14</v>
      </c>
      <c r="O1164" s="12">
        <v>0.25</v>
      </c>
      <c r="P1164" s="12">
        <v>3.0000000000000004</v>
      </c>
      <c r="Q1164" s="12">
        <v>6.5</v>
      </c>
      <c r="R1164" s="9">
        <v>4.5</v>
      </c>
      <c r="S1164" s="9">
        <v>7.5</v>
      </c>
      <c r="T1164" s="9">
        <v>3.8260000000000001</v>
      </c>
      <c r="U1164" s="12">
        <v>10.750000000000002</v>
      </c>
      <c r="V1164" s="12">
        <v>1.62</v>
      </c>
      <c r="W1164" s="12">
        <v>8</v>
      </c>
      <c r="X1164" s="9">
        <v>22.5</v>
      </c>
      <c r="Y1164" s="9" t="s">
        <v>708</v>
      </c>
      <c r="Z1164" s="9" t="s">
        <v>694</v>
      </c>
      <c r="AA1164" s="9" t="s">
        <v>695</v>
      </c>
      <c r="AB1164" s="9" t="s">
        <v>698</v>
      </c>
      <c r="AC1164" s="9">
        <v>0.15</v>
      </c>
      <c r="AD1164" s="9">
        <v>3</v>
      </c>
      <c r="AE1164" s="9">
        <v>0.27449999999999997</v>
      </c>
      <c r="AF1164" s="9">
        <v>45</v>
      </c>
      <c r="AG1164" s="25" t="s">
        <v>2264</v>
      </c>
    </row>
    <row r="1165" spans="2:33" ht="26.25" x14ac:dyDescent="0.25">
      <c r="B1165" s="48" t="str">
        <f t="shared" si="106"/>
        <v>WNeck Flange 2500-NPS4 SCH-XXH</v>
      </c>
      <c r="C1165" s="9" t="s">
        <v>23</v>
      </c>
      <c r="D1165" s="9" t="s">
        <v>810</v>
      </c>
      <c r="E1165" s="9">
        <v>255</v>
      </c>
      <c r="F1165" s="22" t="s">
        <v>689</v>
      </c>
      <c r="G1165" s="9" t="s">
        <v>627</v>
      </c>
      <c r="H1165" s="9" t="s">
        <v>2200</v>
      </c>
      <c r="I1165" s="13" t="s">
        <v>2193</v>
      </c>
      <c r="J1165" s="10">
        <v>4</v>
      </c>
      <c r="K1165" s="11" t="s">
        <v>813</v>
      </c>
      <c r="L1165" s="11" t="s">
        <v>2127</v>
      </c>
      <c r="M1165" s="15">
        <v>2500</v>
      </c>
      <c r="N1165" s="12">
        <v>14</v>
      </c>
      <c r="O1165" s="12">
        <v>0.25</v>
      </c>
      <c r="P1165" s="12">
        <v>3.0000000000000004</v>
      </c>
      <c r="Q1165" s="12">
        <v>6.5</v>
      </c>
      <c r="R1165" s="9">
        <v>4.5</v>
      </c>
      <c r="S1165" s="9">
        <v>7.5</v>
      </c>
      <c r="T1165" s="9">
        <v>3.1520000000000001</v>
      </c>
      <c r="U1165" s="12">
        <v>10.750000000000002</v>
      </c>
      <c r="V1165" s="12">
        <v>1.62</v>
      </c>
      <c r="W1165" s="12">
        <v>8</v>
      </c>
      <c r="X1165" s="9">
        <v>22.5</v>
      </c>
      <c r="Y1165" s="9" t="s">
        <v>710</v>
      </c>
      <c r="Z1165" s="9" t="s">
        <v>694</v>
      </c>
      <c r="AA1165" s="9" t="s">
        <v>695</v>
      </c>
      <c r="AB1165" s="9" t="s">
        <v>698</v>
      </c>
      <c r="AC1165" s="9">
        <v>0.15</v>
      </c>
      <c r="AD1165" s="9">
        <v>3</v>
      </c>
      <c r="AE1165" s="9">
        <v>0.61149999999999993</v>
      </c>
      <c r="AF1165" s="9">
        <v>45</v>
      </c>
      <c r="AG1165" s="25" t="s">
        <v>2264</v>
      </c>
    </row>
    <row r="1166" spans="2:33" ht="26.25" x14ac:dyDescent="0.25">
      <c r="B1166" s="48" t="str">
        <f t="shared" si="106"/>
        <v>WNeck Flange 2500-NPS5 SCH-10</v>
      </c>
      <c r="C1166" s="9" t="s">
        <v>23</v>
      </c>
      <c r="D1166" s="9" t="s">
        <v>827</v>
      </c>
      <c r="E1166" s="9">
        <v>33023</v>
      </c>
      <c r="F1166" s="22" t="s">
        <v>689</v>
      </c>
      <c r="G1166" s="9" t="s">
        <v>1</v>
      </c>
      <c r="H1166" s="9" t="s">
        <v>2201</v>
      </c>
      <c r="I1166" s="13" t="s">
        <v>2202</v>
      </c>
      <c r="J1166" s="10">
        <v>5</v>
      </c>
      <c r="K1166" s="11" t="s">
        <v>830</v>
      </c>
      <c r="L1166" s="11" t="s">
        <v>2127</v>
      </c>
      <c r="M1166" s="15">
        <v>2500</v>
      </c>
      <c r="N1166" s="12">
        <v>16.5</v>
      </c>
      <c r="O1166" s="12">
        <v>0.25</v>
      </c>
      <c r="P1166" s="12">
        <v>3.62</v>
      </c>
      <c r="Q1166" s="12">
        <v>8</v>
      </c>
      <c r="R1166" s="9">
        <v>5.56</v>
      </c>
      <c r="S1166" s="9">
        <v>9</v>
      </c>
      <c r="T1166" s="9">
        <v>5.2949999999999999</v>
      </c>
      <c r="U1166" s="12">
        <v>12.75</v>
      </c>
      <c r="V1166" s="12">
        <v>1.88</v>
      </c>
      <c r="W1166" s="12">
        <v>8</v>
      </c>
      <c r="X1166" s="9">
        <v>22.5</v>
      </c>
      <c r="Y1166" s="9" t="s">
        <v>693</v>
      </c>
      <c r="Z1166" s="9" t="s">
        <v>694</v>
      </c>
      <c r="AA1166" s="9" t="s">
        <v>695</v>
      </c>
      <c r="AB1166" s="9" t="s">
        <v>698</v>
      </c>
      <c r="AC1166" s="9">
        <v>0.17933333333333332</v>
      </c>
      <c r="AD1166" s="9">
        <v>3.5866666666666664</v>
      </c>
      <c r="AE1166" s="9">
        <v>6.999999999999984E-2</v>
      </c>
      <c r="AF1166" s="9">
        <v>45</v>
      </c>
      <c r="AG1166" s="25" t="s">
        <v>2264</v>
      </c>
    </row>
    <row r="1167" spans="2:33" ht="26.25" x14ac:dyDescent="0.25">
      <c r="B1167" s="48" t="str">
        <f t="shared" si="106"/>
        <v>WNeck Flange 2500-NPS5 SCH-120</v>
      </c>
      <c r="C1167" s="9" t="s">
        <v>23</v>
      </c>
      <c r="D1167" s="9" t="s">
        <v>827</v>
      </c>
      <c r="E1167" s="9">
        <v>33023</v>
      </c>
      <c r="F1167" s="22" t="s">
        <v>689</v>
      </c>
      <c r="G1167" s="9" t="s">
        <v>628</v>
      </c>
      <c r="H1167" s="9" t="s">
        <v>2203</v>
      </c>
      <c r="I1167" s="13" t="s">
        <v>2202</v>
      </c>
      <c r="J1167" s="10">
        <v>5</v>
      </c>
      <c r="K1167" s="11" t="s">
        <v>830</v>
      </c>
      <c r="L1167" s="11" t="s">
        <v>2127</v>
      </c>
      <c r="M1167" s="15">
        <v>2500</v>
      </c>
      <c r="N1167" s="12">
        <v>16.5</v>
      </c>
      <c r="O1167" s="12">
        <v>0.25</v>
      </c>
      <c r="P1167" s="12">
        <v>3.62</v>
      </c>
      <c r="Q1167" s="12">
        <v>8</v>
      </c>
      <c r="R1167" s="9">
        <v>5.56</v>
      </c>
      <c r="S1167" s="9">
        <v>9</v>
      </c>
      <c r="T1167" s="9">
        <v>4.5629999999999997</v>
      </c>
      <c r="U1167" s="12">
        <v>12.75</v>
      </c>
      <c r="V1167" s="12">
        <v>1.88</v>
      </c>
      <c r="W1167" s="12">
        <v>8</v>
      </c>
      <c r="X1167" s="9">
        <v>22.5</v>
      </c>
      <c r="Y1167" s="9" t="s">
        <v>816</v>
      </c>
      <c r="Z1167" s="9" t="s">
        <v>694</v>
      </c>
      <c r="AA1167" s="9" t="s">
        <v>695</v>
      </c>
      <c r="AB1167" s="9" t="s">
        <v>698</v>
      </c>
      <c r="AC1167" s="9">
        <v>0.17933333333333332</v>
      </c>
      <c r="AD1167" s="9">
        <v>3.5866666666666664</v>
      </c>
      <c r="AE1167" s="9">
        <v>0.43599999999999994</v>
      </c>
      <c r="AF1167" s="9">
        <v>45</v>
      </c>
      <c r="AG1167" s="25" t="s">
        <v>2264</v>
      </c>
    </row>
    <row r="1168" spans="2:33" ht="26.25" x14ac:dyDescent="0.25">
      <c r="B1168" s="48" t="str">
        <f t="shared" si="106"/>
        <v>WNeck Flange 2500-NPS5 SCH-160</v>
      </c>
      <c r="C1168" s="9" t="s">
        <v>23</v>
      </c>
      <c r="D1168" s="9" t="s">
        <v>827</v>
      </c>
      <c r="E1168" s="9">
        <v>33023</v>
      </c>
      <c r="F1168" s="22" t="s">
        <v>689</v>
      </c>
      <c r="G1168" s="9" t="s">
        <v>629</v>
      </c>
      <c r="H1168" s="9" t="s">
        <v>2204</v>
      </c>
      <c r="I1168" s="13" t="s">
        <v>2202</v>
      </c>
      <c r="J1168" s="10">
        <v>5</v>
      </c>
      <c r="K1168" s="11" t="s">
        <v>830</v>
      </c>
      <c r="L1168" s="11" t="s">
        <v>2127</v>
      </c>
      <c r="M1168" s="15">
        <v>2500</v>
      </c>
      <c r="N1168" s="12">
        <v>16.5</v>
      </c>
      <c r="O1168" s="12">
        <v>0.25</v>
      </c>
      <c r="P1168" s="12">
        <v>3.62</v>
      </c>
      <c r="Q1168" s="12">
        <v>8</v>
      </c>
      <c r="R1168" s="9">
        <v>5.56</v>
      </c>
      <c r="S1168" s="9">
        <v>9</v>
      </c>
      <c r="T1168" s="9">
        <v>4.3129999999999997</v>
      </c>
      <c r="U1168" s="12">
        <v>12.75</v>
      </c>
      <c r="V1168" s="12">
        <v>1.88</v>
      </c>
      <c r="W1168" s="12">
        <v>8</v>
      </c>
      <c r="X1168" s="9">
        <v>22.5</v>
      </c>
      <c r="Y1168" s="9" t="s">
        <v>700</v>
      </c>
      <c r="Z1168" s="9" t="s">
        <v>694</v>
      </c>
      <c r="AA1168" s="9" t="s">
        <v>695</v>
      </c>
      <c r="AB1168" s="9" t="s">
        <v>698</v>
      </c>
      <c r="AC1168" s="9">
        <v>0.17933333333333332</v>
      </c>
      <c r="AD1168" s="9">
        <v>3.5866666666666664</v>
      </c>
      <c r="AE1168" s="9">
        <v>0.56099999999999994</v>
      </c>
      <c r="AF1168" s="9">
        <v>45</v>
      </c>
      <c r="AG1168" s="25" t="s">
        <v>2264</v>
      </c>
    </row>
    <row r="1169" spans="2:33" ht="26.25" x14ac:dyDescent="0.25">
      <c r="B1169" s="48" t="str">
        <f t="shared" si="106"/>
        <v>WNeck Flange 2500-NPS5 SCH-40</v>
      </c>
      <c r="C1169" s="9" t="s">
        <v>23</v>
      </c>
      <c r="D1169" s="9" t="s">
        <v>827</v>
      </c>
      <c r="E1169" s="9">
        <v>33023</v>
      </c>
      <c r="F1169" s="22" t="s">
        <v>689</v>
      </c>
      <c r="G1169" s="9" t="s">
        <v>630</v>
      </c>
      <c r="H1169" s="9" t="s">
        <v>2205</v>
      </c>
      <c r="I1169" s="13" t="s">
        <v>2202</v>
      </c>
      <c r="J1169" s="10">
        <v>5</v>
      </c>
      <c r="K1169" s="11" t="s">
        <v>830</v>
      </c>
      <c r="L1169" s="11" t="s">
        <v>2127</v>
      </c>
      <c r="M1169" s="15">
        <v>2500</v>
      </c>
      <c r="N1169" s="12">
        <v>16.5</v>
      </c>
      <c r="O1169" s="12">
        <v>0.25</v>
      </c>
      <c r="P1169" s="12">
        <v>3.62</v>
      </c>
      <c r="Q1169" s="12">
        <v>8</v>
      </c>
      <c r="R1169" s="9">
        <v>5.56</v>
      </c>
      <c r="S1169" s="9">
        <v>9</v>
      </c>
      <c r="T1169" s="9">
        <v>5.0469999999999997</v>
      </c>
      <c r="U1169" s="12">
        <v>12.75</v>
      </c>
      <c r="V1169" s="12">
        <v>1.88</v>
      </c>
      <c r="W1169" s="12">
        <v>8</v>
      </c>
      <c r="X1169" s="9">
        <v>22.5</v>
      </c>
      <c r="Y1169" s="9" t="s">
        <v>702</v>
      </c>
      <c r="Z1169" s="9" t="s">
        <v>694</v>
      </c>
      <c r="AA1169" s="9" t="s">
        <v>695</v>
      </c>
      <c r="AB1169" s="9" t="s">
        <v>698</v>
      </c>
      <c r="AC1169" s="9">
        <v>0.17933333333333332</v>
      </c>
      <c r="AD1169" s="9">
        <v>3.5866666666666664</v>
      </c>
      <c r="AE1169" s="9">
        <v>0.19399999999999995</v>
      </c>
      <c r="AF1169" s="9">
        <v>45</v>
      </c>
      <c r="AG1169" s="25" t="s">
        <v>2264</v>
      </c>
    </row>
    <row r="1170" spans="2:33" ht="26.25" x14ac:dyDescent="0.25">
      <c r="B1170" s="48" t="str">
        <f t="shared" si="106"/>
        <v>WNeck Flange 2500-NPS5 SCH-80</v>
      </c>
      <c r="C1170" s="9" t="s">
        <v>23</v>
      </c>
      <c r="D1170" s="9" t="s">
        <v>827</v>
      </c>
      <c r="E1170" s="9">
        <v>33023</v>
      </c>
      <c r="F1170" s="22" t="s">
        <v>689</v>
      </c>
      <c r="G1170" s="9" t="s">
        <v>631</v>
      </c>
      <c r="H1170" s="9" t="s">
        <v>2206</v>
      </c>
      <c r="I1170" s="13" t="s">
        <v>2202</v>
      </c>
      <c r="J1170" s="10">
        <v>5</v>
      </c>
      <c r="K1170" s="11" t="s">
        <v>830</v>
      </c>
      <c r="L1170" s="11" t="s">
        <v>2127</v>
      </c>
      <c r="M1170" s="15">
        <v>2500</v>
      </c>
      <c r="N1170" s="12">
        <v>16.5</v>
      </c>
      <c r="O1170" s="12">
        <v>0.25</v>
      </c>
      <c r="P1170" s="12">
        <v>3.62</v>
      </c>
      <c r="Q1170" s="12">
        <v>8</v>
      </c>
      <c r="R1170" s="9">
        <v>5.56</v>
      </c>
      <c r="S1170" s="9">
        <v>9</v>
      </c>
      <c r="T1170" s="9">
        <v>4.8129999999999997</v>
      </c>
      <c r="U1170" s="12">
        <v>12.75</v>
      </c>
      <c r="V1170" s="12">
        <v>1.88</v>
      </c>
      <c r="W1170" s="12">
        <v>8</v>
      </c>
      <c r="X1170" s="9">
        <v>22.5</v>
      </c>
      <c r="Y1170" s="9" t="s">
        <v>704</v>
      </c>
      <c r="Z1170" s="9" t="s">
        <v>694</v>
      </c>
      <c r="AA1170" s="9" t="s">
        <v>695</v>
      </c>
      <c r="AB1170" s="9" t="s">
        <v>698</v>
      </c>
      <c r="AC1170" s="9">
        <v>0.17933333333333332</v>
      </c>
      <c r="AD1170" s="9">
        <v>3.5866666666666664</v>
      </c>
      <c r="AE1170" s="9">
        <v>0.31099999999999994</v>
      </c>
      <c r="AF1170" s="9">
        <v>45</v>
      </c>
      <c r="AG1170" s="25" t="s">
        <v>2264</v>
      </c>
    </row>
    <row r="1171" spans="2:33" ht="26.25" x14ac:dyDescent="0.25">
      <c r="B1171" s="48" t="str">
        <f t="shared" si="106"/>
        <v>WNeck Flange 2500-NPS5 SCH-STD</v>
      </c>
      <c r="C1171" s="9" t="s">
        <v>23</v>
      </c>
      <c r="D1171" s="9" t="s">
        <v>827</v>
      </c>
      <c r="E1171" s="9">
        <v>33023</v>
      </c>
      <c r="F1171" s="22" t="s">
        <v>689</v>
      </c>
      <c r="G1171" s="9" t="s">
        <v>1</v>
      </c>
      <c r="H1171" s="9" t="s">
        <v>2207</v>
      </c>
      <c r="I1171" s="13" t="s">
        <v>2202</v>
      </c>
      <c r="J1171" s="10">
        <v>5</v>
      </c>
      <c r="K1171" s="11" t="s">
        <v>830</v>
      </c>
      <c r="L1171" s="11" t="s">
        <v>2127</v>
      </c>
      <c r="M1171" s="15">
        <v>2500</v>
      </c>
      <c r="N1171" s="12">
        <v>16.5</v>
      </c>
      <c r="O1171" s="12">
        <v>0.25</v>
      </c>
      <c r="P1171" s="12">
        <v>3.62</v>
      </c>
      <c r="Q1171" s="12">
        <v>8</v>
      </c>
      <c r="R1171" s="9">
        <v>5.56</v>
      </c>
      <c r="S1171" s="9">
        <v>9</v>
      </c>
      <c r="T1171" s="9">
        <v>5.0469999999999997</v>
      </c>
      <c r="U1171" s="12">
        <v>12.75</v>
      </c>
      <c r="V1171" s="12">
        <v>1.88</v>
      </c>
      <c r="W1171" s="12">
        <v>8</v>
      </c>
      <c r="X1171" s="9">
        <v>22.5</v>
      </c>
      <c r="Y1171" s="9" t="s">
        <v>706</v>
      </c>
      <c r="Z1171" s="9" t="s">
        <v>694</v>
      </c>
      <c r="AA1171" s="9" t="s">
        <v>695</v>
      </c>
      <c r="AB1171" s="9" t="s">
        <v>698</v>
      </c>
      <c r="AC1171" s="9">
        <v>0.17933333333333332</v>
      </c>
      <c r="AD1171" s="9">
        <v>3.5866666666666664</v>
      </c>
      <c r="AE1171" s="9">
        <v>0.19399999999999995</v>
      </c>
      <c r="AF1171" s="9">
        <v>45</v>
      </c>
      <c r="AG1171" s="25" t="s">
        <v>2264</v>
      </c>
    </row>
    <row r="1172" spans="2:33" ht="26.25" x14ac:dyDescent="0.25">
      <c r="B1172" s="48" t="str">
        <f t="shared" si="106"/>
        <v>WNeck Flange 2500-NPS5 SCH-XH</v>
      </c>
      <c r="C1172" s="9" t="s">
        <v>23</v>
      </c>
      <c r="D1172" s="9" t="s">
        <v>827</v>
      </c>
      <c r="E1172" s="9">
        <v>33023</v>
      </c>
      <c r="F1172" s="22" t="s">
        <v>689</v>
      </c>
      <c r="G1172" s="9" t="s">
        <v>1</v>
      </c>
      <c r="H1172" s="9" t="s">
        <v>2208</v>
      </c>
      <c r="I1172" s="13" t="s">
        <v>2202</v>
      </c>
      <c r="J1172" s="10">
        <v>5</v>
      </c>
      <c r="K1172" s="11" t="s">
        <v>830</v>
      </c>
      <c r="L1172" s="11" t="s">
        <v>2127</v>
      </c>
      <c r="M1172" s="15">
        <v>2500</v>
      </c>
      <c r="N1172" s="12">
        <v>16.5</v>
      </c>
      <c r="O1172" s="12">
        <v>0.25</v>
      </c>
      <c r="P1172" s="12">
        <v>3.62</v>
      </c>
      <c r="Q1172" s="12">
        <v>8</v>
      </c>
      <c r="R1172" s="9">
        <v>5.56</v>
      </c>
      <c r="S1172" s="9">
        <v>9</v>
      </c>
      <c r="T1172" s="9">
        <v>4.8129999999999997</v>
      </c>
      <c r="U1172" s="12">
        <v>12.75</v>
      </c>
      <c r="V1172" s="12">
        <v>1.88</v>
      </c>
      <c r="W1172" s="12">
        <v>8</v>
      </c>
      <c r="X1172" s="9">
        <v>22.5</v>
      </c>
      <c r="Y1172" s="9" t="s">
        <v>708</v>
      </c>
      <c r="Z1172" s="9" t="s">
        <v>694</v>
      </c>
      <c r="AA1172" s="9" t="s">
        <v>695</v>
      </c>
      <c r="AB1172" s="9" t="s">
        <v>698</v>
      </c>
      <c r="AC1172" s="9">
        <v>0.17933333333333332</v>
      </c>
      <c r="AD1172" s="9">
        <v>3.5866666666666664</v>
      </c>
      <c r="AE1172" s="9">
        <v>0.31099999999999994</v>
      </c>
      <c r="AF1172" s="9">
        <v>45</v>
      </c>
      <c r="AG1172" s="25" t="s">
        <v>2264</v>
      </c>
    </row>
    <row r="1173" spans="2:33" ht="26.25" x14ac:dyDescent="0.25">
      <c r="B1173" s="48" t="str">
        <f t="shared" si="106"/>
        <v>WNeck Flange 2500-NPS5 SCH-XXH</v>
      </c>
      <c r="C1173" s="9" t="s">
        <v>23</v>
      </c>
      <c r="D1173" s="9" t="s">
        <v>827</v>
      </c>
      <c r="E1173" s="9">
        <v>33023</v>
      </c>
      <c r="F1173" s="22" t="s">
        <v>689</v>
      </c>
      <c r="G1173" s="9" t="s">
        <v>632</v>
      </c>
      <c r="H1173" s="9" t="s">
        <v>2209</v>
      </c>
      <c r="I1173" s="13" t="s">
        <v>2202</v>
      </c>
      <c r="J1173" s="10">
        <v>5</v>
      </c>
      <c r="K1173" s="11" t="s">
        <v>830</v>
      </c>
      <c r="L1173" s="11" t="s">
        <v>2127</v>
      </c>
      <c r="M1173" s="15">
        <v>2500</v>
      </c>
      <c r="N1173" s="12">
        <v>16.5</v>
      </c>
      <c r="O1173" s="12">
        <v>0.25</v>
      </c>
      <c r="P1173" s="12">
        <v>3.62</v>
      </c>
      <c r="Q1173" s="12">
        <v>8</v>
      </c>
      <c r="R1173" s="9">
        <v>5.56</v>
      </c>
      <c r="S1173" s="9">
        <v>9</v>
      </c>
      <c r="T1173" s="9">
        <v>4.0629999999999997</v>
      </c>
      <c r="U1173" s="12">
        <v>12.75</v>
      </c>
      <c r="V1173" s="12">
        <v>1.88</v>
      </c>
      <c r="W1173" s="12">
        <v>8</v>
      </c>
      <c r="X1173" s="9">
        <v>22.5</v>
      </c>
      <c r="Y1173" s="9" t="s">
        <v>710</v>
      </c>
      <c r="Z1173" s="9" t="s">
        <v>694</v>
      </c>
      <c r="AA1173" s="9" t="s">
        <v>695</v>
      </c>
      <c r="AB1173" s="9" t="s">
        <v>698</v>
      </c>
      <c r="AC1173" s="9">
        <v>0.17933333333333332</v>
      </c>
      <c r="AD1173" s="9">
        <v>3.5866666666666664</v>
      </c>
      <c r="AE1173" s="9">
        <v>0.68599999999999994</v>
      </c>
      <c r="AF1173" s="9">
        <v>45</v>
      </c>
      <c r="AG1173" s="25" t="s">
        <v>2264</v>
      </c>
    </row>
    <row r="1174" spans="2:33" ht="26.25" x14ac:dyDescent="0.25">
      <c r="B1174" s="48" t="str">
        <f t="shared" si="106"/>
        <v>WNeck Flange 2500-NPS6 SCH-10</v>
      </c>
      <c r="C1174" s="9" t="s">
        <v>23</v>
      </c>
      <c r="D1174" s="9" t="s">
        <v>761</v>
      </c>
      <c r="E1174" s="9">
        <v>1262987</v>
      </c>
      <c r="F1174" s="22" t="s">
        <v>689</v>
      </c>
      <c r="G1174" s="9" t="s">
        <v>1</v>
      </c>
      <c r="H1174" s="9" t="s">
        <v>2210</v>
      </c>
      <c r="I1174" s="13" t="s">
        <v>2211</v>
      </c>
      <c r="J1174" s="10">
        <v>6.0000000000000009</v>
      </c>
      <c r="K1174" s="11" t="s">
        <v>843</v>
      </c>
      <c r="L1174" s="11" t="s">
        <v>2127</v>
      </c>
      <c r="M1174" s="15">
        <v>2500</v>
      </c>
      <c r="N1174" s="12">
        <v>19</v>
      </c>
      <c r="O1174" s="12">
        <v>0.25</v>
      </c>
      <c r="P1174" s="12">
        <v>4.25</v>
      </c>
      <c r="Q1174" s="12">
        <v>9.25</v>
      </c>
      <c r="R1174" s="9">
        <v>6.63</v>
      </c>
      <c r="S1174" s="9">
        <v>10.750000000000002</v>
      </c>
      <c r="T1174" s="9">
        <v>6.3570000000000002</v>
      </c>
      <c r="U1174" s="12">
        <v>14.500000000000002</v>
      </c>
      <c r="V1174" s="12">
        <v>2.12</v>
      </c>
      <c r="W1174" s="12">
        <v>8</v>
      </c>
      <c r="X1174" s="9">
        <v>22.5</v>
      </c>
      <c r="Y1174" s="9" t="s">
        <v>693</v>
      </c>
      <c r="Z1174" s="9" t="s">
        <v>694</v>
      </c>
      <c r="AA1174" s="9" t="s">
        <v>695</v>
      </c>
      <c r="AB1174" s="9" t="s">
        <v>698</v>
      </c>
      <c r="AC1174" s="9">
        <v>0.21666666666666673</v>
      </c>
      <c r="AD1174" s="9">
        <v>4.3333333333333348</v>
      </c>
      <c r="AE1174" s="9">
        <v>7.3999999999999844E-2</v>
      </c>
      <c r="AF1174" s="9">
        <v>45</v>
      </c>
      <c r="AG1174" s="25" t="s">
        <v>2264</v>
      </c>
    </row>
    <row r="1175" spans="2:33" ht="26.25" x14ac:dyDescent="0.25">
      <c r="B1175" s="48" t="str">
        <f t="shared" si="106"/>
        <v>WNeck Flange 2500-NPS6 SCH-120</v>
      </c>
      <c r="C1175" s="9" t="s">
        <v>23</v>
      </c>
      <c r="D1175" s="9" t="s">
        <v>761</v>
      </c>
      <c r="E1175" s="9">
        <v>1262987</v>
      </c>
      <c r="F1175" s="22" t="s">
        <v>689</v>
      </c>
      <c r="G1175" s="9" t="s">
        <v>633</v>
      </c>
      <c r="H1175" s="9" t="s">
        <v>2212</v>
      </c>
      <c r="I1175" s="13" t="s">
        <v>2211</v>
      </c>
      <c r="J1175" s="10">
        <v>6.0000000000000009</v>
      </c>
      <c r="K1175" s="11" t="s">
        <v>843</v>
      </c>
      <c r="L1175" s="11" t="s">
        <v>2127</v>
      </c>
      <c r="M1175" s="15">
        <v>2500</v>
      </c>
      <c r="N1175" s="12">
        <v>19</v>
      </c>
      <c r="O1175" s="12">
        <v>0.25</v>
      </c>
      <c r="P1175" s="12">
        <v>4.25</v>
      </c>
      <c r="Q1175" s="12">
        <v>9.25</v>
      </c>
      <c r="R1175" s="9">
        <v>6.63</v>
      </c>
      <c r="S1175" s="9">
        <v>10.750000000000002</v>
      </c>
      <c r="T1175" s="9">
        <v>5.5010000000000003</v>
      </c>
      <c r="U1175" s="12">
        <v>14.500000000000002</v>
      </c>
      <c r="V1175" s="12">
        <v>2.12</v>
      </c>
      <c r="W1175" s="12">
        <v>8</v>
      </c>
      <c r="X1175" s="9">
        <v>22.5</v>
      </c>
      <c r="Y1175" s="9" t="s">
        <v>816</v>
      </c>
      <c r="Z1175" s="9" t="s">
        <v>694</v>
      </c>
      <c r="AA1175" s="9" t="s">
        <v>695</v>
      </c>
      <c r="AB1175" s="9" t="s">
        <v>698</v>
      </c>
      <c r="AC1175" s="9">
        <v>0.21666666666666673</v>
      </c>
      <c r="AD1175" s="9">
        <v>4.3333333333333348</v>
      </c>
      <c r="AE1175" s="9">
        <v>0.50199999999999978</v>
      </c>
      <c r="AF1175" s="9">
        <v>45</v>
      </c>
      <c r="AG1175" s="25" t="s">
        <v>2264</v>
      </c>
    </row>
    <row r="1176" spans="2:33" ht="26.25" x14ac:dyDescent="0.25">
      <c r="B1176" s="48" t="str">
        <f t="shared" si="106"/>
        <v>WNeck Flange 2500-NPS6 SCH-160</v>
      </c>
      <c r="C1176" s="9" t="s">
        <v>23</v>
      </c>
      <c r="D1176" s="9" t="s">
        <v>761</v>
      </c>
      <c r="E1176" s="9">
        <v>1262987</v>
      </c>
      <c r="F1176" s="22" t="s">
        <v>689</v>
      </c>
      <c r="G1176" s="9" t="s">
        <v>634</v>
      </c>
      <c r="H1176" s="9" t="s">
        <v>2213</v>
      </c>
      <c r="I1176" s="13" t="s">
        <v>2211</v>
      </c>
      <c r="J1176" s="10">
        <v>6.0000000000000009</v>
      </c>
      <c r="K1176" s="11" t="s">
        <v>843</v>
      </c>
      <c r="L1176" s="11" t="s">
        <v>2127</v>
      </c>
      <c r="M1176" s="15">
        <v>2500</v>
      </c>
      <c r="N1176" s="12">
        <v>19</v>
      </c>
      <c r="O1176" s="12">
        <v>0.25</v>
      </c>
      <c r="P1176" s="12">
        <v>4.25</v>
      </c>
      <c r="Q1176" s="12">
        <v>9.25</v>
      </c>
      <c r="R1176" s="9">
        <v>6.63</v>
      </c>
      <c r="S1176" s="9">
        <v>10.750000000000002</v>
      </c>
      <c r="T1176" s="9">
        <v>5.1870000000000003</v>
      </c>
      <c r="U1176" s="12">
        <v>14.500000000000002</v>
      </c>
      <c r="V1176" s="12">
        <v>2.12</v>
      </c>
      <c r="W1176" s="12">
        <v>8</v>
      </c>
      <c r="X1176" s="9">
        <v>22.5</v>
      </c>
      <c r="Y1176" s="9" t="s">
        <v>700</v>
      </c>
      <c r="Z1176" s="9" t="s">
        <v>694</v>
      </c>
      <c r="AA1176" s="9" t="s">
        <v>695</v>
      </c>
      <c r="AB1176" s="9" t="s">
        <v>698</v>
      </c>
      <c r="AC1176" s="9">
        <v>0.21666666666666673</v>
      </c>
      <c r="AD1176" s="9">
        <v>4.3333333333333348</v>
      </c>
      <c r="AE1176" s="9">
        <v>0.65899999999999981</v>
      </c>
      <c r="AF1176" s="9">
        <v>45</v>
      </c>
      <c r="AG1176" s="25" t="s">
        <v>2264</v>
      </c>
    </row>
    <row r="1177" spans="2:33" ht="26.25" x14ac:dyDescent="0.25">
      <c r="B1177" s="48" t="str">
        <f t="shared" si="106"/>
        <v>WNeck Flange 2500-NPS6 SCH-40</v>
      </c>
      <c r="C1177" s="9" t="s">
        <v>23</v>
      </c>
      <c r="D1177" s="9" t="s">
        <v>761</v>
      </c>
      <c r="E1177" s="9">
        <v>1262987</v>
      </c>
      <c r="F1177" s="22" t="s">
        <v>689</v>
      </c>
      <c r="G1177" s="9" t="s">
        <v>635</v>
      </c>
      <c r="H1177" s="9" t="s">
        <v>2214</v>
      </c>
      <c r="I1177" s="13" t="s">
        <v>2211</v>
      </c>
      <c r="J1177" s="10">
        <v>6.0000000000000009</v>
      </c>
      <c r="K1177" s="11" t="s">
        <v>843</v>
      </c>
      <c r="L1177" s="11" t="s">
        <v>2127</v>
      </c>
      <c r="M1177" s="15">
        <v>2500</v>
      </c>
      <c r="N1177" s="12">
        <v>19</v>
      </c>
      <c r="O1177" s="12">
        <v>0.25</v>
      </c>
      <c r="P1177" s="12">
        <v>4.25</v>
      </c>
      <c r="Q1177" s="12">
        <v>9.25</v>
      </c>
      <c r="R1177" s="9">
        <v>6.63</v>
      </c>
      <c r="S1177" s="9">
        <v>10.750000000000002</v>
      </c>
      <c r="T1177" s="9">
        <v>6.0650000000000004</v>
      </c>
      <c r="U1177" s="12">
        <v>14.500000000000002</v>
      </c>
      <c r="V1177" s="12">
        <v>2.12</v>
      </c>
      <c r="W1177" s="12">
        <v>8</v>
      </c>
      <c r="X1177" s="9">
        <v>22.5</v>
      </c>
      <c r="Y1177" s="9" t="s">
        <v>702</v>
      </c>
      <c r="Z1177" s="9" t="s">
        <v>694</v>
      </c>
      <c r="AA1177" s="9" t="s">
        <v>695</v>
      </c>
      <c r="AB1177" s="9" t="s">
        <v>698</v>
      </c>
      <c r="AC1177" s="9">
        <v>0.21666666666666673</v>
      </c>
      <c r="AD1177" s="9">
        <v>4.3333333333333348</v>
      </c>
      <c r="AE1177" s="9">
        <v>0.21999999999999975</v>
      </c>
      <c r="AF1177" s="9">
        <v>45</v>
      </c>
      <c r="AG1177" s="25" t="s">
        <v>2264</v>
      </c>
    </row>
    <row r="1178" spans="2:33" ht="26.25" x14ac:dyDescent="0.25">
      <c r="B1178" s="48" t="str">
        <f t="shared" si="106"/>
        <v>WNeck Flange 2500-NPS6 SCH-80</v>
      </c>
      <c r="C1178" s="9" t="s">
        <v>23</v>
      </c>
      <c r="D1178" s="9" t="s">
        <v>761</v>
      </c>
      <c r="E1178" s="9">
        <v>1262987</v>
      </c>
      <c r="F1178" s="22" t="s">
        <v>689</v>
      </c>
      <c r="G1178" s="9" t="s">
        <v>636</v>
      </c>
      <c r="H1178" s="9" t="s">
        <v>2215</v>
      </c>
      <c r="I1178" s="13" t="s">
        <v>2211</v>
      </c>
      <c r="J1178" s="10">
        <v>6.0000000000000009</v>
      </c>
      <c r="K1178" s="11" t="s">
        <v>843</v>
      </c>
      <c r="L1178" s="11" t="s">
        <v>2127</v>
      </c>
      <c r="M1178" s="15">
        <v>2500</v>
      </c>
      <c r="N1178" s="12">
        <v>19</v>
      </c>
      <c r="O1178" s="12">
        <v>0.25</v>
      </c>
      <c r="P1178" s="12">
        <v>4.25</v>
      </c>
      <c r="Q1178" s="12">
        <v>9.25</v>
      </c>
      <c r="R1178" s="9">
        <v>6.63</v>
      </c>
      <c r="S1178" s="9">
        <v>10.750000000000002</v>
      </c>
      <c r="T1178" s="9">
        <v>5.7610000000000001</v>
      </c>
      <c r="U1178" s="12">
        <v>14.500000000000002</v>
      </c>
      <c r="V1178" s="12">
        <v>2.12</v>
      </c>
      <c r="W1178" s="12">
        <v>8</v>
      </c>
      <c r="X1178" s="9">
        <v>22.5</v>
      </c>
      <c r="Y1178" s="9" t="s">
        <v>704</v>
      </c>
      <c r="Z1178" s="9" t="s">
        <v>694</v>
      </c>
      <c r="AA1178" s="9" t="s">
        <v>695</v>
      </c>
      <c r="AB1178" s="9" t="s">
        <v>698</v>
      </c>
      <c r="AC1178" s="9">
        <v>0.21666666666666673</v>
      </c>
      <c r="AD1178" s="9">
        <v>4.3333333333333348</v>
      </c>
      <c r="AE1178" s="9">
        <v>0.37199999999999989</v>
      </c>
      <c r="AF1178" s="9">
        <v>45</v>
      </c>
      <c r="AG1178" s="25" t="s">
        <v>2264</v>
      </c>
    </row>
    <row r="1179" spans="2:33" ht="26.25" x14ac:dyDescent="0.25">
      <c r="B1179" s="48" t="str">
        <f t="shared" si="106"/>
        <v>WNeck Flange 2500-NPS6 SCH-STD</v>
      </c>
      <c r="C1179" s="9" t="s">
        <v>23</v>
      </c>
      <c r="D1179" s="9" t="s">
        <v>761</v>
      </c>
      <c r="E1179" s="9">
        <v>1262987</v>
      </c>
      <c r="F1179" s="22" t="s">
        <v>689</v>
      </c>
      <c r="G1179" s="9" t="s">
        <v>1</v>
      </c>
      <c r="H1179" s="9" t="s">
        <v>2216</v>
      </c>
      <c r="I1179" s="13" t="s">
        <v>2211</v>
      </c>
      <c r="J1179" s="10">
        <v>6.0000000000000009</v>
      </c>
      <c r="K1179" s="11" t="s">
        <v>843</v>
      </c>
      <c r="L1179" s="11" t="s">
        <v>2127</v>
      </c>
      <c r="M1179" s="15">
        <v>2500</v>
      </c>
      <c r="N1179" s="12">
        <v>19</v>
      </c>
      <c r="O1179" s="12">
        <v>0.25</v>
      </c>
      <c r="P1179" s="12">
        <v>4.25</v>
      </c>
      <c r="Q1179" s="12">
        <v>9.25</v>
      </c>
      <c r="R1179" s="9">
        <v>6.63</v>
      </c>
      <c r="S1179" s="9">
        <v>10.750000000000002</v>
      </c>
      <c r="T1179" s="9">
        <v>6.0650000000000004</v>
      </c>
      <c r="U1179" s="12">
        <v>14.500000000000002</v>
      </c>
      <c r="V1179" s="12">
        <v>2.12</v>
      </c>
      <c r="W1179" s="12">
        <v>8</v>
      </c>
      <c r="X1179" s="9">
        <v>22.5</v>
      </c>
      <c r="Y1179" s="9" t="s">
        <v>706</v>
      </c>
      <c r="Z1179" s="9" t="s">
        <v>694</v>
      </c>
      <c r="AA1179" s="9" t="s">
        <v>695</v>
      </c>
      <c r="AB1179" s="9" t="s">
        <v>698</v>
      </c>
      <c r="AC1179" s="9">
        <v>0.21666666666666673</v>
      </c>
      <c r="AD1179" s="9">
        <v>4.3333333333333348</v>
      </c>
      <c r="AE1179" s="9">
        <v>0.21999999999999975</v>
      </c>
      <c r="AF1179" s="9">
        <v>45</v>
      </c>
      <c r="AG1179" s="25" t="s">
        <v>2264</v>
      </c>
    </row>
    <row r="1180" spans="2:33" ht="26.25" x14ac:dyDescent="0.25">
      <c r="B1180" s="48" t="str">
        <f t="shared" si="106"/>
        <v>WNeck Flange 2500-NPS6 SCH-XH</v>
      </c>
      <c r="C1180" s="9" t="s">
        <v>23</v>
      </c>
      <c r="D1180" s="9" t="s">
        <v>761</v>
      </c>
      <c r="E1180" s="9">
        <v>1262987</v>
      </c>
      <c r="F1180" s="22" t="s">
        <v>689</v>
      </c>
      <c r="G1180" s="9" t="s">
        <v>1</v>
      </c>
      <c r="H1180" s="9" t="s">
        <v>2217</v>
      </c>
      <c r="I1180" s="13" t="s">
        <v>2211</v>
      </c>
      <c r="J1180" s="10">
        <v>6.0000000000000009</v>
      </c>
      <c r="K1180" s="11" t="s">
        <v>843</v>
      </c>
      <c r="L1180" s="11" t="s">
        <v>2127</v>
      </c>
      <c r="M1180" s="15">
        <v>2500</v>
      </c>
      <c r="N1180" s="12">
        <v>19</v>
      </c>
      <c r="O1180" s="12">
        <v>0.25</v>
      </c>
      <c r="P1180" s="12">
        <v>4.25</v>
      </c>
      <c r="Q1180" s="12">
        <v>9.25</v>
      </c>
      <c r="R1180" s="9">
        <v>6.63</v>
      </c>
      <c r="S1180" s="9">
        <v>10.750000000000002</v>
      </c>
      <c r="T1180" s="9">
        <v>5.7610000000000001</v>
      </c>
      <c r="U1180" s="12">
        <v>14.500000000000002</v>
      </c>
      <c r="V1180" s="12">
        <v>2.12</v>
      </c>
      <c r="W1180" s="12">
        <v>8</v>
      </c>
      <c r="X1180" s="9">
        <v>22.5</v>
      </c>
      <c r="Y1180" s="9" t="s">
        <v>708</v>
      </c>
      <c r="Z1180" s="9" t="s">
        <v>694</v>
      </c>
      <c r="AA1180" s="9" t="s">
        <v>695</v>
      </c>
      <c r="AB1180" s="9" t="s">
        <v>698</v>
      </c>
      <c r="AC1180" s="9">
        <v>0.21666666666666673</v>
      </c>
      <c r="AD1180" s="9">
        <v>4.3333333333333348</v>
      </c>
      <c r="AE1180" s="9">
        <v>0.37199999999999989</v>
      </c>
      <c r="AF1180" s="9">
        <v>45</v>
      </c>
      <c r="AG1180" s="25" t="s">
        <v>2264</v>
      </c>
    </row>
    <row r="1181" spans="2:33" ht="26.25" x14ac:dyDescent="0.25">
      <c r="B1181" s="48" t="str">
        <f t="shared" si="106"/>
        <v>WNeck Flange 2500-NPS6 SCH-XXH</v>
      </c>
      <c r="C1181" s="9" t="s">
        <v>23</v>
      </c>
      <c r="D1181" s="9" t="s">
        <v>761</v>
      </c>
      <c r="E1181" s="9">
        <v>1262987</v>
      </c>
      <c r="F1181" s="22" t="s">
        <v>689</v>
      </c>
      <c r="G1181" s="9" t="s">
        <v>637</v>
      </c>
      <c r="H1181" s="9" t="s">
        <v>2218</v>
      </c>
      <c r="I1181" s="13" t="s">
        <v>2211</v>
      </c>
      <c r="J1181" s="10">
        <v>6.0000000000000009</v>
      </c>
      <c r="K1181" s="11" t="s">
        <v>843</v>
      </c>
      <c r="L1181" s="11" t="s">
        <v>2127</v>
      </c>
      <c r="M1181" s="15">
        <v>2500</v>
      </c>
      <c r="N1181" s="12">
        <v>19</v>
      </c>
      <c r="O1181" s="12">
        <v>0.25</v>
      </c>
      <c r="P1181" s="12">
        <v>4.25</v>
      </c>
      <c r="Q1181" s="12">
        <v>9.25</v>
      </c>
      <c r="R1181" s="9">
        <v>6.63</v>
      </c>
      <c r="S1181" s="9">
        <v>10.750000000000002</v>
      </c>
      <c r="T1181" s="9">
        <v>4.8970000000000002</v>
      </c>
      <c r="U1181" s="12">
        <v>14.500000000000002</v>
      </c>
      <c r="V1181" s="12">
        <v>2.12</v>
      </c>
      <c r="W1181" s="12">
        <v>8</v>
      </c>
      <c r="X1181" s="9">
        <v>22.5</v>
      </c>
      <c r="Y1181" s="9" t="s">
        <v>710</v>
      </c>
      <c r="Z1181" s="9" t="s">
        <v>694</v>
      </c>
      <c r="AA1181" s="9" t="s">
        <v>695</v>
      </c>
      <c r="AB1181" s="9" t="s">
        <v>698</v>
      </c>
      <c r="AC1181" s="9">
        <v>0.21666666666666673</v>
      </c>
      <c r="AD1181" s="9">
        <v>4.3333333333333348</v>
      </c>
      <c r="AE1181" s="9">
        <v>0.80399999999999983</v>
      </c>
      <c r="AF1181" s="9">
        <v>45</v>
      </c>
      <c r="AG1181" s="25" t="s">
        <v>2264</v>
      </c>
    </row>
    <row r="1182" spans="2:33" ht="26.25" x14ac:dyDescent="0.25">
      <c r="B1182" s="48" t="str">
        <f t="shared" si="106"/>
        <v>WNeck Flange 2500-NPS8 SCH-10</v>
      </c>
      <c r="C1182" s="9" t="s">
        <v>23</v>
      </c>
      <c r="D1182" s="9" t="s">
        <v>854</v>
      </c>
      <c r="E1182" s="9">
        <v>65535</v>
      </c>
      <c r="F1182" s="22" t="s">
        <v>689</v>
      </c>
      <c r="G1182" s="9" t="s">
        <v>1</v>
      </c>
      <c r="H1182" s="9" t="s">
        <v>2219</v>
      </c>
      <c r="I1182" s="13" t="s">
        <v>2220</v>
      </c>
      <c r="J1182" s="10">
        <v>8</v>
      </c>
      <c r="K1182" s="11" t="s">
        <v>857</v>
      </c>
      <c r="L1182" s="11" t="s">
        <v>2127</v>
      </c>
      <c r="M1182" s="15">
        <v>2500</v>
      </c>
      <c r="N1182" s="12">
        <v>21.75</v>
      </c>
      <c r="O1182" s="12">
        <v>0.25</v>
      </c>
      <c r="P1182" s="12">
        <v>5</v>
      </c>
      <c r="Q1182" s="12">
        <v>12.000000000000002</v>
      </c>
      <c r="R1182" s="9">
        <v>8.6300000000000008</v>
      </c>
      <c r="S1182" s="9">
        <v>12.5</v>
      </c>
      <c r="T1182" s="9">
        <v>8.3290000000000006</v>
      </c>
      <c r="U1182" s="12">
        <v>17.25</v>
      </c>
      <c r="V1182" s="12">
        <v>2.12</v>
      </c>
      <c r="W1182" s="12">
        <v>12</v>
      </c>
      <c r="X1182" s="9">
        <v>15</v>
      </c>
      <c r="Y1182" s="9" t="s">
        <v>693</v>
      </c>
      <c r="Z1182" s="9" t="s">
        <v>694</v>
      </c>
      <c r="AA1182" s="9" t="s">
        <v>695</v>
      </c>
      <c r="AB1182" s="9" t="s">
        <v>698</v>
      </c>
      <c r="AC1182" s="9">
        <v>0.25</v>
      </c>
      <c r="AD1182" s="9">
        <v>5</v>
      </c>
      <c r="AE1182" s="9">
        <v>8.8000000000000078E-2</v>
      </c>
      <c r="AF1182" s="9">
        <v>30</v>
      </c>
      <c r="AG1182" s="25" t="s">
        <v>2264</v>
      </c>
    </row>
    <row r="1183" spans="2:33" ht="26.25" x14ac:dyDescent="0.25">
      <c r="B1183" s="48" t="str">
        <f t="shared" si="106"/>
        <v>WNeck Flange 2500-NPS8 SCH-100</v>
      </c>
      <c r="C1183" s="9" t="s">
        <v>23</v>
      </c>
      <c r="D1183" s="9" t="s">
        <v>854</v>
      </c>
      <c r="E1183" s="9">
        <v>65535</v>
      </c>
      <c r="F1183" s="22" t="s">
        <v>689</v>
      </c>
      <c r="G1183" s="9" t="s">
        <v>638</v>
      </c>
      <c r="H1183" s="9" t="s">
        <v>2221</v>
      </c>
      <c r="I1183" s="13" t="s">
        <v>2220</v>
      </c>
      <c r="J1183" s="10">
        <v>8</v>
      </c>
      <c r="K1183" s="11" t="s">
        <v>857</v>
      </c>
      <c r="L1183" s="11" t="s">
        <v>2127</v>
      </c>
      <c r="M1183" s="15">
        <v>2500</v>
      </c>
      <c r="N1183" s="12">
        <v>21.75</v>
      </c>
      <c r="O1183" s="12">
        <v>0.25</v>
      </c>
      <c r="P1183" s="12">
        <v>5</v>
      </c>
      <c r="Q1183" s="12">
        <v>12.000000000000002</v>
      </c>
      <c r="R1183" s="9">
        <v>8.6300000000000008</v>
      </c>
      <c r="S1183" s="9">
        <v>12.5</v>
      </c>
      <c r="T1183" s="9">
        <v>7.4370000000000003</v>
      </c>
      <c r="U1183" s="12">
        <v>17.25</v>
      </c>
      <c r="V1183" s="12">
        <v>2.12</v>
      </c>
      <c r="W1183" s="12">
        <v>12</v>
      </c>
      <c r="X1183" s="9">
        <v>15</v>
      </c>
      <c r="Y1183" s="9" t="s">
        <v>859</v>
      </c>
      <c r="Z1183" s="9" t="s">
        <v>694</v>
      </c>
      <c r="AA1183" s="9" t="s">
        <v>695</v>
      </c>
      <c r="AB1183" s="9" t="s">
        <v>698</v>
      </c>
      <c r="AC1183" s="9">
        <v>0.25</v>
      </c>
      <c r="AD1183" s="9">
        <v>5</v>
      </c>
      <c r="AE1183" s="9">
        <v>0.53400000000000025</v>
      </c>
      <c r="AF1183" s="9">
        <v>30</v>
      </c>
      <c r="AG1183" s="25" t="s">
        <v>2264</v>
      </c>
    </row>
    <row r="1184" spans="2:33" ht="26.25" x14ac:dyDescent="0.25">
      <c r="B1184" s="48" t="str">
        <f t="shared" si="106"/>
        <v>WNeck Flange 2500-NPS8 SCH-120</v>
      </c>
      <c r="C1184" s="9" t="s">
        <v>23</v>
      </c>
      <c r="D1184" s="9" t="s">
        <v>854</v>
      </c>
      <c r="E1184" s="9">
        <v>65535</v>
      </c>
      <c r="F1184" s="22" t="s">
        <v>689</v>
      </c>
      <c r="G1184" s="9" t="s">
        <v>639</v>
      </c>
      <c r="H1184" s="9" t="s">
        <v>2222</v>
      </c>
      <c r="I1184" s="13" t="s">
        <v>2220</v>
      </c>
      <c r="J1184" s="10">
        <v>8</v>
      </c>
      <c r="K1184" s="11" t="s">
        <v>857</v>
      </c>
      <c r="L1184" s="11" t="s">
        <v>2127</v>
      </c>
      <c r="M1184" s="15">
        <v>2500</v>
      </c>
      <c r="N1184" s="12">
        <v>21.75</v>
      </c>
      <c r="O1184" s="12">
        <v>0.25</v>
      </c>
      <c r="P1184" s="12">
        <v>5</v>
      </c>
      <c r="Q1184" s="12">
        <v>12.000000000000002</v>
      </c>
      <c r="R1184" s="9">
        <v>8.6300000000000008</v>
      </c>
      <c r="S1184" s="9">
        <v>12.5</v>
      </c>
      <c r="T1184" s="9">
        <v>7.1870000000000003</v>
      </c>
      <c r="U1184" s="12">
        <v>17.25</v>
      </c>
      <c r="V1184" s="12">
        <v>2.12</v>
      </c>
      <c r="W1184" s="12">
        <v>12</v>
      </c>
      <c r="X1184" s="9">
        <v>15</v>
      </c>
      <c r="Y1184" s="9" t="s">
        <v>816</v>
      </c>
      <c r="Z1184" s="9" t="s">
        <v>694</v>
      </c>
      <c r="AA1184" s="9" t="s">
        <v>695</v>
      </c>
      <c r="AB1184" s="9" t="s">
        <v>698</v>
      </c>
      <c r="AC1184" s="9">
        <v>0.25</v>
      </c>
      <c r="AD1184" s="9">
        <v>5</v>
      </c>
      <c r="AE1184" s="9">
        <v>0.65900000000000025</v>
      </c>
      <c r="AF1184" s="9">
        <v>30</v>
      </c>
      <c r="AG1184" s="25" t="s">
        <v>2264</v>
      </c>
    </row>
    <row r="1185" spans="2:33" ht="26.25" x14ac:dyDescent="0.25">
      <c r="B1185" s="48" t="str">
        <f t="shared" si="106"/>
        <v>WNeck Flange 2500-NPS8 SCH-140</v>
      </c>
      <c r="C1185" s="9" t="s">
        <v>23</v>
      </c>
      <c r="D1185" s="9" t="s">
        <v>854</v>
      </c>
      <c r="E1185" s="9">
        <v>65535</v>
      </c>
      <c r="F1185" s="22" t="s">
        <v>689</v>
      </c>
      <c r="G1185" s="9" t="s">
        <v>1</v>
      </c>
      <c r="H1185" s="9" t="s">
        <v>2223</v>
      </c>
      <c r="I1185" s="13" t="s">
        <v>2220</v>
      </c>
      <c r="J1185" s="10">
        <v>8</v>
      </c>
      <c r="K1185" s="11" t="s">
        <v>857</v>
      </c>
      <c r="L1185" s="11" t="s">
        <v>2127</v>
      </c>
      <c r="M1185" s="15">
        <v>2500</v>
      </c>
      <c r="N1185" s="12">
        <v>21.75</v>
      </c>
      <c r="O1185" s="12">
        <v>0.25</v>
      </c>
      <c r="P1185" s="12">
        <v>5</v>
      </c>
      <c r="Q1185" s="12">
        <v>12.000000000000002</v>
      </c>
      <c r="R1185" s="9">
        <v>8.6300000000000008</v>
      </c>
      <c r="S1185" s="9">
        <v>12.5</v>
      </c>
      <c r="T1185" s="9">
        <v>7.0010000000000003</v>
      </c>
      <c r="U1185" s="12">
        <v>17.25</v>
      </c>
      <c r="V1185" s="12">
        <v>2.12</v>
      </c>
      <c r="W1185" s="12">
        <v>12</v>
      </c>
      <c r="X1185" s="9">
        <v>15</v>
      </c>
      <c r="Y1185" s="9" t="s">
        <v>862</v>
      </c>
      <c r="Z1185" s="9" t="s">
        <v>694</v>
      </c>
      <c r="AA1185" s="9" t="s">
        <v>695</v>
      </c>
      <c r="AB1185" s="9" t="s">
        <v>698</v>
      </c>
      <c r="AC1185" s="9">
        <v>0.25</v>
      </c>
      <c r="AD1185" s="9">
        <v>5</v>
      </c>
      <c r="AE1185" s="9">
        <v>0.75200000000000022</v>
      </c>
      <c r="AF1185" s="9">
        <v>30</v>
      </c>
      <c r="AG1185" s="25" t="s">
        <v>2264</v>
      </c>
    </row>
    <row r="1186" spans="2:33" ht="26.25" x14ac:dyDescent="0.25">
      <c r="B1186" s="48" t="str">
        <f t="shared" si="106"/>
        <v>WNeck Flange 2500-NPS8 SCH-160</v>
      </c>
      <c r="C1186" s="9" t="s">
        <v>23</v>
      </c>
      <c r="D1186" s="9" t="s">
        <v>854</v>
      </c>
      <c r="E1186" s="9">
        <v>65535</v>
      </c>
      <c r="F1186" s="22" t="s">
        <v>689</v>
      </c>
      <c r="G1186" s="9" t="s">
        <v>640</v>
      </c>
      <c r="H1186" s="9" t="s">
        <v>2224</v>
      </c>
      <c r="I1186" s="13" t="s">
        <v>2220</v>
      </c>
      <c r="J1186" s="10">
        <v>8</v>
      </c>
      <c r="K1186" s="11" t="s">
        <v>857</v>
      </c>
      <c r="L1186" s="11" t="s">
        <v>2127</v>
      </c>
      <c r="M1186" s="15">
        <v>2500</v>
      </c>
      <c r="N1186" s="12">
        <v>21.75</v>
      </c>
      <c r="O1186" s="12">
        <v>0.25</v>
      </c>
      <c r="P1186" s="12">
        <v>5</v>
      </c>
      <c r="Q1186" s="12">
        <v>12.000000000000002</v>
      </c>
      <c r="R1186" s="9">
        <v>8.6300000000000008</v>
      </c>
      <c r="S1186" s="9">
        <v>12.5</v>
      </c>
      <c r="T1186" s="9">
        <v>6.8129999999999997</v>
      </c>
      <c r="U1186" s="12">
        <v>17.25</v>
      </c>
      <c r="V1186" s="12">
        <v>2.12</v>
      </c>
      <c r="W1186" s="12">
        <v>12</v>
      </c>
      <c r="X1186" s="9">
        <v>15</v>
      </c>
      <c r="Y1186" s="9" t="s">
        <v>700</v>
      </c>
      <c r="Z1186" s="9" t="s">
        <v>694</v>
      </c>
      <c r="AA1186" s="9" t="s">
        <v>695</v>
      </c>
      <c r="AB1186" s="9" t="s">
        <v>698</v>
      </c>
      <c r="AC1186" s="9">
        <v>0.25</v>
      </c>
      <c r="AD1186" s="9">
        <v>5</v>
      </c>
      <c r="AE1186" s="9">
        <v>0.84600000000000053</v>
      </c>
      <c r="AF1186" s="9">
        <v>30</v>
      </c>
      <c r="AG1186" s="25" t="s">
        <v>2264</v>
      </c>
    </row>
    <row r="1187" spans="2:33" ht="26.25" x14ac:dyDescent="0.25">
      <c r="B1187" s="48" t="str">
        <f t="shared" si="106"/>
        <v>WNeck Flange 2500-NPS8 SCH-20</v>
      </c>
      <c r="C1187" s="9" t="s">
        <v>23</v>
      </c>
      <c r="D1187" s="9" t="s">
        <v>854</v>
      </c>
      <c r="E1187" s="9">
        <v>65535</v>
      </c>
      <c r="F1187" s="22" t="s">
        <v>689</v>
      </c>
      <c r="G1187" s="9" t="s">
        <v>1</v>
      </c>
      <c r="H1187" s="9" t="s">
        <v>2225</v>
      </c>
      <c r="I1187" s="13" t="s">
        <v>2220</v>
      </c>
      <c r="J1187" s="10">
        <v>8</v>
      </c>
      <c r="K1187" s="11" t="s">
        <v>857</v>
      </c>
      <c r="L1187" s="11" t="s">
        <v>2127</v>
      </c>
      <c r="M1187" s="15">
        <v>2500</v>
      </c>
      <c r="N1187" s="12">
        <v>21.75</v>
      </c>
      <c r="O1187" s="12">
        <v>0.25</v>
      </c>
      <c r="P1187" s="12">
        <v>5</v>
      </c>
      <c r="Q1187" s="12">
        <v>12.000000000000002</v>
      </c>
      <c r="R1187" s="9">
        <v>8.6300000000000008</v>
      </c>
      <c r="S1187" s="9">
        <v>12.5</v>
      </c>
      <c r="T1187" s="9">
        <v>8.125</v>
      </c>
      <c r="U1187" s="12">
        <v>17.25</v>
      </c>
      <c r="V1187" s="12">
        <v>2.12</v>
      </c>
      <c r="W1187" s="12">
        <v>12</v>
      </c>
      <c r="X1187" s="9">
        <v>15</v>
      </c>
      <c r="Y1187" s="9" t="s">
        <v>866</v>
      </c>
      <c r="Z1187" s="9" t="s">
        <v>694</v>
      </c>
      <c r="AA1187" s="9" t="s">
        <v>695</v>
      </c>
      <c r="AB1187" s="9" t="s">
        <v>698</v>
      </c>
      <c r="AC1187" s="9">
        <v>0.25</v>
      </c>
      <c r="AD1187" s="9">
        <v>5</v>
      </c>
      <c r="AE1187" s="9">
        <v>0.19000000000000039</v>
      </c>
      <c r="AF1187" s="9">
        <v>30</v>
      </c>
      <c r="AG1187" s="25" t="s">
        <v>2264</v>
      </c>
    </row>
    <row r="1188" spans="2:33" ht="26.25" x14ac:dyDescent="0.25">
      <c r="B1188" s="48" t="str">
        <f t="shared" si="106"/>
        <v>WNeck Flange 2500-NPS8 SCH-30</v>
      </c>
      <c r="C1188" s="9" t="s">
        <v>23</v>
      </c>
      <c r="D1188" s="9" t="s">
        <v>854</v>
      </c>
      <c r="E1188" s="9">
        <v>65535</v>
      </c>
      <c r="F1188" s="22" t="s">
        <v>689</v>
      </c>
      <c r="G1188" s="9" t="s">
        <v>1</v>
      </c>
      <c r="H1188" s="9" t="s">
        <v>2226</v>
      </c>
      <c r="I1188" s="13" t="s">
        <v>2220</v>
      </c>
      <c r="J1188" s="10">
        <v>8</v>
      </c>
      <c r="K1188" s="11" t="s">
        <v>857</v>
      </c>
      <c r="L1188" s="11" t="s">
        <v>2127</v>
      </c>
      <c r="M1188" s="15">
        <v>2500</v>
      </c>
      <c r="N1188" s="12">
        <v>21.75</v>
      </c>
      <c r="O1188" s="12">
        <v>0.25</v>
      </c>
      <c r="P1188" s="12">
        <v>5</v>
      </c>
      <c r="Q1188" s="12">
        <v>12.000000000000002</v>
      </c>
      <c r="R1188" s="9">
        <v>8.6300000000000008</v>
      </c>
      <c r="S1188" s="9">
        <v>12.5</v>
      </c>
      <c r="T1188" s="9">
        <v>8.0709999999999997</v>
      </c>
      <c r="U1188" s="12">
        <v>17.25</v>
      </c>
      <c r="V1188" s="12">
        <v>2.12</v>
      </c>
      <c r="W1188" s="12">
        <v>12</v>
      </c>
      <c r="X1188" s="9">
        <v>15</v>
      </c>
      <c r="Y1188" s="9" t="s">
        <v>868</v>
      </c>
      <c r="Z1188" s="9" t="s">
        <v>694</v>
      </c>
      <c r="AA1188" s="9" t="s">
        <v>695</v>
      </c>
      <c r="AB1188" s="9" t="s">
        <v>698</v>
      </c>
      <c r="AC1188" s="9">
        <v>0.25</v>
      </c>
      <c r="AD1188" s="9">
        <v>5</v>
      </c>
      <c r="AE1188" s="9">
        <v>0.21700000000000053</v>
      </c>
      <c r="AF1188" s="9">
        <v>30</v>
      </c>
      <c r="AG1188" s="25" t="s">
        <v>2264</v>
      </c>
    </row>
    <row r="1189" spans="2:33" ht="26.25" x14ac:dyDescent="0.25">
      <c r="B1189" s="48" t="str">
        <f t="shared" si="106"/>
        <v>WNeck Flange 2500-NPS8 SCH-40</v>
      </c>
      <c r="C1189" s="9" t="s">
        <v>23</v>
      </c>
      <c r="D1189" s="9" t="s">
        <v>854</v>
      </c>
      <c r="E1189" s="9">
        <v>65535</v>
      </c>
      <c r="F1189" s="22" t="s">
        <v>689</v>
      </c>
      <c r="G1189" s="9" t="s">
        <v>641</v>
      </c>
      <c r="H1189" s="9" t="s">
        <v>2227</v>
      </c>
      <c r="I1189" s="13" t="s">
        <v>2220</v>
      </c>
      <c r="J1189" s="10">
        <v>8</v>
      </c>
      <c r="K1189" s="11" t="s">
        <v>857</v>
      </c>
      <c r="L1189" s="11" t="s">
        <v>2127</v>
      </c>
      <c r="M1189" s="15">
        <v>2500</v>
      </c>
      <c r="N1189" s="12">
        <v>21.75</v>
      </c>
      <c r="O1189" s="12">
        <v>0.25</v>
      </c>
      <c r="P1189" s="12">
        <v>5</v>
      </c>
      <c r="Q1189" s="12">
        <v>12.000000000000002</v>
      </c>
      <c r="R1189" s="9">
        <v>8.6300000000000008</v>
      </c>
      <c r="S1189" s="9">
        <v>12.5</v>
      </c>
      <c r="T1189" s="9">
        <v>7.9809999999999999</v>
      </c>
      <c r="U1189" s="12">
        <v>17.25</v>
      </c>
      <c r="V1189" s="12">
        <v>2.12</v>
      </c>
      <c r="W1189" s="12">
        <v>12</v>
      </c>
      <c r="X1189" s="9">
        <v>15</v>
      </c>
      <c r="Y1189" s="9" t="s">
        <v>702</v>
      </c>
      <c r="Z1189" s="9" t="s">
        <v>694</v>
      </c>
      <c r="AA1189" s="9" t="s">
        <v>695</v>
      </c>
      <c r="AB1189" s="9" t="s">
        <v>698</v>
      </c>
      <c r="AC1189" s="9">
        <v>0.25</v>
      </c>
      <c r="AD1189" s="9">
        <v>5</v>
      </c>
      <c r="AE1189" s="9">
        <v>0.26200000000000045</v>
      </c>
      <c r="AF1189" s="9">
        <v>30</v>
      </c>
      <c r="AG1189" s="25" t="s">
        <v>2264</v>
      </c>
    </row>
    <row r="1190" spans="2:33" ht="26.25" x14ac:dyDescent="0.25">
      <c r="B1190" s="48" t="str">
        <f t="shared" si="106"/>
        <v>WNeck Flange 2500-NPS8 SCH-60</v>
      </c>
      <c r="C1190" s="9" t="s">
        <v>23</v>
      </c>
      <c r="D1190" s="9" t="s">
        <v>854</v>
      </c>
      <c r="E1190" s="9">
        <v>65535</v>
      </c>
      <c r="F1190" s="22" t="s">
        <v>689</v>
      </c>
      <c r="G1190" s="9" t="s">
        <v>1</v>
      </c>
      <c r="H1190" s="9" t="s">
        <v>2228</v>
      </c>
      <c r="I1190" s="13" t="s">
        <v>2220</v>
      </c>
      <c r="J1190" s="10">
        <v>8</v>
      </c>
      <c r="K1190" s="11" t="s">
        <v>857</v>
      </c>
      <c r="L1190" s="11" t="s">
        <v>2127</v>
      </c>
      <c r="M1190" s="15">
        <v>2500</v>
      </c>
      <c r="N1190" s="12">
        <v>21.75</v>
      </c>
      <c r="O1190" s="12">
        <v>0.25</v>
      </c>
      <c r="P1190" s="12">
        <v>5</v>
      </c>
      <c r="Q1190" s="12">
        <v>12.000000000000002</v>
      </c>
      <c r="R1190" s="9">
        <v>8.6300000000000008</v>
      </c>
      <c r="S1190" s="9">
        <v>12.5</v>
      </c>
      <c r="T1190" s="9">
        <v>7.8129999999999997</v>
      </c>
      <c r="U1190" s="12">
        <v>17.25</v>
      </c>
      <c r="V1190" s="12">
        <v>2.12</v>
      </c>
      <c r="W1190" s="12">
        <v>12</v>
      </c>
      <c r="X1190" s="9">
        <v>15</v>
      </c>
      <c r="Y1190" s="9" t="s">
        <v>872</v>
      </c>
      <c r="Z1190" s="9" t="s">
        <v>694</v>
      </c>
      <c r="AA1190" s="9" t="s">
        <v>695</v>
      </c>
      <c r="AB1190" s="9" t="s">
        <v>698</v>
      </c>
      <c r="AC1190" s="9">
        <v>0.25</v>
      </c>
      <c r="AD1190" s="9">
        <v>5</v>
      </c>
      <c r="AE1190" s="9">
        <v>0.34600000000000053</v>
      </c>
      <c r="AF1190" s="9">
        <v>30</v>
      </c>
      <c r="AG1190" s="25" t="s">
        <v>2264</v>
      </c>
    </row>
    <row r="1191" spans="2:33" ht="26.25" x14ac:dyDescent="0.25">
      <c r="B1191" s="48" t="str">
        <f t="shared" si="106"/>
        <v>WNeck Flange 2500-NPS8 SCH-80</v>
      </c>
      <c r="C1191" s="9" t="s">
        <v>23</v>
      </c>
      <c r="D1191" s="9" t="s">
        <v>854</v>
      </c>
      <c r="E1191" s="9">
        <v>65535</v>
      </c>
      <c r="F1191" s="22" t="s">
        <v>689</v>
      </c>
      <c r="G1191" s="9" t="s">
        <v>642</v>
      </c>
      <c r="H1191" s="9" t="s">
        <v>2229</v>
      </c>
      <c r="I1191" s="13" t="s">
        <v>2220</v>
      </c>
      <c r="J1191" s="10">
        <v>8</v>
      </c>
      <c r="K1191" s="11" t="s">
        <v>857</v>
      </c>
      <c r="L1191" s="11" t="s">
        <v>2127</v>
      </c>
      <c r="M1191" s="15">
        <v>2500</v>
      </c>
      <c r="N1191" s="12">
        <v>21.75</v>
      </c>
      <c r="O1191" s="12">
        <v>0.25</v>
      </c>
      <c r="P1191" s="12">
        <v>5</v>
      </c>
      <c r="Q1191" s="12">
        <v>12.000000000000002</v>
      </c>
      <c r="R1191" s="9">
        <v>8.6300000000000008</v>
      </c>
      <c r="S1191" s="9">
        <v>12.5</v>
      </c>
      <c r="T1191" s="9">
        <v>7.625</v>
      </c>
      <c r="U1191" s="12">
        <v>17.25</v>
      </c>
      <c r="V1191" s="12">
        <v>2.12</v>
      </c>
      <c r="W1191" s="12">
        <v>12</v>
      </c>
      <c r="X1191" s="9">
        <v>15</v>
      </c>
      <c r="Y1191" s="9" t="s">
        <v>704</v>
      </c>
      <c r="Z1191" s="9" t="s">
        <v>694</v>
      </c>
      <c r="AA1191" s="9" t="s">
        <v>695</v>
      </c>
      <c r="AB1191" s="9" t="s">
        <v>698</v>
      </c>
      <c r="AC1191" s="9">
        <v>0.25</v>
      </c>
      <c r="AD1191" s="9">
        <v>5</v>
      </c>
      <c r="AE1191" s="9">
        <v>0.44000000000000039</v>
      </c>
      <c r="AF1191" s="9">
        <v>30</v>
      </c>
      <c r="AG1191" s="25" t="s">
        <v>2264</v>
      </c>
    </row>
    <row r="1192" spans="2:33" ht="26.25" x14ac:dyDescent="0.25">
      <c r="B1192" s="48" t="str">
        <f t="shared" si="106"/>
        <v>WNeck Flange 2500-NPS8 SCH-STD</v>
      </c>
      <c r="C1192" s="9" t="s">
        <v>23</v>
      </c>
      <c r="D1192" s="9" t="s">
        <v>854</v>
      </c>
      <c r="E1192" s="9">
        <v>65535</v>
      </c>
      <c r="F1192" s="22" t="s">
        <v>689</v>
      </c>
      <c r="G1192" s="9" t="s">
        <v>1</v>
      </c>
      <c r="H1192" s="9" t="s">
        <v>2230</v>
      </c>
      <c r="I1192" s="13" t="s">
        <v>2220</v>
      </c>
      <c r="J1192" s="10">
        <v>8</v>
      </c>
      <c r="K1192" s="11" t="s">
        <v>857</v>
      </c>
      <c r="L1192" s="11" t="s">
        <v>2127</v>
      </c>
      <c r="M1192" s="15">
        <v>2500</v>
      </c>
      <c r="N1192" s="12">
        <v>21.75</v>
      </c>
      <c r="O1192" s="12">
        <v>0.25</v>
      </c>
      <c r="P1192" s="12">
        <v>5</v>
      </c>
      <c r="Q1192" s="12">
        <v>12.000000000000002</v>
      </c>
      <c r="R1192" s="9">
        <v>8.6300000000000008</v>
      </c>
      <c r="S1192" s="9">
        <v>12.5</v>
      </c>
      <c r="T1192" s="9">
        <v>7.9809999999999999</v>
      </c>
      <c r="U1192" s="12">
        <v>17.25</v>
      </c>
      <c r="V1192" s="12">
        <v>2.12</v>
      </c>
      <c r="W1192" s="12">
        <v>12</v>
      </c>
      <c r="X1192" s="9">
        <v>15</v>
      </c>
      <c r="Y1192" s="9" t="s">
        <v>706</v>
      </c>
      <c r="Z1192" s="9" t="s">
        <v>694</v>
      </c>
      <c r="AA1192" s="9" t="s">
        <v>695</v>
      </c>
      <c r="AB1192" s="9" t="s">
        <v>698</v>
      </c>
      <c r="AC1192" s="9">
        <v>0.25</v>
      </c>
      <c r="AD1192" s="9">
        <v>5</v>
      </c>
      <c r="AE1192" s="9">
        <v>0.26200000000000045</v>
      </c>
      <c r="AF1192" s="9">
        <v>30</v>
      </c>
      <c r="AG1192" s="25" t="s">
        <v>2264</v>
      </c>
    </row>
    <row r="1193" spans="2:33" ht="26.25" x14ac:dyDescent="0.25">
      <c r="B1193" s="48" t="str">
        <f t="shared" si="106"/>
        <v>WNeck Flange 2500-NPS8 SCH-XH</v>
      </c>
      <c r="C1193" s="9" t="s">
        <v>23</v>
      </c>
      <c r="D1193" s="9" t="s">
        <v>854</v>
      </c>
      <c r="E1193" s="9">
        <v>65535</v>
      </c>
      <c r="F1193" s="22" t="s">
        <v>689</v>
      </c>
      <c r="G1193" s="9" t="s">
        <v>1</v>
      </c>
      <c r="H1193" s="9" t="s">
        <v>2231</v>
      </c>
      <c r="I1193" s="13" t="s">
        <v>2220</v>
      </c>
      <c r="J1193" s="10">
        <v>8</v>
      </c>
      <c r="K1193" s="11" t="s">
        <v>857</v>
      </c>
      <c r="L1193" s="11" t="s">
        <v>2127</v>
      </c>
      <c r="M1193" s="15">
        <v>2500</v>
      </c>
      <c r="N1193" s="12">
        <v>21.75</v>
      </c>
      <c r="O1193" s="12">
        <v>0.25</v>
      </c>
      <c r="P1193" s="12">
        <v>5</v>
      </c>
      <c r="Q1193" s="12">
        <v>12.000000000000002</v>
      </c>
      <c r="R1193" s="9">
        <v>8.6300000000000008</v>
      </c>
      <c r="S1193" s="9">
        <v>12.5</v>
      </c>
      <c r="T1193" s="9">
        <v>7.625</v>
      </c>
      <c r="U1193" s="12">
        <v>17.25</v>
      </c>
      <c r="V1193" s="12">
        <v>2.12</v>
      </c>
      <c r="W1193" s="12">
        <v>12</v>
      </c>
      <c r="X1193" s="9">
        <v>15</v>
      </c>
      <c r="Y1193" s="9" t="s">
        <v>708</v>
      </c>
      <c r="Z1193" s="9" t="s">
        <v>694</v>
      </c>
      <c r="AA1193" s="9" t="s">
        <v>695</v>
      </c>
      <c r="AB1193" s="9" t="s">
        <v>698</v>
      </c>
      <c r="AC1193" s="9">
        <v>0.25</v>
      </c>
      <c r="AD1193" s="9">
        <v>5</v>
      </c>
      <c r="AE1193" s="9">
        <v>0.44000000000000039</v>
      </c>
      <c r="AF1193" s="9">
        <v>30</v>
      </c>
      <c r="AG1193" s="25" t="s">
        <v>2264</v>
      </c>
    </row>
    <row r="1194" spans="2:33" ht="26.25" x14ac:dyDescent="0.25">
      <c r="B1194" s="48" t="str">
        <f t="shared" si="106"/>
        <v>WNeck Flange 2500-NPS8 SCH-XXH</v>
      </c>
      <c r="C1194" s="9" t="s">
        <v>23</v>
      </c>
      <c r="D1194" s="9" t="s">
        <v>854</v>
      </c>
      <c r="E1194" s="9">
        <v>65535</v>
      </c>
      <c r="F1194" s="9" t="s">
        <v>2232</v>
      </c>
      <c r="G1194" s="9" t="s">
        <v>643</v>
      </c>
      <c r="H1194" s="9" t="s">
        <v>2233</v>
      </c>
      <c r="I1194" s="13" t="s">
        <v>2220</v>
      </c>
      <c r="J1194" s="10">
        <v>8</v>
      </c>
      <c r="K1194" s="11" t="s">
        <v>857</v>
      </c>
      <c r="L1194" s="11" t="s">
        <v>2127</v>
      </c>
      <c r="M1194" s="15">
        <v>2500</v>
      </c>
      <c r="N1194" s="12">
        <v>21.75</v>
      </c>
      <c r="O1194" s="12">
        <v>0.25</v>
      </c>
      <c r="P1194" s="12">
        <v>5</v>
      </c>
      <c r="Q1194" s="12">
        <v>12.000000000000002</v>
      </c>
      <c r="R1194" s="9">
        <v>8.6300000000000008</v>
      </c>
      <c r="S1194" s="9">
        <v>12.5</v>
      </c>
      <c r="T1194" s="9">
        <v>6.875</v>
      </c>
      <c r="U1194" s="12">
        <v>17.25</v>
      </c>
      <c r="V1194" s="12">
        <v>2.12</v>
      </c>
      <c r="W1194" s="12">
        <v>12</v>
      </c>
      <c r="X1194" s="9">
        <v>15</v>
      </c>
      <c r="Y1194" s="9" t="s">
        <v>710</v>
      </c>
      <c r="Z1194" s="9" t="s">
        <v>694</v>
      </c>
      <c r="AA1194" s="9" t="s">
        <v>695</v>
      </c>
      <c r="AB1194" s="9" t="s">
        <v>698</v>
      </c>
      <c r="AC1194" s="9">
        <v>0.25</v>
      </c>
      <c r="AD1194" s="9">
        <v>5</v>
      </c>
      <c r="AE1194" s="9">
        <v>0.81500000000000039</v>
      </c>
      <c r="AF1194" s="9">
        <v>30</v>
      </c>
      <c r="AG1194" s="25" t="s">
        <v>2264</v>
      </c>
    </row>
    <row r="1195" spans="2:33" ht="26.25" x14ac:dyDescent="0.25">
      <c r="B1195" s="48" t="str">
        <f t="shared" si="106"/>
        <v>WNeck Flange 2500-NPS10 SCH-10</v>
      </c>
      <c r="C1195" s="9" t="s">
        <v>23</v>
      </c>
      <c r="D1195" s="9" t="s">
        <v>724</v>
      </c>
      <c r="E1195" s="9">
        <v>65280</v>
      </c>
      <c r="F1195" s="22" t="s">
        <v>689</v>
      </c>
      <c r="G1195" s="9" t="s">
        <v>1</v>
      </c>
      <c r="H1195" s="9" t="s">
        <v>2234</v>
      </c>
      <c r="I1195" s="13" t="s">
        <v>2235</v>
      </c>
      <c r="J1195" s="10">
        <v>10</v>
      </c>
      <c r="K1195" s="11" t="s">
        <v>882</v>
      </c>
      <c r="L1195" s="11" t="s">
        <v>2127</v>
      </c>
      <c r="M1195" s="15">
        <v>2500</v>
      </c>
      <c r="N1195" s="12">
        <v>26.500000000000004</v>
      </c>
      <c r="O1195" s="12">
        <v>0.25</v>
      </c>
      <c r="P1195" s="12">
        <v>6.5</v>
      </c>
      <c r="Q1195" s="12">
        <v>14.75</v>
      </c>
      <c r="R1195" s="9">
        <v>10.750000000000002</v>
      </c>
      <c r="S1195" s="9">
        <v>16.5</v>
      </c>
      <c r="T1195" s="9">
        <v>10.42</v>
      </c>
      <c r="U1195" s="12">
        <v>21.25</v>
      </c>
      <c r="V1195" s="12">
        <v>2.62</v>
      </c>
      <c r="W1195" s="12">
        <v>12</v>
      </c>
      <c r="X1195" s="9">
        <v>15</v>
      </c>
      <c r="Y1195" s="9" t="s">
        <v>693</v>
      </c>
      <c r="Z1195" s="9" t="s">
        <v>694</v>
      </c>
      <c r="AA1195" s="9" t="s">
        <v>695</v>
      </c>
      <c r="AB1195" s="9" t="s">
        <v>698</v>
      </c>
      <c r="AC1195" s="9">
        <v>0.33333333333333331</v>
      </c>
      <c r="AD1195" s="9">
        <v>6.666666666666667</v>
      </c>
      <c r="AE1195" s="9">
        <v>0.10250000000000092</v>
      </c>
      <c r="AF1195" s="9">
        <v>30</v>
      </c>
      <c r="AG1195" s="25" t="s">
        <v>2264</v>
      </c>
    </row>
    <row r="1196" spans="2:33" ht="26.25" x14ac:dyDescent="0.25">
      <c r="B1196" s="48" t="str">
        <f t="shared" si="106"/>
        <v>WNeck Flange 2500-NPS10 SCH-100</v>
      </c>
      <c r="C1196" s="9" t="s">
        <v>23</v>
      </c>
      <c r="D1196" s="9" t="s">
        <v>724</v>
      </c>
      <c r="E1196" s="9">
        <v>65280</v>
      </c>
      <c r="F1196" s="22" t="s">
        <v>689</v>
      </c>
      <c r="G1196" s="9" t="s">
        <v>644</v>
      </c>
      <c r="H1196" s="9" t="s">
        <v>2236</v>
      </c>
      <c r="I1196" s="13" t="s">
        <v>2235</v>
      </c>
      <c r="J1196" s="10">
        <v>10</v>
      </c>
      <c r="K1196" s="11" t="s">
        <v>882</v>
      </c>
      <c r="L1196" s="11" t="s">
        <v>2127</v>
      </c>
      <c r="M1196" s="15">
        <v>2500</v>
      </c>
      <c r="N1196" s="12">
        <v>26.500000000000004</v>
      </c>
      <c r="O1196" s="12">
        <v>0.25</v>
      </c>
      <c r="P1196" s="12">
        <v>6.5</v>
      </c>
      <c r="Q1196" s="12">
        <v>14.75</v>
      </c>
      <c r="R1196" s="9">
        <v>10.750000000000002</v>
      </c>
      <c r="S1196" s="9">
        <v>16.5</v>
      </c>
      <c r="T1196" s="9">
        <v>9.3119999999999994</v>
      </c>
      <c r="U1196" s="12">
        <v>21.25</v>
      </c>
      <c r="V1196" s="12">
        <v>2.62</v>
      </c>
      <c r="W1196" s="12">
        <v>12</v>
      </c>
      <c r="X1196" s="9">
        <v>15</v>
      </c>
      <c r="Y1196" s="9" t="s">
        <v>859</v>
      </c>
      <c r="Z1196" s="9" t="s">
        <v>694</v>
      </c>
      <c r="AA1196" s="9" t="s">
        <v>695</v>
      </c>
      <c r="AB1196" s="9" t="s">
        <v>698</v>
      </c>
      <c r="AC1196" s="9">
        <v>0.33333333333333331</v>
      </c>
      <c r="AD1196" s="9">
        <v>6.666666666666667</v>
      </c>
      <c r="AE1196" s="9">
        <v>0.65650000000000119</v>
      </c>
      <c r="AF1196" s="9">
        <v>30</v>
      </c>
      <c r="AG1196" s="25" t="s">
        <v>2264</v>
      </c>
    </row>
    <row r="1197" spans="2:33" ht="26.25" x14ac:dyDescent="0.25">
      <c r="B1197" s="48" t="str">
        <f t="shared" si="106"/>
        <v>WNeck Flange 2500-NPS10 SCH-120</v>
      </c>
      <c r="C1197" s="9" t="s">
        <v>23</v>
      </c>
      <c r="D1197" s="9" t="s">
        <v>724</v>
      </c>
      <c r="E1197" s="9">
        <v>65280</v>
      </c>
      <c r="F1197" s="22" t="s">
        <v>689</v>
      </c>
      <c r="G1197" s="9" t="s">
        <v>645</v>
      </c>
      <c r="H1197" s="9" t="s">
        <v>2237</v>
      </c>
      <c r="I1197" s="13" t="s">
        <v>2235</v>
      </c>
      <c r="J1197" s="10">
        <v>10</v>
      </c>
      <c r="K1197" s="11" t="s">
        <v>882</v>
      </c>
      <c r="L1197" s="11" t="s">
        <v>2127</v>
      </c>
      <c r="M1197" s="15">
        <v>2500</v>
      </c>
      <c r="N1197" s="12">
        <v>26.500000000000004</v>
      </c>
      <c r="O1197" s="12">
        <v>0.25</v>
      </c>
      <c r="P1197" s="12">
        <v>6.5</v>
      </c>
      <c r="Q1197" s="12">
        <v>14.75</v>
      </c>
      <c r="R1197" s="9">
        <v>10.750000000000002</v>
      </c>
      <c r="S1197" s="9">
        <v>16.5</v>
      </c>
      <c r="T1197" s="9">
        <v>9.0619999999999994</v>
      </c>
      <c r="U1197" s="12">
        <v>21.25</v>
      </c>
      <c r="V1197" s="12">
        <v>2.62</v>
      </c>
      <c r="W1197" s="12">
        <v>12</v>
      </c>
      <c r="X1197" s="9">
        <v>15</v>
      </c>
      <c r="Y1197" s="9" t="s">
        <v>816</v>
      </c>
      <c r="Z1197" s="9" t="s">
        <v>694</v>
      </c>
      <c r="AA1197" s="9" t="s">
        <v>695</v>
      </c>
      <c r="AB1197" s="9" t="s">
        <v>698</v>
      </c>
      <c r="AC1197" s="9">
        <v>0.33333333333333331</v>
      </c>
      <c r="AD1197" s="9">
        <v>6.666666666666667</v>
      </c>
      <c r="AE1197" s="9">
        <v>0.78150000000000119</v>
      </c>
      <c r="AF1197" s="9">
        <v>30</v>
      </c>
      <c r="AG1197" s="25" t="s">
        <v>2264</v>
      </c>
    </row>
    <row r="1198" spans="2:33" ht="26.25" x14ac:dyDescent="0.25">
      <c r="B1198" s="48" t="str">
        <f t="shared" si="106"/>
        <v>WNeck Flange 2500-NPS10 SCH-140</v>
      </c>
      <c r="C1198" s="9" t="s">
        <v>23</v>
      </c>
      <c r="D1198" s="9" t="s">
        <v>724</v>
      </c>
      <c r="E1198" s="9">
        <v>65280</v>
      </c>
      <c r="F1198" s="22" t="s">
        <v>689</v>
      </c>
      <c r="G1198" s="9" t="s">
        <v>1</v>
      </c>
      <c r="H1198" s="9" t="s">
        <v>2238</v>
      </c>
      <c r="I1198" s="13" t="s">
        <v>2235</v>
      </c>
      <c r="J1198" s="10">
        <v>10</v>
      </c>
      <c r="K1198" s="11" t="s">
        <v>882</v>
      </c>
      <c r="L1198" s="11" t="s">
        <v>2127</v>
      </c>
      <c r="M1198" s="15">
        <v>2500</v>
      </c>
      <c r="N1198" s="12">
        <v>26.500000000000004</v>
      </c>
      <c r="O1198" s="12">
        <v>0.25</v>
      </c>
      <c r="P1198" s="12">
        <v>6.5</v>
      </c>
      <c r="Q1198" s="12">
        <v>14.75</v>
      </c>
      <c r="R1198" s="9">
        <v>10.750000000000002</v>
      </c>
      <c r="S1198" s="9">
        <v>16.5</v>
      </c>
      <c r="T1198" s="9">
        <v>8.75</v>
      </c>
      <c r="U1198" s="12">
        <v>21.25</v>
      </c>
      <c r="V1198" s="12">
        <v>2.62</v>
      </c>
      <c r="W1198" s="12">
        <v>12</v>
      </c>
      <c r="X1198" s="9">
        <v>15</v>
      </c>
      <c r="Y1198" s="9" t="s">
        <v>862</v>
      </c>
      <c r="Z1198" s="9" t="s">
        <v>694</v>
      </c>
      <c r="AA1198" s="9" t="s">
        <v>695</v>
      </c>
      <c r="AB1198" s="9" t="s">
        <v>698</v>
      </c>
      <c r="AC1198" s="9">
        <v>0.33333333333333331</v>
      </c>
      <c r="AD1198" s="9">
        <v>6.666666666666667</v>
      </c>
      <c r="AE1198" s="9">
        <v>0.93750000000000089</v>
      </c>
      <c r="AF1198" s="9">
        <v>30</v>
      </c>
      <c r="AG1198" s="25" t="s">
        <v>2264</v>
      </c>
    </row>
    <row r="1199" spans="2:33" ht="26.25" x14ac:dyDescent="0.25">
      <c r="B1199" s="48" t="str">
        <f t="shared" si="106"/>
        <v>WNeck Flange 2500-NPS10 SCH-160</v>
      </c>
      <c r="C1199" s="9" t="s">
        <v>23</v>
      </c>
      <c r="D1199" s="9" t="s">
        <v>724</v>
      </c>
      <c r="E1199" s="9">
        <v>65280</v>
      </c>
      <c r="F1199" s="22" t="s">
        <v>689</v>
      </c>
      <c r="G1199" s="9" t="s">
        <v>646</v>
      </c>
      <c r="H1199" s="9" t="s">
        <v>2239</v>
      </c>
      <c r="I1199" s="13" t="s">
        <v>2235</v>
      </c>
      <c r="J1199" s="10">
        <v>10</v>
      </c>
      <c r="K1199" s="11" t="s">
        <v>882</v>
      </c>
      <c r="L1199" s="11" t="s">
        <v>2127</v>
      </c>
      <c r="M1199" s="15">
        <v>2500</v>
      </c>
      <c r="N1199" s="12">
        <v>26.500000000000004</v>
      </c>
      <c r="O1199" s="12">
        <v>0.25</v>
      </c>
      <c r="P1199" s="12">
        <v>6.5</v>
      </c>
      <c r="Q1199" s="12">
        <v>14.75</v>
      </c>
      <c r="R1199" s="9">
        <v>10.750000000000002</v>
      </c>
      <c r="S1199" s="9">
        <v>16.5</v>
      </c>
      <c r="T1199" s="9">
        <v>8.5</v>
      </c>
      <c r="U1199" s="12">
        <v>21.25</v>
      </c>
      <c r="V1199" s="12">
        <v>2.62</v>
      </c>
      <c r="W1199" s="12">
        <v>12</v>
      </c>
      <c r="X1199" s="9">
        <v>15</v>
      </c>
      <c r="Y1199" s="9" t="s">
        <v>700</v>
      </c>
      <c r="Z1199" s="9" t="s">
        <v>694</v>
      </c>
      <c r="AA1199" s="9" t="s">
        <v>695</v>
      </c>
      <c r="AB1199" s="9" t="s">
        <v>698</v>
      </c>
      <c r="AC1199" s="9">
        <v>0.33333333333333331</v>
      </c>
      <c r="AD1199" s="9">
        <v>6.666666666666667</v>
      </c>
      <c r="AE1199" s="9">
        <v>1.0625000000000009</v>
      </c>
      <c r="AF1199" s="9">
        <v>30</v>
      </c>
      <c r="AG1199" s="25" t="s">
        <v>2264</v>
      </c>
    </row>
    <row r="1200" spans="2:33" ht="26.25" x14ac:dyDescent="0.25">
      <c r="B1200" s="48" t="str">
        <f t="shared" si="106"/>
        <v>WNeck Flange 2500-NPS10 SCH-20</v>
      </c>
      <c r="C1200" s="9" t="s">
        <v>23</v>
      </c>
      <c r="D1200" s="9" t="s">
        <v>724</v>
      </c>
      <c r="E1200" s="9">
        <v>65280</v>
      </c>
      <c r="F1200" s="22" t="s">
        <v>689</v>
      </c>
      <c r="G1200" s="9" t="s">
        <v>1</v>
      </c>
      <c r="H1200" s="9" t="s">
        <v>2240</v>
      </c>
      <c r="I1200" s="13" t="s">
        <v>2235</v>
      </c>
      <c r="J1200" s="10">
        <v>10</v>
      </c>
      <c r="K1200" s="11" t="s">
        <v>882</v>
      </c>
      <c r="L1200" s="11" t="s">
        <v>2127</v>
      </c>
      <c r="M1200" s="15">
        <v>2500</v>
      </c>
      <c r="N1200" s="12">
        <v>26.500000000000004</v>
      </c>
      <c r="O1200" s="12">
        <v>0.25</v>
      </c>
      <c r="P1200" s="12">
        <v>6.5</v>
      </c>
      <c r="Q1200" s="12">
        <v>14.75</v>
      </c>
      <c r="R1200" s="9">
        <v>10.750000000000002</v>
      </c>
      <c r="S1200" s="9">
        <v>16.5</v>
      </c>
      <c r="T1200" s="9">
        <v>10.25</v>
      </c>
      <c r="U1200" s="12">
        <v>21.25</v>
      </c>
      <c r="V1200" s="12">
        <v>2.62</v>
      </c>
      <c r="W1200" s="12">
        <v>12</v>
      </c>
      <c r="X1200" s="9">
        <v>15</v>
      </c>
      <c r="Y1200" s="9" t="s">
        <v>866</v>
      </c>
      <c r="Z1200" s="9" t="s">
        <v>694</v>
      </c>
      <c r="AA1200" s="9" t="s">
        <v>695</v>
      </c>
      <c r="AB1200" s="9" t="s">
        <v>698</v>
      </c>
      <c r="AC1200" s="9">
        <v>0.33333333333333331</v>
      </c>
      <c r="AD1200" s="9">
        <v>6.666666666666667</v>
      </c>
      <c r="AE1200" s="9">
        <v>0.18750000000000089</v>
      </c>
      <c r="AF1200" s="9">
        <v>30</v>
      </c>
      <c r="AG1200" s="25" t="s">
        <v>2264</v>
      </c>
    </row>
    <row r="1201" spans="2:33" ht="26.25" x14ac:dyDescent="0.25">
      <c r="B1201" s="48" t="str">
        <f t="shared" si="106"/>
        <v>WNeck Flange 2500-NPS10 SCH-30</v>
      </c>
      <c r="C1201" s="9" t="s">
        <v>23</v>
      </c>
      <c r="D1201" s="9" t="s">
        <v>724</v>
      </c>
      <c r="E1201" s="9">
        <v>65280</v>
      </c>
      <c r="F1201" s="22" t="s">
        <v>689</v>
      </c>
      <c r="G1201" s="9" t="s">
        <v>1</v>
      </c>
      <c r="H1201" s="9" t="s">
        <v>2241</v>
      </c>
      <c r="I1201" s="13" t="s">
        <v>2235</v>
      </c>
      <c r="J1201" s="10">
        <v>10</v>
      </c>
      <c r="K1201" s="11" t="s">
        <v>882</v>
      </c>
      <c r="L1201" s="11" t="s">
        <v>2127</v>
      </c>
      <c r="M1201" s="15">
        <v>2500</v>
      </c>
      <c r="N1201" s="12">
        <v>26.500000000000004</v>
      </c>
      <c r="O1201" s="12">
        <v>0.25</v>
      </c>
      <c r="P1201" s="12">
        <v>6.5</v>
      </c>
      <c r="Q1201" s="12">
        <v>14.75</v>
      </c>
      <c r="R1201" s="9">
        <v>10.750000000000002</v>
      </c>
      <c r="S1201" s="9">
        <v>16.5</v>
      </c>
      <c r="T1201" s="9">
        <v>10.135999999999999</v>
      </c>
      <c r="U1201" s="12">
        <v>21.25</v>
      </c>
      <c r="V1201" s="12">
        <v>2.62</v>
      </c>
      <c r="W1201" s="12">
        <v>12</v>
      </c>
      <c r="X1201" s="9">
        <v>15</v>
      </c>
      <c r="Y1201" s="9" t="s">
        <v>868</v>
      </c>
      <c r="Z1201" s="9" t="s">
        <v>694</v>
      </c>
      <c r="AA1201" s="9" t="s">
        <v>695</v>
      </c>
      <c r="AB1201" s="9" t="s">
        <v>698</v>
      </c>
      <c r="AC1201" s="9">
        <v>0.33333333333333331</v>
      </c>
      <c r="AD1201" s="9">
        <v>6.666666666666667</v>
      </c>
      <c r="AE1201" s="9">
        <v>0.24450000000000127</v>
      </c>
      <c r="AF1201" s="9">
        <v>30</v>
      </c>
      <c r="AG1201" s="25" t="s">
        <v>2264</v>
      </c>
    </row>
    <row r="1202" spans="2:33" ht="26.25" x14ac:dyDescent="0.25">
      <c r="B1202" s="48" t="str">
        <f t="shared" si="106"/>
        <v>WNeck Flange 2500-NPS10 SCH-40</v>
      </c>
      <c r="C1202" s="9" t="s">
        <v>23</v>
      </c>
      <c r="D1202" s="9" t="s">
        <v>724</v>
      </c>
      <c r="E1202" s="9">
        <v>65280</v>
      </c>
      <c r="F1202" s="22" t="s">
        <v>689</v>
      </c>
      <c r="G1202" s="9" t="s">
        <v>647</v>
      </c>
      <c r="H1202" s="9" t="s">
        <v>2242</v>
      </c>
      <c r="I1202" s="13" t="s">
        <v>2235</v>
      </c>
      <c r="J1202" s="10">
        <v>10</v>
      </c>
      <c r="K1202" s="11" t="s">
        <v>882</v>
      </c>
      <c r="L1202" s="11" t="s">
        <v>2127</v>
      </c>
      <c r="M1202" s="15">
        <v>2500</v>
      </c>
      <c r="N1202" s="12">
        <v>26.500000000000004</v>
      </c>
      <c r="O1202" s="12">
        <v>0.25</v>
      </c>
      <c r="P1202" s="12">
        <v>6.5</v>
      </c>
      <c r="Q1202" s="12">
        <v>14.75</v>
      </c>
      <c r="R1202" s="9">
        <v>10.750000000000002</v>
      </c>
      <c r="S1202" s="9">
        <v>16.5</v>
      </c>
      <c r="T1202" s="9">
        <v>10.02</v>
      </c>
      <c r="U1202" s="12">
        <v>21.25</v>
      </c>
      <c r="V1202" s="12">
        <v>2.62</v>
      </c>
      <c r="W1202" s="12">
        <v>12</v>
      </c>
      <c r="X1202" s="9">
        <v>15</v>
      </c>
      <c r="Y1202" s="9" t="s">
        <v>702</v>
      </c>
      <c r="Z1202" s="9" t="s">
        <v>694</v>
      </c>
      <c r="AA1202" s="9" t="s">
        <v>695</v>
      </c>
      <c r="AB1202" s="9" t="s">
        <v>698</v>
      </c>
      <c r="AC1202" s="9">
        <v>0.33333333333333331</v>
      </c>
      <c r="AD1202" s="9">
        <v>6.666666666666667</v>
      </c>
      <c r="AE1202" s="9">
        <v>0.3025000000000011</v>
      </c>
      <c r="AF1202" s="9">
        <v>30</v>
      </c>
      <c r="AG1202" s="25" t="s">
        <v>2264</v>
      </c>
    </row>
    <row r="1203" spans="2:33" ht="26.25" x14ac:dyDescent="0.25">
      <c r="B1203" s="48" t="str">
        <f t="shared" si="106"/>
        <v>WNeck Flange 2500-NPS10 SCH-60</v>
      </c>
      <c r="C1203" s="9" t="s">
        <v>23</v>
      </c>
      <c r="D1203" s="9" t="s">
        <v>724</v>
      </c>
      <c r="E1203" s="9">
        <v>65280</v>
      </c>
      <c r="F1203" s="22" t="s">
        <v>689</v>
      </c>
      <c r="G1203" s="9" t="s">
        <v>1</v>
      </c>
      <c r="H1203" s="9" t="s">
        <v>2243</v>
      </c>
      <c r="I1203" s="13" t="s">
        <v>2235</v>
      </c>
      <c r="J1203" s="10">
        <v>10</v>
      </c>
      <c r="K1203" s="11" t="s">
        <v>882</v>
      </c>
      <c r="L1203" s="11" t="s">
        <v>2127</v>
      </c>
      <c r="M1203" s="15">
        <v>2500</v>
      </c>
      <c r="N1203" s="12">
        <v>26.500000000000004</v>
      </c>
      <c r="O1203" s="12">
        <v>0.25</v>
      </c>
      <c r="P1203" s="12">
        <v>6.5</v>
      </c>
      <c r="Q1203" s="12">
        <v>14.75</v>
      </c>
      <c r="R1203" s="9">
        <v>10.750000000000002</v>
      </c>
      <c r="S1203" s="9">
        <v>16.5</v>
      </c>
      <c r="T1203" s="9">
        <v>9.75</v>
      </c>
      <c r="U1203" s="12">
        <v>21.25</v>
      </c>
      <c r="V1203" s="12">
        <v>2.62</v>
      </c>
      <c r="W1203" s="12">
        <v>12</v>
      </c>
      <c r="X1203" s="9">
        <v>15</v>
      </c>
      <c r="Y1203" s="9" t="s">
        <v>872</v>
      </c>
      <c r="Z1203" s="9" t="s">
        <v>694</v>
      </c>
      <c r="AA1203" s="9" t="s">
        <v>695</v>
      </c>
      <c r="AB1203" s="9" t="s">
        <v>698</v>
      </c>
      <c r="AC1203" s="9">
        <v>0.33333333333333331</v>
      </c>
      <c r="AD1203" s="9">
        <v>6.666666666666667</v>
      </c>
      <c r="AE1203" s="9">
        <v>0.43750000000000089</v>
      </c>
      <c r="AF1203" s="9">
        <v>30</v>
      </c>
      <c r="AG1203" s="25" t="s">
        <v>2264</v>
      </c>
    </row>
    <row r="1204" spans="2:33" ht="26.25" x14ac:dyDescent="0.25">
      <c r="B1204" s="48" t="str">
        <f t="shared" si="106"/>
        <v>WNeck Flange 2500-NPS10 SCH-80</v>
      </c>
      <c r="C1204" s="9" t="s">
        <v>23</v>
      </c>
      <c r="D1204" s="9" t="s">
        <v>724</v>
      </c>
      <c r="E1204" s="9">
        <v>65280</v>
      </c>
      <c r="F1204" s="22" t="s">
        <v>689</v>
      </c>
      <c r="G1204" s="9" t="s">
        <v>648</v>
      </c>
      <c r="H1204" s="9" t="s">
        <v>2244</v>
      </c>
      <c r="I1204" s="13" t="s">
        <v>2235</v>
      </c>
      <c r="J1204" s="10">
        <v>10</v>
      </c>
      <c r="K1204" s="11" t="s">
        <v>882</v>
      </c>
      <c r="L1204" s="11" t="s">
        <v>2127</v>
      </c>
      <c r="M1204" s="15">
        <v>2500</v>
      </c>
      <c r="N1204" s="12">
        <v>26.500000000000004</v>
      </c>
      <c r="O1204" s="12">
        <v>0.25</v>
      </c>
      <c r="P1204" s="12">
        <v>6.5</v>
      </c>
      <c r="Q1204" s="12">
        <v>14.75</v>
      </c>
      <c r="R1204" s="9">
        <v>10.750000000000002</v>
      </c>
      <c r="S1204" s="9">
        <v>16.5</v>
      </c>
      <c r="T1204" s="9">
        <v>9.5619999999999994</v>
      </c>
      <c r="U1204" s="12">
        <v>21.25</v>
      </c>
      <c r="V1204" s="12">
        <v>2.62</v>
      </c>
      <c r="W1204" s="12">
        <v>12</v>
      </c>
      <c r="X1204" s="9">
        <v>15</v>
      </c>
      <c r="Y1204" s="9" t="s">
        <v>704</v>
      </c>
      <c r="Z1204" s="9" t="s">
        <v>694</v>
      </c>
      <c r="AA1204" s="9" t="s">
        <v>695</v>
      </c>
      <c r="AB1204" s="9" t="s">
        <v>698</v>
      </c>
      <c r="AC1204" s="9">
        <v>0.33333333333333331</v>
      </c>
      <c r="AD1204" s="9">
        <v>6.666666666666667</v>
      </c>
      <c r="AE1204" s="9">
        <v>0.53150000000000119</v>
      </c>
      <c r="AF1204" s="9">
        <v>30</v>
      </c>
      <c r="AG1204" s="25" t="s">
        <v>2264</v>
      </c>
    </row>
    <row r="1205" spans="2:33" ht="26.25" x14ac:dyDescent="0.25">
      <c r="B1205" s="48" t="str">
        <f t="shared" si="106"/>
        <v>WNeck Flange 2500-NPS10 SCH-STD</v>
      </c>
      <c r="C1205" s="9" t="s">
        <v>23</v>
      </c>
      <c r="D1205" s="9" t="s">
        <v>724</v>
      </c>
      <c r="E1205" s="9">
        <v>65280</v>
      </c>
      <c r="F1205" s="22" t="s">
        <v>689</v>
      </c>
      <c r="G1205" s="9" t="s">
        <v>1</v>
      </c>
      <c r="H1205" s="9" t="s">
        <v>2245</v>
      </c>
      <c r="I1205" s="13" t="s">
        <v>2235</v>
      </c>
      <c r="J1205" s="10">
        <v>10</v>
      </c>
      <c r="K1205" s="11" t="s">
        <v>882</v>
      </c>
      <c r="L1205" s="11" t="s">
        <v>2127</v>
      </c>
      <c r="M1205" s="15">
        <v>2500</v>
      </c>
      <c r="N1205" s="12">
        <v>26.500000000000004</v>
      </c>
      <c r="O1205" s="12">
        <v>0.25</v>
      </c>
      <c r="P1205" s="12">
        <v>6.5</v>
      </c>
      <c r="Q1205" s="12">
        <v>14.75</v>
      </c>
      <c r="R1205" s="9">
        <v>10.750000000000002</v>
      </c>
      <c r="S1205" s="9">
        <v>16.5</v>
      </c>
      <c r="T1205" s="9">
        <v>10.02</v>
      </c>
      <c r="U1205" s="12">
        <v>21.25</v>
      </c>
      <c r="V1205" s="12">
        <v>2.62</v>
      </c>
      <c r="W1205" s="12">
        <v>12</v>
      </c>
      <c r="X1205" s="9">
        <v>15</v>
      </c>
      <c r="Y1205" s="9" t="s">
        <v>706</v>
      </c>
      <c r="Z1205" s="9" t="s">
        <v>694</v>
      </c>
      <c r="AA1205" s="9" t="s">
        <v>695</v>
      </c>
      <c r="AB1205" s="9" t="s">
        <v>698</v>
      </c>
      <c r="AC1205" s="9">
        <v>0.33333333333333331</v>
      </c>
      <c r="AD1205" s="9">
        <v>6.666666666666667</v>
      </c>
      <c r="AE1205" s="9">
        <v>0.3025000000000011</v>
      </c>
      <c r="AF1205" s="9">
        <v>30</v>
      </c>
      <c r="AG1205" s="25" t="s">
        <v>2264</v>
      </c>
    </row>
    <row r="1206" spans="2:33" ht="26.25" x14ac:dyDescent="0.25">
      <c r="B1206" s="48" t="str">
        <f t="shared" si="106"/>
        <v>WNeck Flange 2500-NPS10 SCH-XH</v>
      </c>
      <c r="C1206" s="9" t="s">
        <v>23</v>
      </c>
      <c r="D1206" s="9" t="s">
        <v>724</v>
      </c>
      <c r="E1206" s="9">
        <v>65280</v>
      </c>
      <c r="F1206" s="22" t="s">
        <v>689</v>
      </c>
      <c r="G1206" s="9" t="s">
        <v>649</v>
      </c>
      <c r="H1206" s="9" t="s">
        <v>2246</v>
      </c>
      <c r="I1206" s="13" t="s">
        <v>2235</v>
      </c>
      <c r="J1206" s="10">
        <v>10</v>
      </c>
      <c r="K1206" s="11" t="s">
        <v>882</v>
      </c>
      <c r="L1206" s="11" t="s">
        <v>2127</v>
      </c>
      <c r="M1206" s="15">
        <v>2500</v>
      </c>
      <c r="N1206" s="12">
        <v>26.500000000000004</v>
      </c>
      <c r="O1206" s="12">
        <v>0.25</v>
      </c>
      <c r="P1206" s="12">
        <v>6.5</v>
      </c>
      <c r="Q1206" s="12">
        <v>14.75</v>
      </c>
      <c r="R1206" s="9">
        <v>10.750000000000002</v>
      </c>
      <c r="S1206" s="9">
        <v>16.5</v>
      </c>
      <c r="T1206" s="9">
        <v>9.75</v>
      </c>
      <c r="U1206" s="12">
        <v>21.25</v>
      </c>
      <c r="V1206" s="12">
        <v>2.62</v>
      </c>
      <c r="W1206" s="12">
        <v>12</v>
      </c>
      <c r="X1206" s="9">
        <v>15</v>
      </c>
      <c r="Y1206" s="9" t="s">
        <v>708</v>
      </c>
      <c r="Z1206" s="9" t="s">
        <v>694</v>
      </c>
      <c r="AA1206" s="9" t="s">
        <v>695</v>
      </c>
      <c r="AB1206" s="9" t="s">
        <v>698</v>
      </c>
      <c r="AC1206" s="9">
        <v>0.33333333333333331</v>
      </c>
      <c r="AD1206" s="9">
        <v>6.666666666666667</v>
      </c>
      <c r="AE1206" s="9">
        <v>0.43750000000000089</v>
      </c>
      <c r="AF1206" s="9">
        <v>30</v>
      </c>
      <c r="AG1206" s="25" t="s">
        <v>2264</v>
      </c>
    </row>
    <row r="1207" spans="2:33" ht="26.25" x14ac:dyDescent="0.25">
      <c r="B1207" s="48" t="str">
        <f t="shared" si="106"/>
        <v>WNeck Flange 2500-NPS10 SCH-XXH</v>
      </c>
      <c r="C1207" s="9" t="s">
        <v>23</v>
      </c>
      <c r="D1207" s="9" t="s">
        <v>724</v>
      </c>
      <c r="E1207" s="9">
        <v>65280</v>
      </c>
      <c r="F1207" s="22" t="s">
        <v>689</v>
      </c>
      <c r="G1207" s="9" t="s">
        <v>650</v>
      </c>
      <c r="H1207" s="9" t="s">
        <v>2247</v>
      </c>
      <c r="I1207" s="13" t="s">
        <v>2235</v>
      </c>
      <c r="J1207" s="10">
        <v>10</v>
      </c>
      <c r="K1207" s="11" t="s">
        <v>882</v>
      </c>
      <c r="L1207" s="11" t="s">
        <v>2127</v>
      </c>
      <c r="M1207" s="15">
        <v>2500</v>
      </c>
      <c r="N1207" s="12">
        <v>26.500000000000004</v>
      </c>
      <c r="O1207" s="12">
        <v>0.25</v>
      </c>
      <c r="P1207" s="12">
        <v>6.5</v>
      </c>
      <c r="Q1207" s="12">
        <v>14.75</v>
      </c>
      <c r="R1207" s="9">
        <v>10.750000000000002</v>
      </c>
      <c r="S1207" s="9">
        <v>16.5</v>
      </c>
      <c r="T1207" s="9">
        <v>8.75</v>
      </c>
      <c r="U1207" s="12">
        <v>21.25</v>
      </c>
      <c r="V1207" s="12">
        <v>2.62</v>
      </c>
      <c r="W1207" s="12">
        <v>12</v>
      </c>
      <c r="X1207" s="9">
        <v>15</v>
      </c>
      <c r="Y1207" s="9" t="s">
        <v>710</v>
      </c>
      <c r="Z1207" s="9" t="s">
        <v>694</v>
      </c>
      <c r="AA1207" s="9" t="s">
        <v>695</v>
      </c>
      <c r="AB1207" s="9" t="s">
        <v>698</v>
      </c>
      <c r="AC1207" s="9">
        <v>0.33333333333333331</v>
      </c>
      <c r="AD1207" s="9">
        <v>6.666666666666667</v>
      </c>
      <c r="AE1207" s="9">
        <v>0.93750000000000089</v>
      </c>
      <c r="AF1207" s="9">
        <v>30</v>
      </c>
      <c r="AG1207" s="25" t="s">
        <v>2264</v>
      </c>
    </row>
    <row r="1208" spans="2:33" ht="26.25" x14ac:dyDescent="0.25">
      <c r="B1208" s="48" t="str">
        <f t="shared" si="106"/>
        <v>WNeck Flange 2500-NPS12 SCH-10</v>
      </c>
      <c r="C1208" s="9" t="s">
        <v>23</v>
      </c>
      <c r="D1208" s="9" t="s">
        <v>737</v>
      </c>
      <c r="E1208" s="9">
        <v>12800</v>
      </c>
      <c r="F1208" s="22" t="s">
        <v>689</v>
      </c>
      <c r="G1208" s="9" t="s">
        <v>1</v>
      </c>
      <c r="H1208" s="9" t="s">
        <v>2248</v>
      </c>
      <c r="I1208" s="13" t="s">
        <v>2249</v>
      </c>
      <c r="J1208" s="10">
        <v>12.000000000000002</v>
      </c>
      <c r="K1208" s="11" t="s">
        <v>902</v>
      </c>
      <c r="L1208" s="11" t="s">
        <v>2127</v>
      </c>
      <c r="M1208" s="15">
        <v>2500</v>
      </c>
      <c r="N1208" s="12">
        <v>30</v>
      </c>
      <c r="O1208" s="12">
        <v>0.25</v>
      </c>
      <c r="P1208" s="12">
        <v>7.2500000000000009</v>
      </c>
      <c r="Q1208" s="12">
        <v>17.38</v>
      </c>
      <c r="R1208" s="9">
        <v>12.75</v>
      </c>
      <c r="S1208" s="9">
        <v>18.25</v>
      </c>
      <c r="T1208" s="9">
        <v>10.42</v>
      </c>
      <c r="U1208" s="12">
        <v>24.38</v>
      </c>
      <c r="V1208" s="12">
        <v>2.88</v>
      </c>
      <c r="W1208" s="12">
        <v>12</v>
      </c>
      <c r="X1208" s="9">
        <v>15</v>
      </c>
      <c r="Y1208" s="9" t="s">
        <v>693</v>
      </c>
      <c r="Z1208" s="9" t="s">
        <v>694</v>
      </c>
      <c r="AA1208" s="9" t="s">
        <v>695</v>
      </c>
      <c r="AB1208" s="9" t="s">
        <v>698</v>
      </c>
      <c r="AC1208" s="9">
        <v>0.36666666666666664</v>
      </c>
      <c r="AD1208" s="9">
        <v>7.333333333333333</v>
      </c>
      <c r="AE1208" s="9">
        <v>1.1025</v>
      </c>
      <c r="AF1208" s="9">
        <v>30</v>
      </c>
      <c r="AG1208" s="25" t="s">
        <v>2264</v>
      </c>
    </row>
    <row r="1209" spans="2:33" ht="26.25" x14ac:dyDescent="0.25">
      <c r="B1209" s="48" t="str">
        <f t="shared" si="106"/>
        <v>WNeck Flange 2500-NPS12 SCH-100</v>
      </c>
      <c r="C1209" s="9" t="s">
        <v>23</v>
      </c>
      <c r="D1209" s="9" t="s">
        <v>737</v>
      </c>
      <c r="E1209" s="9">
        <v>12800</v>
      </c>
      <c r="F1209" s="22" t="s">
        <v>689</v>
      </c>
      <c r="G1209" s="9" t="s">
        <v>651</v>
      </c>
      <c r="H1209" s="9" t="s">
        <v>2250</v>
      </c>
      <c r="I1209" s="13" t="s">
        <v>2249</v>
      </c>
      <c r="J1209" s="10">
        <v>12.000000000000002</v>
      </c>
      <c r="K1209" s="11" t="s">
        <v>902</v>
      </c>
      <c r="L1209" s="11" t="s">
        <v>2127</v>
      </c>
      <c r="M1209" s="15">
        <v>2500</v>
      </c>
      <c r="N1209" s="12">
        <v>30</v>
      </c>
      <c r="O1209" s="12">
        <v>0.25</v>
      </c>
      <c r="P1209" s="12">
        <v>7.2500000000000009</v>
      </c>
      <c r="Q1209" s="12">
        <v>17.38</v>
      </c>
      <c r="R1209" s="9">
        <v>12.75</v>
      </c>
      <c r="S1209" s="9">
        <v>18.25</v>
      </c>
      <c r="T1209" s="9">
        <v>11.061999999999999</v>
      </c>
      <c r="U1209" s="12">
        <v>24.38</v>
      </c>
      <c r="V1209" s="12">
        <v>2.88</v>
      </c>
      <c r="W1209" s="12">
        <v>12</v>
      </c>
      <c r="X1209" s="9">
        <v>15</v>
      </c>
      <c r="Y1209" s="9" t="s">
        <v>859</v>
      </c>
      <c r="Z1209" s="9" t="s">
        <v>694</v>
      </c>
      <c r="AA1209" s="9" t="s">
        <v>695</v>
      </c>
      <c r="AB1209" s="9" t="s">
        <v>698</v>
      </c>
      <c r="AC1209" s="9">
        <v>0.36666666666666664</v>
      </c>
      <c r="AD1209" s="9">
        <v>7.333333333333333</v>
      </c>
      <c r="AE1209" s="9">
        <v>0.78150000000000031</v>
      </c>
      <c r="AF1209" s="9">
        <v>30</v>
      </c>
      <c r="AG1209" s="25" t="s">
        <v>2264</v>
      </c>
    </row>
    <row r="1210" spans="2:33" ht="26.25" x14ac:dyDescent="0.25">
      <c r="B1210" s="48" t="str">
        <f t="shared" si="106"/>
        <v>WNeck Flange 2500-NPS12 SCH-120</v>
      </c>
      <c r="C1210" s="9" t="s">
        <v>23</v>
      </c>
      <c r="D1210" s="9" t="s">
        <v>737</v>
      </c>
      <c r="E1210" s="9">
        <v>12800</v>
      </c>
      <c r="F1210" s="22" t="s">
        <v>689</v>
      </c>
      <c r="G1210" s="9" t="s">
        <v>652</v>
      </c>
      <c r="H1210" s="9" t="s">
        <v>2251</v>
      </c>
      <c r="I1210" s="13" t="s">
        <v>2249</v>
      </c>
      <c r="J1210" s="10">
        <v>12.000000000000002</v>
      </c>
      <c r="K1210" s="11" t="s">
        <v>902</v>
      </c>
      <c r="L1210" s="11" t="s">
        <v>2127</v>
      </c>
      <c r="M1210" s="15">
        <v>2500</v>
      </c>
      <c r="N1210" s="12">
        <v>30</v>
      </c>
      <c r="O1210" s="12">
        <v>0.25</v>
      </c>
      <c r="P1210" s="12">
        <v>7.2500000000000009</v>
      </c>
      <c r="Q1210" s="12">
        <v>17.38</v>
      </c>
      <c r="R1210" s="9">
        <v>12.75</v>
      </c>
      <c r="S1210" s="9">
        <v>18.25</v>
      </c>
      <c r="T1210" s="9">
        <v>10.75</v>
      </c>
      <c r="U1210" s="12">
        <v>24.38</v>
      </c>
      <c r="V1210" s="12">
        <v>2.88</v>
      </c>
      <c r="W1210" s="12">
        <v>12</v>
      </c>
      <c r="X1210" s="9">
        <v>15</v>
      </c>
      <c r="Y1210" s="9" t="s">
        <v>816</v>
      </c>
      <c r="Z1210" s="9" t="s">
        <v>694</v>
      </c>
      <c r="AA1210" s="9" t="s">
        <v>695</v>
      </c>
      <c r="AB1210" s="9" t="s">
        <v>698</v>
      </c>
      <c r="AC1210" s="9">
        <v>0.36666666666666664</v>
      </c>
      <c r="AD1210" s="9">
        <v>7.333333333333333</v>
      </c>
      <c r="AE1210" s="9">
        <v>0.9375</v>
      </c>
      <c r="AF1210" s="9">
        <v>30</v>
      </c>
      <c r="AG1210" s="25" t="s">
        <v>2264</v>
      </c>
    </row>
    <row r="1211" spans="2:33" ht="26.25" x14ac:dyDescent="0.25">
      <c r="B1211" s="48" t="str">
        <f t="shared" si="106"/>
        <v>WNeck Flange 2500-NPS12 SCH-140</v>
      </c>
      <c r="C1211" s="9" t="s">
        <v>23</v>
      </c>
      <c r="D1211" s="9" t="s">
        <v>737</v>
      </c>
      <c r="E1211" s="9">
        <v>12800</v>
      </c>
      <c r="F1211" s="22" t="s">
        <v>689</v>
      </c>
      <c r="G1211" s="9" t="s">
        <v>1</v>
      </c>
      <c r="H1211" s="9" t="s">
        <v>2252</v>
      </c>
      <c r="I1211" s="13" t="s">
        <v>2249</v>
      </c>
      <c r="J1211" s="10">
        <v>12.000000000000002</v>
      </c>
      <c r="K1211" s="11" t="s">
        <v>902</v>
      </c>
      <c r="L1211" s="11" t="s">
        <v>2127</v>
      </c>
      <c r="M1211" s="15">
        <v>2500</v>
      </c>
      <c r="N1211" s="12">
        <v>30</v>
      </c>
      <c r="O1211" s="12">
        <v>0.25</v>
      </c>
      <c r="P1211" s="12">
        <v>7.2500000000000009</v>
      </c>
      <c r="Q1211" s="12">
        <v>17.38</v>
      </c>
      <c r="R1211" s="9">
        <v>12.75</v>
      </c>
      <c r="S1211" s="9">
        <v>18.25</v>
      </c>
      <c r="T1211" s="9">
        <v>10.5</v>
      </c>
      <c r="U1211" s="12">
        <v>24.38</v>
      </c>
      <c r="V1211" s="12">
        <v>2.88</v>
      </c>
      <c r="W1211" s="12">
        <v>12</v>
      </c>
      <c r="X1211" s="9">
        <v>15</v>
      </c>
      <c r="Y1211" s="9" t="s">
        <v>862</v>
      </c>
      <c r="Z1211" s="9" t="s">
        <v>694</v>
      </c>
      <c r="AA1211" s="9" t="s">
        <v>695</v>
      </c>
      <c r="AB1211" s="9" t="s">
        <v>698</v>
      </c>
      <c r="AC1211" s="9">
        <v>0.36666666666666664</v>
      </c>
      <c r="AD1211" s="9">
        <v>7.333333333333333</v>
      </c>
      <c r="AE1211" s="9">
        <v>1.0625</v>
      </c>
      <c r="AF1211" s="9">
        <v>30</v>
      </c>
      <c r="AG1211" s="25" t="s">
        <v>2264</v>
      </c>
    </row>
    <row r="1212" spans="2:33" ht="26.25" x14ac:dyDescent="0.25">
      <c r="B1212" s="48" t="str">
        <f t="shared" si="106"/>
        <v>WNeck Flange 2500-NPS12 SCH-160</v>
      </c>
      <c r="C1212" s="9" t="s">
        <v>23</v>
      </c>
      <c r="D1212" s="9" t="s">
        <v>737</v>
      </c>
      <c r="E1212" s="9">
        <v>12800</v>
      </c>
      <c r="F1212" s="22" t="s">
        <v>689</v>
      </c>
      <c r="G1212" s="9" t="s">
        <v>653</v>
      </c>
      <c r="H1212" s="9" t="s">
        <v>2253</v>
      </c>
      <c r="I1212" s="13" t="s">
        <v>2249</v>
      </c>
      <c r="J1212" s="10">
        <v>12.000000000000002</v>
      </c>
      <c r="K1212" s="11" t="s">
        <v>902</v>
      </c>
      <c r="L1212" s="11" t="s">
        <v>2127</v>
      </c>
      <c r="M1212" s="15">
        <v>2500</v>
      </c>
      <c r="N1212" s="12">
        <v>30</v>
      </c>
      <c r="O1212" s="12">
        <v>0.25</v>
      </c>
      <c r="P1212" s="12">
        <v>7.2500000000000009</v>
      </c>
      <c r="Q1212" s="12">
        <v>17.38</v>
      </c>
      <c r="R1212" s="9">
        <v>12.75</v>
      </c>
      <c r="S1212" s="9">
        <v>18.25</v>
      </c>
      <c r="T1212" s="9">
        <v>10.125999999999999</v>
      </c>
      <c r="U1212" s="12">
        <v>24.38</v>
      </c>
      <c r="V1212" s="12">
        <v>2.88</v>
      </c>
      <c r="W1212" s="12">
        <v>12</v>
      </c>
      <c r="X1212" s="9">
        <v>15</v>
      </c>
      <c r="Y1212" s="9" t="s">
        <v>700</v>
      </c>
      <c r="Z1212" s="9" t="s">
        <v>694</v>
      </c>
      <c r="AA1212" s="9" t="s">
        <v>695</v>
      </c>
      <c r="AB1212" s="9" t="s">
        <v>698</v>
      </c>
      <c r="AC1212" s="9">
        <v>0.36666666666666664</v>
      </c>
      <c r="AD1212" s="9">
        <v>7.333333333333333</v>
      </c>
      <c r="AE1212" s="9">
        <v>1.2495000000000003</v>
      </c>
      <c r="AF1212" s="9">
        <v>30</v>
      </c>
      <c r="AG1212" s="25" t="s">
        <v>2264</v>
      </c>
    </row>
    <row r="1213" spans="2:33" ht="26.25" x14ac:dyDescent="0.25">
      <c r="B1213" s="48" t="str">
        <f t="shared" si="106"/>
        <v>WNeck Flange 2500-NPS12 SCH-20</v>
      </c>
      <c r="C1213" s="9" t="s">
        <v>23</v>
      </c>
      <c r="D1213" s="9" t="s">
        <v>737</v>
      </c>
      <c r="E1213" s="9">
        <v>12800</v>
      </c>
      <c r="F1213" s="22" t="s">
        <v>689</v>
      </c>
      <c r="G1213" s="9" t="s">
        <v>1</v>
      </c>
      <c r="H1213" s="9" t="s">
        <v>2254</v>
      </c>
      <c r="I1213" s="13" t="s">
        <v>2249</v>
      </c>
      <c r="J1213" s="10">
        <v>12.000000000000002</v>
      </c>
      <c r="K1213" s="11" t="s">
        <v>902</v>
      </c>
      <c r="L1213" s="11" t="s">
        <v>2127</v>
      </c>
      <c r="M1213" s="15">
        <v>2500</v>
      </c>
      <c r="N1213" s="12">
        <v>30</v>
      </c>
      <c r="O1213" s="12">
        <v>0.25</v>
      </c>
      <c r="P1213" s="12">
        <v>7.2500000000000009</v>
      </c>
      <c r="Q1213" s="12">
        <v>17.38</v>
      </c>
      <c r="R1213" s="9">
        <v>12.75</v>
      </c>
      <c r="S1213" s="9">
        <v>18.25</v>
      </c>
      <c r="T1213" s="9">
        <v>10.25</v>
      </c>
      <c r="U1213" s="12">
        <v>24.38</v>
      </c>
      <c r="V1213" s="12">
        <v>2.88</v>
      </c>
      <c r="W1213" s="12">
        <v>12</v>
      </c>
      <c r="X1213" s="9">
        <v>15</v>
      </c>
      <c r="Y1213" s="9" t="s">
        <v>866</v>
      </c>
      <c r="Z1213" s="9" t="s">
        <v>694</v>
      </c>
      <c r="AA1213" s="9" t="s">
        <v>695</v>
      </c>
      <c r="AB1213" s="9" t="s">
        <v>698</v>
      </c>
      <c r="AC1213" s="9">
        <v>0.36666666666666664</v>
      </c>
      <c r="AD1213" s="9">
        <v>7.333333333333333</v>
      </c>
      <c r="AE1213" s="9">
        <v>1.1875</v>
      </c>
      <c r="AF1213" s="9">
        <v>30</v>
      </c>
      <c r="AG1213" s="25" t="s">
        <v>2264</v>
      </c>
    </row>
    <row r="1214" spans="2:33" ht="26.25" x14ac:dyDescent="0.25">
      <c r="B1214" s="48" t="str">
        <f t="shared" si="106"/>
        <v>WNeck Flange 2500-NPS12 SCH-30</v>
      </c>
      <c r="C1214" s="9" t="s">
        <v>23</v>
      </c>
      <c r="D1214" s="9" t="s">
        <v>737</v>
      </c>
      <c r="E1214" s="9">
        <v>12800</v>
      </c>
      <c r="F1214" s="22" t="s">
        <v>689</v>
      </c>
      <c r="G1214" s="9" t="s">
        <v>1</v>
      </c>
      <c r="H1214" s="9" t="s">
        <v>2255</v>
      </c>
      <c r="I1214" s="13" t="s">
        <v>2249</v>
      </c>
      <c r="J1214" s="10">
        <v>12.000000000000002</v>
      </c>
      <c r="K1214" s="11" t="s">
        <v>902</v>
      </c>
      <c r="L1214" s="11" t="s">
        <v>2127</v>
      </c>
      <c r="M1214" s="15">
        <v>2500</v>
      </c>
      <c r="N1214" s="12">
        <v>30</v>
      </c>
      <c r="O1214" s="12">
        <v>0.25</v>
      </c>
      <c r="P1214" s="12">
        <v>7.2500000000000009</v>
      </c>
      <c r="Q1214" s="12">
        <v>17.38</v>
      </c>
      <c r="R1214" s="9">
        <v>12.75</v>
      </c>
      <c r="S1214" s="9">
        <v>18.25</v>
      </c>
      <c r="T1214" s="9">
        <v>12.09</v>
      </c>
      <c r="U1214" s="12">
        <v>24.38</v>
      </c>
      <c r="V1214" s="12">
        <v>2.88</v>
      </c>
      <c r="W1214" s="12">
        <v>12</v>
      </c>
      <c r="X1214" s="9">
        <v>15</v>
      </c>
      <c r="Y1214" s="9" t="s">
        <v>868</v>
      </c>
      <c r="Z1214" s="9" t="s">
        <v>694</v>
      </c>
      <c r="AA1214" s="9" t="s">
        <v>695</v>
      </c>
      <c r="AB1214" s="9" t="s">
        <v>698</v>
      </c>
      <c r="AC1214" s="9">
        <v>0.36666666666666664</v>
      </c>
      <c r="AD1214" s="9">
        <v>7.333333333333333</v>
      </c>
      <c r="AE1214" s="9">
        <v>0.26750000000000007</v>
      </c>
      <c r="AF1214" s="9">
        <v>30</v>
      </c>
      <c r="AG1214" s="25" t="s">
        <v>2264</v>
      </c>
    </row>
    <row r="1215" spans="2:33" ht="26.25" x14ac:dyDescent="0.25">
      <c r="B1215" s="48" t="str">
        <f t="shared" si="106"/>
        <v>WNeck Flange 2500-NPS12 SCH-40</v>
      </c>
      <c r="C1215" s="9" t="s">
        <v>23</v>
      </c>
      <c r="D1215" s="9" t="s">
        <v>737</v>
      </c>
      <c r="E1215" s="9">
        <v>12800</v>
      </c>
      <c r="F1215" s="22" t="s">
        <v>689</v>
      </c>
      <c r="G1215" s="9" t="s">
        <v>654</v>
      </c>
      <c r="H1215" s="9" t="s">
        <v>2256</v>
      </c>
      <c r="I1215" s="13" t="s">
        <v>2249</v>
      </c>
      <c r="J1215" s="10">
        <v>12.000000000000002</v>
      </c>
      <c r="K1215" s="11" t="s">
        <v>902</v>
      </c>
      <c r="L1215" s="11" t="s">
        <v>2127</v>
      </c>
      <c r="M1215" s="15">
        <v>2500</v>
      </c>
      <c r="N1215" s="12">
        <v>30</v>
      </c>
      <c r="O1215" s="12">
        <v>0.25</v>
      </c>
      <c r="P1215" s="12">
        <v>7.2500000000000009</v>
      </c>
      <c r="Q1215" s="12">
        <v>17.38</v>
      </c>
      <c r="R1215" s="9">
        <v>12.75</v>
      </c>
      <c r="S1215" s="9">
        <v>18.25</v>
      </c>
      <c r="T1215" s="9">
        <v>11.938000000000001</v>
      </c>
      <c r="U1215" s="12">
        <v>24.38</v>
      </c>
      <c r="V1215" s="12">
        <v>2.88</v>
      </c>
      <c r="W1215" s="12">
        <v>12</v>
      </c>
      <c r="X1215" s="9">
        <v>15</v>
      </c>
      <c r="Y1215" s="9" t="s">
        <v>702</v>
      </c>
      <c r="Z1215" s="9" t="s">
        <v>694</v>
      </c>
      <c r="AA1215" s="9" t="s">
        <v>695</v>
      </c>
      <c r="AB1215" s="9" t="s">
        <v>698</v>
      </c>
      <c r="AC1215" s="9">
        <v>0.36666666666666664</v>
      </c>
      <c r="AD1215" s="9">
        <v>7.333333333333333</v>
      </c>
      <c r="AE1215" s="9">
        <v>0.34349999999999969</v>
      </c>
      <c r="AF1215" s="9">
        <v>30</v>
      </c>
      <c r="AG1215" s="25" t="s">
        <v>2264</v>
      </c>
    </row>
    <row r="1216" spans="2:33" ht="26.25" x14ac:dyDescent="0.25">
      <c r="B1216" s="48" t="str">
        <f t="shared" si="106"/>
        <v>WNeck Flange 2500-NPS12 SCH-60</v>
      </c>
      <c r="C1216" s="9" t="s">
        <v>23</v>
      </c>
      <c r="D1216" s="9" t="s">
        <v>737</v>
      </c>
      <c r="E1216" s="9">
        <v>12800</v>
      </c>
      <c r="F1216" s="22" t="s">
        <v>689</v>
      </c>
      <c r="G1216" s="9" t="s">
        <v>1</v>
      </c>
      <c r="H1216" s="9" t="s">
        <v>2257</v>
      </c>
      <c r="I1216" s="13" t="s">
        <v>2249</v>
      </c>
      <c r="J1216" s="10">
        <v>12.000000000000002</v>
      </c>
      <c r="K1216" s="11" t="s">
        <v>902</v>
      </c>
      <c r="L1216" s="11" t="s">
        <v>2127</v>
      </c>
      <c r="M1216" s="15">
        <v>2500</v>
      </c>
      <c r="N1216" s="12">
        <v>30</v>
      </c>
      <c r="O1216" s="12">
        <v>0.25</v>
      </c>
      <c r="P1216" s="12">
        <v>7.2500000000000009</v>
      </c>
      <c r="Q1216" s="12">
        <v>17.38</v>
      </c>
      <c r="R1216" s="9">
        <v>12.75</v>
      </c>
      <c r="S1216" s="9">
        <v>18.25</v>
      </c>
      <c r="T1216" s="9">
        <v>11.625999999999999</v>
      </c>
      <c r="U1216" s="12">
        <v>24.38</v>
      </c>
      <c r="V1216" s="12">
        <v>2.88</v>
      </c>
      <c r="W1216" s="12">
        <v>12</v>
      </c>
      <c r="X1216" s="9">
        <v>15</v>
      </c>
      <c r="Y1216" s="9" t="s">
        <v>872</v>
      </c>
      <c r="Z1216" s="9" t="s">
        <v>694</v>
      </c>
      <c r="AA1216" s="9" t="s">
        <v>695</v>
      </c>
      <c r="AB1216" s="9" t="s">
        <v>698</v>
      </c>
      <c r="AC1216" s="9">
        <v>0.36666666666666664</v>
      </c>
      <c r="AD1216" s="9">
        <v>7.333333333333333</v>
      </c>
      <c r="AE1216" s="9">
        <v>0.49950000000000028</v>
      </c>
      <c r="AF1216" s="9">
        <v>30</v>
      </c>
      <c r="AG1216" s="25" t="s">
        <v>2264</v>
      </c>
    </row>
    <row r="1217" spans="2:33" ht="26.25" x14ac:dyDescent="0.25">
      <c r="B1217" s="48" t="str">
        <f t="shared" si="106"/>
        <v>WNeck Flange 2500-NPS12 SCH-80</v>
      </c>
      <c r="C1217" s="9" t="s">
        <v>23</v>
      </c>
      <c r="D1217" s="9" t="s">
        <v>737</v>
      </c>
      <c r="E1217" s="9">
        <v>12800</v>
      </c>
      <c r="F1217" s="22" t="s">
        <v>689</v>
      </c>
      <c r="G1217" s="9" t="s">
        <v>655</v>
      </c>
      <c r="H1217" s="9" t="s">
        <v>2258</v>
      </c>
      <c r="I1217" s="13" t="s">
        <v>2249</v>
      </c>
      <c r="J1217" s="10">
        <v>12.000000000000002</v>
      </c>
      <c r="K1217" s="11" t="s">
        <v>902</v>
      </c>
      <c r="L1217" s="11" t="s">
        <v>2127</v>
      </c>
      <c r="M1217" s="15">
        <v>2500</v>
      </c>
      <c r="N1217" s="12">
        <v>30</v>
      </c>
      <c r="O1217" s="12">
        <v>0.25</v>
      </c>
      <c r="P1217" s="12">
        <v>7.2500000000000009</v>
      </c>
      <c r="Q1217" s="12">
        <v>17.38</v>
      </c>
      <c r="R1217" s="9">
        <v>12.75</v>
      </c>
      <c r="S1217" s="9">
        <v>18.25</v>
      </c>
      <c r="T1217" s="9">
        <v>11.374000000000001</v>
      </c>
      <c r="U1217" s="12">
        <v>24.38</v>
      </c>
      <c r="V1217" s="12">
        <v>2.88</v>
      </c>
      <c r="W1217" s="12">
        <v>12</v>
      </c>
      <c r="X1217" s="9">
        <v>15</v>
      </c>
      <c r="Y1217" s="9" t="s">
        <v>704</v>
      </c>
      <c r="Z1217" s="9" t="s">
        <v>694</v>
      </c>
      <c r="AA1217" s="9" t="s">
        <v>695</v>
      </c>
      <c r="AB1217" s="9" t="s">
        <v>698</v>
      </c>
      <c r="AC1217" s="9">
        <v>0.36666666666666664</v>
      </c>
      <c r="AD1217" s="9">
        <v>7.333333333333333</v>
      </c>
      <c r="AE1217" s="9">
        <v>0.62549999999999972</v>
      </c>
      <c r="AF1217" s="9">
        <v>30</v>
      </c>
      <c r="AG1217" s="25" t="s">
        <v>2264</v>
      </c>
    </row>
    <row r="1218" spans="2:33" ht="26.25" x14ac:dyDescent="0.25">
      <c r="B1218" s="48" t="str">
        <f t="shared" si="106"/>
        <v>WNeck Flange 2500-NPS12 SCH-STD</v>
      </c>
      <c r="C1218" s="9" t="s">
        <v>23</v>
      </c>
      <c r="D1218" s="9" t="s">
        <v>737</v>
      </c>
      <c r="E1218" s="9">
        <v>12800</v>
      </c>
      <c r="F1218" s="22" t="s">
        <v>689</v>
      </c>
      <c r="G1218" s="9" t="s">
        <v>656</v>
      </c>
      <c r="H1218" s="9" t="s">
        <v>2259</v>
      </c>
      <c r="I1218" s="13" t="s">
        <v>2249</v>
      </c>
      <c r="J1218" s="10">
        <v>12.000000000000002</v>
      </c>
      <c r="K1218" s="11" t="s">
        <v>902</v>
      </c>
      <c r="L1218" s="11" t="s">
        <v>2127</v>
      </c>
      <c r="M1218" s="15">
        <v>2500</v>
      </c>
      <c r="N1218" s="12">
        <v>30</v>
      </c>
      <c r="O1218" s="12">
        <v>0.25</v>
      </c>
      <c r="P1218" s="12">
        <v>7.2500000000000009</v>
      </c>
      <c r="Q1218" s="12">
        <v>17.38</v>
      </c>
      <c r="R1218" s="9">
        <v>12.75</v>
      </c>
      <c r="S1218" s="9">
        <v>18.25</v>
      </c>
      <c r="T1218" s="9">
        <v>12</v>
      </c>
      <c r="U1218" s="12">
        <v>24.38</v>
      </c>
      <c r="V1218" s="12">
        <v>2.88</v>
      </c>
      <c r="W1218" s="12">
        <v>12</v>
      </c>
      <c r="X1218" s="9">
        <v>15</v>
      </c>
      <c r="Y1218" s="9" t="s">
        <v>706</v>
      </c>
      <c r="Z1218" s="9" t="s">
        <v>694</v>
      </c>
      <c r="AA1218" s="9" t="s">
        <v>695</v>
      </c>
      <c r="AB1218" s="9" t="s">
        <v>698</v>
      </c>
      <c r="AC1218" s="9">
        <v>0.36666666666666664</v>
      </c>
      <c r="AD1218" s="9">
        <v>7.333333333333333</v>
      </c>
      <c r="AE1218" s="9">
        <v>0.3125</v>
      </c>
      <c r="AF1218" s="9">
        <v>30</v>
      </c>
      <c r="AG1218" s="25" t="s">
        <v>2264</v>
      </c>
    </row>
    <row r="1219" spans="2:33" ht="26.25" x14ac:dyDescent="0.25">
      <c r="B1219" s="48" t="str">
        <f t="shared" si="106"/>
        <v>WNeck Flange 2500-NPS12 SCH-XH</v>
      </c>
      <c r="C1219" s="9" t="s">
        <v>23</v>
      </c>
      <c r="D1219" s="9" t="s">
        <v>737</v>
      </c>
      <c r="E1219" s="9">
        <v>12800</v>
      </c>
      <c r="F1219" s="22" t="s">
        <v>689</v>
      </c>
      <c r="G1219" s="9" t="s">
        <v>657</v>
      </c>
      <c r="H1219" s="9" t="s">
        <v>2260</v>
      </c>
      <c r="I1219" s="13" t="s">
        <v>2249</v>
      </c>
      <c r="J1219" s="10">
        <v>12.000000000000002</v>
      </c>
      <c r="K1219" s="11" t="s">
        <v>902</v>
      </c>
      <c r="L1219" s="11" t="s">
        <v>2127</v>
      </c>
      <c r="M1219" s="15">
        <v>2500</v>
      </c>
      <c r="N1219" s="12">
        <v>30</v>
      </c>
      <c r="O1219" s="12">
        <v>0.25</v>
      </c>
      <c r="P1219" s="12">
        <v>7.2500000000000009</v>
      </c>
      <c r="Q1219" s="12">
        <v>17.38</v>
      </c>
      <c r="R1219" s="9">
        <v>12.75</v>
      </c>
      <c r="S1219" s="9">
        <v>18.25</v>
      </c>
      <c r="T1219" s="9">
        <v>11.75</v>
      </c>
      <c r="U1219" s="12">
        <v>24.38</v>
      </c>
      <c r="V1219" s="12">
        <v>2.88</v>
      </c>
      <c r="W1219" s="12">
        <v>12</v>
      </c>
      <c r="X1219" s="9">
        <v>15</v>
      </c>
      <c r="Y1219" s="9" t="s">
        <v>708</v>
      </c>
      <c r="Z1219" s="9" t="s">
        <v>694</v>
      </c>
      <c r="AA1219" s="9" t="s">
        <v>695</v>
      </c>
      <c r="AB1219" s="9" t="s">
        <v>698</v>
      </c>
      <c r="AC1219" s="9">
        <v>0.36666666666666664</v>
      </c>
      <c r="AD1219" s="9">
        <v>7.333333333333333</v>
      </c>
      <c r="AE1219" s="9">
        <v>0.4375</v>
      </c>
      <c r="AF1219" s="9">
        <v>30</v>
      </c>
      <c r="AG1219" s="25" t="s">
        <v>2264</v>
      </c>
    </row>
    <row r="1220" spans="2:33" ht="26.25" x14ac:dyDescent="0.25">
      <c r="B1220" s="48" t="str">
        <f t="shared" si="106"/>
        <v>WNeck Flange 2500-NPS12 SCH-XXH</v>
      </c>
      <c r="C1220" s="9" t="s">
        <v>23</v>
      </c>
      <c r="D1220" s="9" t="s">
        <v>737</v>
      </c>
      <c r="E1220" s="9">
        <v>12800</v>
      </c>
      <c r="F1220" s="22" t="s">
        <v>689</v>
      </c>
      <c r="G1220" s="9" t="s">
        <v>658</v>
      </c>
      <c r="H1220" s="9" t="s">
        <v>2261</v>
      </c>
      <c r="I1220" s="13" t="s">
        <v>2249</v>
      </c>
      <c r="J1220" s="10">
        <v>12.000000000000002</v>
      </c>
      <c r="K1220" s="11" t="s">
        <v>902</v>
      </c>
      <c r="L1220" s="11" t="s">
        <v>2127</v>
      </c>
      <c r="M1220" s="15">
        <v>2500</v>
      </c>
      <c r="N1220" s="12">
        <v>30</v>
      </c>
      <c r="O1220" s="12">
        <v>0.25</v>
      </c>
      <c r="P1220" s="12">
        <v>7.2500000000000009</v>
      </c>
      <c r="Q1220" s="12">
        <v>17.38</v>
      </c>
      <c r="R1220" s="9">
        <v>12.75</v>
      </c>
      <c r="S1220" s="9">
        <v>18.25</v>
      </c>
      <c r="T1220" s="9">
        <v>10.75</v>
      </c>
      <c r="U1220" s="12">
        <v>24.38</v>
      </c>
      <c r="V1220" s="12">
        <v>2.88</v>
      </c>
      <c r="W1220" s="12">
        <v>12</v>
      </c>
      <c r="X1220" s="9">
        <v>15</v>
      </c>
      <c r="Y1220" s="9" t="s">
        <v>710</v>
      </c>
      <c r="Z1220" s="9" t="s">
        <v>694</v>
      </c>
      <c r="AA1220" s="9" t="s">
        <v>695</v>
      </c>
      <c r="AB1220" s="9" t="s">
        <v>698</v>
      </c>
      <c r="AC1220" s="9">
        <v>0.36666666666666664</v>
      </c>
      <c r="AD1220" s="9">
        <v>7.333333333333333</v>
      </c>
      <c r="AE1220" s="9">
        <v>0.9375</v>
      </c>
      <c r="AF1220" s="9">
        <v>30</v>
      </c>
      <c r="AG1220" s="25" t="s">
        <v>2264</v>
      </c>
    </row>
    <row r="1221" spans="2:33" ht="15.75" thickBot="1" x14ac:dyDescent="0.3">
      <c r="B1221" s="49" t="s">
        <v>659</v>
      </c>
      <c r="C1221" s="27" t="s">
        <v>659</v>
      </c>
      <c r="D1221" s="27" t="s">
        <v>659</v>
      </c>
      <c r="E1221" s="27" t="s">
        <v>659</v>
      </c>
      <c r="F1221" s="27" t="s">
        <v>659</v>
      </c>
      <c r="G1221" s="27" t="s">
        <v>659</v>
      </c>
      <c r="H1221" s="27" t="s">
        <v>659</v>
      </c>
      <c r="I1221" s="27" t="s">
        <v>659</v>
      </c>
      <c r="J1221" s="27" t="s">
        <v>659</v>
      </c>
      <c r="K1221" s="27" t="s">
        <v>659</v>
      </c>
      <c r="L1221" s="27" t="s">
        <v>659</v>
      </c>
      <c r="M1221" s="27" t="s">
        <v>659</v>
      </c>
      <c r="N1221" s="27" t="s">
        <v>659</v>
      </c>
      <c r="O1221" s="27" t="s">
        <v>659</v>
      </c>
      <c r="P1221" s="27" t="s">
        <v>659</v>
      </c>
      <c r="Q1221" s="27" t="s">
        <v>659</v>
      </c>
      <c r="R1221" s="27" t="s">
        <v>659</v>
      </c>
      <c r="S1221" s="27" t="s">
        <v>659</v>
      </c>
      <c r="T1221" s="27" t="s">
        <v>659</v>
      </c>
      <c r="U1221" s="27" t="s">
        <v>659</v>
      </c>
      <c r="V1221" s="27" t="s">
        <v>659</v>
      </c>
      <c r="W1221" s="27" t="s">
        <v>659</v>
      </c>
      <c r="X1221" s="27" t="s">
        <v>659</v>
      </c>
      <c r="Y1221" s="27" t="s">
        <v>659</v>
      </c>
      <c r="Z1221" s="27" t="s">
        <v>659</v>
      </c>
      <c r="AA1221" s="27" t="s">
        <v>659</v>
      </c>
      <c r="AB1221" s="27" t="s">
        <v>659</v>
      </c>
      <c r="AC1221" s="27" t="s">
        <v>659</v>
      </c>
      <c r="AD1221" s="27" t="s">
        <v>659</v>
      </c>
      <c r="AE1221" s="27" t="s">
        <v>659</v>
      </c>
      <c r="AF1221" s="27" t="s">
        <v>659</v>
      </c>
      <c r="AG1221" s="28" t="s">
        <v>659</v>
      </c>
    </row>
    <row r="1222" spans="2:33" ht="15.75" thickTop="1" x14ac:dyDescent="0.25"/>
  </sheetData>
  <dataValidations count="12">
    <dataValidation allowBlank="1" showInputMessage="1" promptTitle="$Prp@PartNo" sqref="AZ4:AZ136" xr:uid="{00000000-0002-0000-0200-000000000000}"/>
    <dataValidation allowBlank="1" showInputMessage="1" promptTitle="$PRP@DESCRIPTION" prompt="WELD NECK, 1-150RFLWN x 9" sqref="AY4:AY135" xr:uid="{00000000-0002-0000-0200-000001000000}"/>
    <dataValidation allowBlank="1" showInputMessage="1" promptTitle="$Prp@Weight Spec Sheet" prompt="8" sqref="AW4:AW6" xr:uid="{00000000-0002-0000-0200-000002000000}"/>
    <dataValidation showInputMessage="1" showErrorMessage="1" errorTitle="SolidWorks Error:" error="The value you have entered is invalid.  Please enter a valid value before continuing." promptTitle="Bolt Circle Dia@Sketch112" prompt="Enter a valid value for this parameter." sqref="AV4:AV6" xr:uid="{00000000-0002-0000-0200-000003000000}"/>
    <dataValidation showInputMessage="1" showErrorMessage="1" errorTitle="SolidWorks Error:" error="The value you have entered is invalid.  Please enter a valid value before continuing." promptTitle="Bolt Hole Dia@Sketch112" prompt="Enter a valid value for this parameter." sqref="AT4:AT6" xr:uid="{00000000-0002-0000-0200-000004000000}"/>
    <dataValidation showInputMessage="1" showErrorMessage="1" errorTitle="SolidWorks Error:" error="The value you have entered is invalid.  Please enter a valid value before continuing." promptTitle="D1@CirPattern1" prompt="Enter a valid value for this parameter." sqref="AS4:AS6" xr:uid="{00000000-0002-0000-0200-000005000000}"/>
    <dataValidation showInputMessage="1" showErrorMessage="1" errorTitle="SolidWorks Error:" error="The value you have entered is invalid.  Please enter a valid value before continuing." promptTitle="Out_dia@Sketch110" prompt="Enter a valid value for this parameter." sqref="AR4:AR6" xr:uid="{00000000-0002-0000-0200-000006000000}"/>
    <dataValidation showInputMessage="1" showErrorMessage="1" errorTitle="SolidWorks Error:" error="The value you have entered is invalid.  Please enter a valid value before continuing." promptTitle="Raised Face Dia@Sketch111" prompt="Enter a valid value for this parameter." sqref="AP4:AP6" xr:uid="{00000000-0002-0000-0200-000007000000}"/>
    <dataValidation showInputMessage="1" showErrorMessage="1" errorTitle="SolidWorks Error:" error="The value you have entered is invalid.  Please enter a valid value before continuing." promptTitle="Flange Thickness@Sketch111" prompt="Enter a valid value for this parameter." sqref="AO4:AO6" xr:uid="{00000000-0002-0000-0200-000008000000}"/>
    <dataValidation showInputMessage="1" showErrorMessage="1" errorTitle="SolidWorks Error:" error="The value you have entered is invalid.  Please enter a valid value before continuing." promptTitle="Outside Diam@Sketch111" prompt="Enter a valid value for this parameter." sqref="AN4:AN6" xr:uid="{00000000-0002-0000-0200-000009000000}"/>
    <dataValidation showInputMessage="1" showErrorMessage="1" errorTitle="SolidWorks Error:" error="The value you have entered is invalid.  Please enter a valid value before continuing." promptTitle="Size@Sketch110" prompt="Enter a valid value for this parameter." sqref="AM4:AM6" xr:uid="{00000000-0002-0000-0200-00000A000000}"/>
    <dataValidation allowBlank="1" showErrorMessage="1" sqref="AM3349:AM1048576 AY3349:AY1048576 AR3349:AR1048576 AR2 AK3349:AK1048576 AK2:AM2 AK4:AK135" xr:uid="{00000000-0002-0000-0200-00000B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Sheet1</vt:lpstr>
      <vt:lpstr>Data</vt:lpstr>
      <vt:lpstr>_SWX_0</vt:lpstr>
      <vt:lpstr>_SWX_1</vt:lpstr>
      <vt:lpstr>_SWX_2</vt:lpstr>
      <vt:lpstr>_SWX_3</vt:lpstr>
      <vt:lpstr>_SWX_4</vt:lpstr>
      <vt:lpstr>Blind_Flange_Material_List</vt:lpstr>
      <vt:lpstr>Family</vt:lpstr>
      <vt:lpstr>Flange_Cover_Material_List</vt:lpstr>
      <vt:lpstr>Flange_LBS_List</vt:lpstr>
      <vt:lpstr>Flange_SCH_List</vt:lpstr>
      <vt:lpstr>Flange_Size_List</vt:lpstr>
      <vt:lpstr>Flange_Type</vt:lpstr>
      <vt:lpstr>Gasket?</vt:lpstr>
      <vt:lpstr>Gasket_Material_List</vt:lpstr>
      <vt:lpstr>Hhex_Nut_Sizes_List</vt:lpstr>
      <vt:lpstr>Hhex_Nut_Sizes_Table</vt:lpstr>
      <vt:lpstr>LWN_Size_Table</vt:lpstr>
      <vt:lpstr>Stud_Bolt_Config_List</vt:lpstr>
      <vt:lpstr>Stud_Bolt_Config_Table</vt:lpstr>
      <vt:lpstr>Stud_Bolt_Lengths_List</vt:lpstr>
      <vt:lpstr>Studs_and_Nuts?</vt:lpstr>
      <vt:lpstr>WNeck_Flange_Config_List</vt:lpstr>
      <vt:lpstr>WNeck_Flange_Config_Table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</dc:creator>
  <cp:lastModifiedBy>Tietz, Steven</cp:lastModifiedBy>
  <dcterms:created xsi:type="dcterms:W3CDTF">2018-03-13T15:21:47Z</dcterms:created>
  <dcterms:modified xsi:type="dcterms:W3CDTF">2023-11-02T21:20:51Z</dcterms:modified>
</cp:coreProperties>
</file>