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0602bf822d28443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xr:revisionPtr revIDLastSave="0" documentId="8_{79E8D596-F9FF-400D-B1EB-7C9450F45A08}" xr6:coauthVersionLast="47" xr6:coauthVersionMax="47" xr10:uidLastSave="{00000000-0000-0000-0000-000000000000}"/>
  <bookViews>
    <workbookView xWindow="-120" yWindow="-120" windowWidth="29040" windowHeight="15840" xr2:uid="{8F61CFED-D954-45B9-9B83-D845B48B7FA0}"/>
  </bookViews>
  <sheets>
    <sheet name="Sheet1" sheetId="1" r:id="rId1"/>
    <sheet name="Data" sheetId="2" state="hidden" r:id="rId2"/>
  </sheets>
  <definedNames>
    <definedName name="_xlnm._FilterDatabase" localSheetId="1" hidden="1">Data!$K$3:$N$76</definedName>
    <definedName name="CShape_Height_List">_xlfn.ANCHORARRAY(Data!$AX$4)</definedName>
    <definedName name="CShape_List">Data!$AS$4:$AS$41</definedName>
    <definedName name="CShape_Table">Data!$AS$4:$AV$41</definedName>
    <definedName name="CShape_WidthMatrix_List">Data!$AT$4:$AT$41</definedName>
    <definedName name="Family">Sheet1!$A$4</definedName>
    <definedName name="FBar_List">Data!$K$4:$K$76</definedName>
    <definedName name="FBar_Table">Data!$K$4:$N$76</definedName>
    <definedName name="Fbar_Thk_List">_xlfn.ANCHORARRAY(Data!$P$4)</definedName>
    <definedName name="Fbar_WidthMatrix_List">Data!$L$4:$L$76</definedName>
    <definedName name="LShape_Height_List">_xlfn.ANCHORARRAY(Data!$AO$4)</definedName>
    <definedName name="LShape_List">Data!$AJ$4:$AJ$93</definedName>
    <definedName name="LShape_Table">Data!$AJ$4:$AM$93</definedName>
    <definedName name="LShape_WidthMatrix_List">Data!$AK$4:$AK$93</definedName>
    <definedName name="RecTube_HLegMatrix_List">Data!$AC:$AC</definedName>
    <definedName name="RecTube_List">Data!$T$4:$T$459</definedName>
    <definedName name="RecTube_Table">Data!$T$4:$AA$459</definedName>
    <definedName name="RecTube_VLeg_List">_xlfn.ANCHORARRAY(Data!$AF$4)</definedName>
    <definedName name="RecTube_VLegCol">Data!$U$4:$U$459</definedName>
    <definedName name="RecTube_WallThkMatrix_List">Data!$Y$4:$Y$459</definedName>
    <definedName name="Spacer_Type_List">Data!$B$4:$B$9</definedName>
    <definedName name="Spacer_Type_Table">Data!$B$4:$G$9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58" i="2" l="1"/>
  <c r="Y458" i="2"/>
  <c r="X458" i="2"/>
  <c r="T458" i="2"/>
  <c r="Z457" i="2"/>
  <c r="Y457" i="2"/>
  <c r="X457" i="2"/>
  <c r="T457" i="2"/>
  <c r="Z456" i="2"/>
  <c r="Y456" i="2"/>
  <c r="X456" i="2"/>
  <c r="T456" i="2"/>
  <c r="Z455" i="2"/>
  <c r="Y455" i="2"/>
  <c r="X455" i="2"/>
  <c r="T455" i="2"/>
  <c r="Z454" i="2"/>
  <c r="Y454" i="2"/>
  <c r="X454" i="2"/>
  <c r="T454" i="2"/>
  <c r="Z453" i="2"/>
  <c r="Y453" i="2"/>
  <c r="X453" i="2"/>
  <c r="T453" i="2"/>
  <c r="Z452" i="2"/>
  <c r="Y452" i="2"/>
  <c r="X452" i="2"/>
  <c r="T452" i="2"/>
  <c r="Z451" i="2"/>
  <c r="Y451" i="2"/>
  <c r="X451" i="2"/>
  <c r="T451" i="2"/>
  <c r="Z450" i="2"/>
  <c r="Y450" i="2"/>
  <c r="X450" i="2"/>
  <c r="T450" i="2"/>
  <c r="Z449" i="2"/>
  <c r="Y449" i="2"/>
  <c r="X449" i="2"/>
  <c r="T449" i="2"/>
  <c r="Z448" i="2"/>
  <c r="Y448" i="2"/>
  <c r="X448" i="2"/>
  <c r="T448" i="2"/>
  <c r="Z447" i="2"/>
  <c r="Y447" i="2"/>
  <c r="X447" i="2"/>
  <c r="T447" i="2"/>
  <c r="Z446" i="2"/>
  <c r="Y446" i="2"/>
  <c r="X446" i="2"/>
  <c r="T446" i="2"/>
  <c r="Z445" i="2"/>
  <c r="Y445" i="2"/>
  <c r="X445" i="2"/>
  <c r="T445" i="2"/>
  <c r="Z444" i="2"/>
  <c r="Y444" i="2"/>
  <c r="X444" i="2"/>
  <c r="T444" i="2"/>
  <c r="Z443" i="2"/>
  <c r="Y443" i="2"/>
  <c r="X443" i="2"/>
  <c r="T443" i="2"/>
  <c r="Z442" i="2"/>
  <c r="Y442" i="2"/>
  <c r="X442" i="2"/>
  <c r="T442" i="2"/>
  <c r="Z441" i="2"/>
  <c r="Y441" i="2"/>
  <c r="X441" i="2"/>
  <c r="T441" i="2"/>
  <c r="Z440" i="2"/>
  <c r="Y440" i="2"/>
  <c r="X440" i="2"/>
  <c r="T440" i="2"/>
  <c r="Z439" i="2"/>
  <c r="Y439" i="2"/>
  <c r="X439" i="2"/>
  <c r="T439" i="2"/>
  <c r="Z438" i="2"/>
  <c r="Y438" i="2"/>
  <c r="X438" i="2"/>
  <c r="T438" i="2"/>
  <c r="Z437" i="2"/>
  <c r="Y437" i="2"/>
  <c r="X437" i="2"/>
  <c r="T437" i="2"/>
  <c r="Z436" i="2"/>
  <c r="Y436" i="2"/>
  <c r="X436" i="2"/>
  <c r="T436" i="2"/>
  <c r="Z435" i="2"/>
  <c r="Y435" i="2"/>
  <c r="X435" i="2"/>
  <c r="T435" i="2"/>
  <c r="Z434" i="2"/>
  <c r="Y434" i="2"/>
  <c r="X434" i="2"/>
  <c r="T434" i="2"/>
  <c r="Z433" i="2"/>
  <c r="Y433" i="2"/>
  <c r="X433" i="2"/>
  <c r="T433" i="2"/>
  <c r="Z432" i="2"/>
  <c r="Y432" i="2"/>
  <c r="X432" i="2"/>
  <c r="T432" i="2"/>
  <c r="Z431" i="2"/>
  <c r="Y431" i="2"/>
  <c r="X431" i="2"/>
  <c r="T431" i="2"/>
  <c r="Z430" i="2"/>
  <c r="Y430" i="2"/>
  <c r="X430" i="2"/>
  <c r="T430" i="2"/>
  <c r="Z429" i="2"/>
  <c r="Y429" i="2"/>
  <c r="X429" i="2"/>
  <c r="T429" i="2"/>
  <c r="Z428" i="2"/>
  <c r="Y428" i="2"/>
  <c r="X428" i="2"/>
  <c r="T428" i="2"/>
  <c r="Z427" i="2"/>
  <c r="Y427" i="2"/>
  <c r="X427" i="2"/>
  <c r="T427" i="2"/>
  <c r="Z426" i="2"/>
  <c r="Y426" i="2"/>
  <c r="X426" i="2"/>
  <c r="T426" i="2"/>
  <c r="Z425" i="2"/>
  <c r="Y425" i="2"/>
  <c r="X425" i="2"/>
  <c r="T425" i="2"/>
  <c r="Z424" i="2"/>
  <c r="Y424" i="2"/>
  <c r="X424" i="2"/>
  <c r="T424" i="2"/>
  <c r="Z423" i="2"/>
  <c r="Y423" i="2"/>
  <c r="X423" i="2"/>
  <c r="T423" i="2"/>
  <c r="Z422" i="2"/>
  <c r="Y422" i="2"/>
  <c r="X422" i="2"/>
  <c r="T422" i="2"/>
  <c r="Z421" i="2"/>
  <c r="Y421" i="2"/>
  <c r="X421" i="2"/>
  <c r="T421" i="2"/>
  <c r="Z420" i="2"/>
  <c r="Y420" i="2"/>
  <c r="X420" i="2"/>
  <c r="T420" i="2"/>
  <c r="Z419" i="2"/>
  <c r="Y419" i="2"/>
  <c r="X419" i="2"/>
  <c r="T419" i="2"/>
  <c r="Z418" i="2"/>
  <c r="Y418" i="2"/>
  <c r="X418" i="2"/>
  <c r="T418" i="2"/>
  <c r="Z417" i="2"/>
  <c r="Y417" i="2"/>
  <c r="X417" i="2"/>
  <c r="T417" i="2"/>
  <c r="Z416" i="2"/>
  <c r="Y416" i="2"/>
  <c r="X416" i="2"/>
  <c r="T416" i="2"/>
  <c r="Z415" i="2"/>
  <c r="Y415" i="2"/>
  <c r="X415" i="2"/>
  <c r="T415" i="2"/>
  <c r="Z414" i="2"/>
  <c r="Y414" i="2"/>
  <c r="X414" i="2"/>
  <c r="T414" i="2"/>
  <c r="Z413" i="2"/>
  <c r="Y413" i="2"/>
  <c r="X413" i="2"/>
  <c r="T413" i="2"/>
  <c r="Z412" i="2"/>
  <c r="Y412" i="2"/>
  <c r="X412" i="2"/>
  <c r="T412" i="2"/>
  <c r="Z411" i="2"/>
  <c r="Y411" i="2"/>
  <c r="X411" i="2"/>
  <c r="T411" i="2"/>
  <c r="Z410" i="2"/>
  <c r="Y410" i="2"/>
  <c r="X410" i="2"/>
  <c r="T410" i="2"/>
  <c r="Z409" i="2"/>
  <c r="Y409" i="2"/>
  <c r="X409" i="2"/>
  <c r="T409" i="2"/>
  <c r="Z408" i="2"/>
  <c r="Y408" i="2"/>
  <c r="X408" i="2"/>
  <c r="T408" i="2"/>
  <c r="Z407" i="2"/>
  <c r="Y407" i="2"/>
  <c r="X407" i="2"/>
  <c r="T407" i="2"/>
  <c r="Z406" i="2"/>
  <c r="Y406" i="2"/>
  <c r="X406" i="2"/>
  <c r="T406" i="2"/>
  <c r="Z405" i="2"/>
  <c r="Y405" i="2"/>
  <c r="X405" i="2"/>
  <c r="T405" i="2"/>
  <c r="Z404" i="2"/>
  <c r="Y404" i="2"/>
  <c r="X404" i="2"/>
  <c r="T404" i="2"/>
  <c r="Z403" i="2"/>
  <c r="Y403" i="2"/>
  <c r="X403" i="2"/>
  <c r="T403" i="2"/>
  <c r="Z402" i="2"/>
  <c r="Y402" i="2"/>
  <c r="X402" i="2"/>
  <c r="T402" i="2"/>
  <c r="Z401" i="2"/>
  <c r="Y401" i="2"/>
  <c r="X401" i="2"/>
  <c r="T401" i="2"/>
  <c r="Z400" i="2"/>
  <c r="Y400" i="2"/>
  <c r="X400" i="2"/>
  <c r="T400" i="2"/>
  <c r="Z399" i="2"/>
  <c r="Y399" i="2"/>
  <c r="X399" i="2"/>
  <c r="T399" i="2"/>
  <c r="Z398" i="2"/>
  <c r="Y398" i="2"/>
  <c r="X398" i="2"/>
  <c r="T398" i="2"/>
  <c r="Z397" i="2"/>
  <c r="Y397" i="2"/>
  <c r="X397" i="2"/>
  <c r="T397" i="2"/>
  <c r="Z396" i="2"/>
  <c r="Y396" i="2"/>
  <c r="X396" i="2"/>
  <c r="T396" i="2"/>
  <c r="Z395" i="2"/>
  <c r="Y395" i="2"/>
  <c r="X395" i="2"/>
  <c r="T395" i="2"/>
  <c r="Z394" i="2"/>
  <c r="Y394" i="2"/>
  <c r="X394" i="2"/>
  <c r="T394" i="2"/>
  <c r="Z393" i="2"/>
  <c r="Y393" i="2"/>
  <c r="X393" i="2"/>
  <c r="T393" i="2"/>
  <c r="Z392" i="2"/>
  <c r="Y392" i="2"/>
  <c r="X392" i="2"/>
  <c r="T392" i="2"/>
  <c r="Z391" i="2"/>
  <c r="Y391" i="2"/>
  <c r="X391" i="2"/>
  <c r="T391" i="2"/>
  <c r="Z390" i="2"/>
  <c r="Y390" i="2"/>
  <c r="X390" i="2"/>
  <c r="T390" i="2"/>
  <c r="Z389" i="2"/>
  <c r="Y389" i="2"/>
  <c r="X389" i="2"/>
  <c r="T389" i="2"/>
  <c r="Z388" i="2"/>
  <c r="Y388" i="2"/>
  <c r="X388" i="2"/>
  <c r="T388" i="2"/>
  <c r="Z387" i="2"/>
  <c r="Y387" i="2"/>
  <c r="X387" i="2"/>
  <c r="T387" i="2"/>
  <c r="Z386" i="2"/>
  <c r="Y386" i="2"/>
  <c r="X386" i="2"/>
  <c r="T386" i="2"/>
  <c r="Z385" i="2"/>
  <c r="Y385" i="2"/>
  <c r="X385" i="2"/>
  <c r="T385" i="2"/>
  <c r="Z384" i="2"/>
  <c r="Y384" i="2"/>
  <c r="X384" i="2"/>
  <c r="T384" i="2"/>
  <c r="Z383" i="2"/>
  <c r="Y383" i="2"/>
  <c r="X383" i="2"/>
  <c r="T383" i="2"/>
  <c r="Z382" i="2"/>
  <c r="Y382" i="2"/>
  <c r="X382" i="2"/>
  <c r="T382" i="2"/>
  <c r="Z381" i="2"/>
  <c r="Y381" i="2"/>
  <c r="X381" i="2"/>
  <c r="T381" i="2"/>
  <c r="Z380" i="2"/>
  <c r="Y380" i="2"/>
  <c r="X380" i="2"/>
  <c r="T380" i="2"/>
  <c r="Z379" i="2"/>
  <c r="Y379" i="2"/>
  <c r="X379" i="2"/>
  <c r="T379" i="2"/>
  <c r="Z378" i="2"/>
  <c r="Y378" i="2"/>
  <c r="X378" i="2"/>
  <c r="T378" i="2"/>
  <c r="Z377" i="2"/>
  <c r="Y377" i="2"/>
  <c r="X377" i="2"/>
  <c r="T377" i="2"/>
  <c r="Z376" i="2"/>
  <c r="Y376" i="2"/>
  <c r="X376" i="2"/>
  <c r="T376" i="2"/>
  <c r="Z375" i="2"/>
  <c r="Y375" i="2"/>
  <c r="X375" i="2"/>
  <c r="T375" i="2"/>
  <c r="Z374" i="2"/>
  <c r="Y374" i="2"/>
  <c r="X374" i="2"/>
  <c r="T374" i="2"/>
  <c r="Z373" i="2"/>
  <c r="Y373" i="2"/>
  <c r="X373" i="2"/>
  <c r="T373" i="2"/>
  <c r="Z372" i="2"/>
  <c r="Y372" i="2"/>
  <c r="X372" i="2"/>
  <c r="T372" i="2"/>
  <c r="Z371" i="2"/>
  <c r="Y371" i="2"/>
  <c r="X371" i="2"/>
  <c r="T371" i="2"/>
  <c r="Z370" i="2"/>
  <c r="Y370" i="2"/>
  <c r="X370" i="2"/>
  <c r="T370" i="2"/>
  <c r="Z369" i="2"/>
  <c r="Y369" i="2"/>
  <c r="X369" i="2"/>
  <c r="T369" i="2"/>
  <c r="Z368" i="2"/>
  <c r="Y368" i="2"/>
  <c r="X368" i="2"/>
  <c r="T368" i="2"/>
  <c r="Z367" i="2"/>
  <c r="Y367" i="2"/>
  <c r="X367" i="2"/>
  <c r="T367" i="2"/>
  <c r="Z366" i="2"/>
  <c r="Y366" i="2"/>
  <c r="X366" i="2"/>
  <c r="T366" i="2"/>
  <c r="Z365" i="2"/>
  <c r="Y365" i="2"/>
  <c r="X365" i="2"/>
  <c r="T365" i="2"/>
  <c r="Z364" i="2"/>
  <c r="Y364" i="2"/>
  <c r="X364" i="2"/>
  <c r="T364" i="2"/>
  <c r="Z363" i="2"/>
  <c r="Y363" i="2"/>
  <c r="X363" i="2"/>
  <c r="T363" i="2"/>
  <c r="Z362" i="2"/>
  <c r="Y362" i="2"/>
  <c r="X362" i="2"/>
  <c r="T362" i="2"/>
  <c r="Z361" i="2"/>
  <c r="Y361" i="2"/>
  <c r="X361" i="2"/>
  <c r="T361" i="2"/>
  <c r="Z360" i="2"/>
  <c r="Y360" i="2"/>
  <c r="X360" i="2"/>
  <c r="T360" i="2"/>
  <c r="Z359" i="2"/>
  <c r="Y359" i="2"/>
  <c r="X359" i="2"/>
  <c r="T359" i="2"/>
  <c r="Z358" i="2"/>
  <c r="Y358" i="2"/>
  <c r="X358" i="2"/>
  <c r="T358" i="2"/>
  <c r="Z357" i="2"/>
  <c r="Y357" i="2"/>
  <c r="X357" i="2"/>
  <c r="T357" i="2"/>
  <c r="Z356" i="2"/>
  <c r="Y356" i="2"/>
  <c r="X356" i="2"/>
  <c r="T356" i="2"/>
  <c r="Z355" i="2"/>
  <c r="Y355" i="2"/>
  <c r="X355" i="2"/>
  <c r="T355" i="2"/>
  <c r="Z354" i="2"/>
  <c r="Y354" i="2"/>
  <c r="X354" i="2"/>
  <c r="T354" i="2"/>
  <c r="Z353" i="2"/>
  <c r="Y353" i="2"/>
  <c r="X353" i="2"/>
  <c r="T353" i="2"/>
  <c r="Z352" i="2"/>
  <c r="Y352" i="2"/>
  <c r="X352" i="2"/>
  <c r="T352" i="2"/>
  <c r="Z351" i="2"/>
  <c r="Y351" i="2"/>
  <c r="X351" i="2"/>
  <c r="T351" i="2"/>
  <c r="Z350" i="2"/>
  <c r="Y350" i="2"/>
  <c r="X350" i="2"/>
  <c r="T350" i="2"/>
  <c r="Z349" i="2"/>
  <c r="Y349" i="2"/>
  <c r="X349" i="2"/>
  <c r="T349" i="2"/>
  <c r="Z348" i="2"/>
  <c r="Y348" i="2"/>
  <c r="X348" i="2"/>
  <c r="T348" i="2"/>
  <c r="Z347" i="2"/>
  <c r="Y347" i="2"/>
  <c r="X347" i="2"/>
  <c r="T347" i="2"/>
  <c r="Z346" i="2"/>
  <c r="Y346" i="2"/>
  <c r="X346" i="2"/>
  <c r="T346" i="2"/>
  <c r="Z345" i="2"/>
  <c r="Y345" i="2"/>
  <c r="X345" i="2"/>
  <c r="T345" i="2"/>
  <c r="Z344" i="2"/>
  <c r="Y344" i="2"/>
  <c r="X344" i="2"/>
  <c r="T344" i="2"/>
  <c r="Z343" i="2"/>
  <c r="Y343" i="2"/>
  <c r="X343" i="2"/>
  <c r="T343" i="2"/>
  <c r="Z342" i="2"/>
  <c r="Y342" i="2"/>
  <c r="X342" i="2"/>
  <c r="T342" i="2"/>
  <c r="Z341" i="2"/>
  <c r="Y341" i="2"/>
  <c r="X341" i="2"/>
  <c r="T341" i="2"/>
  <c r="Z340" i="2"/>
  <c r="Y340" i="2"/>
  <c r="X340" i="2"/>
  <c r="T340" i="2"/>
  <c r="Z339" i="2"/>
  <c r="Y339" i="2"/>
  <c r="X339" i="2"/>
  <c r="T339" i="2"/>
  <c r="Z338" i="2"/>
  <c r="Y338" i="2"/>
  <c r="X338" i="2"/>
  <c r="T338" i="2"/>
  <c r="Z337" i="2"/>
  <c r="Y337" i="2"/>
  <c r="X337" i="2"/>
  <c r="T337" i="2"/>
  <c r="Z336" i="2"/>
  <c r="Y336" i="2"/>
  <c r="X336" i="2"/>
  <c r="T336" i="2"/>
  <c r="Z335" i="2"/>
  <c r="Y335" i="2"/>
  <c r="X335" i="2"/>
  <c r="T335" i="2"/>
  <c r="Z334" i="2"/>
  <c r="Y334" i="2"/>
  <c r="X334" i="2"/>
  <c r="T334" i="2"/>
  <c r="Z333" i="2"/>
  <c r="Y333" i="2"/>
  <c r="X333" i="2"/>
  <c r="T333" i="2"/>
  <c r="Z332" i="2"/>
  <c r="Y332" i="2"/>
  <c r="X332" i="2"/>
  <c r="T332" i="2"/>
  <c r="Z331" i="2"/>
  <c r="Y331" i="2"/>
  <c r="X331" i="2"/>
  <c r="T331" i="2"/>
  <c r="Z330" i="2"/>
  <c r="Y330" i="2"/>
  <c r="X330" i="2"/>
  <c r="T330" i="2"/>
  <c r="Z329" i="2"/>
  <c r="Y329" i="2"/>
  <c r="X329" i="2"/>
  <c r="T329" i="2"/>
  <c r="Z328" i="2"/>
  <c r="Y328" i="2"/>
  <c r="X328" i="2"/>
  <c r="T328" i="2"/>
  <c r="Z327" i="2"/>
  <c r="Y327" i="2"/>
  <c r="X327" i="2"/>
  <c r="T327" i="2"/>
  <c r="Z326" i="2"/>
  <c r="Y326" i="2"/>
  <c r="X326" i="2"/>
  <c r="T326" i="2"/>
  <c r="Z325" i="2"/>
  <c r="Y325" i="2"/>
  <c r="X325" i="2"/>
  <c r="T325" i="2"/>
  <c r="Z324" i="2"/>
  <c r="Y324" i="2"/>
  <c r="X324" i="2"/>
  <c r="T324" i="2"/>
  <c r="Z323" i="2"/>
  <c r="Y323" i="2"/>
  <c r="X323" i="2"/>
  <c r="T323" i="2"/>
  <c r="Z322" i="2"/>
  <c r="Y322" i="2"/>
  <c r="X322" i="2"/>
  <c r="T322" i="2"/>
  <c r="Z321" i="2"/>
  <c r="Y321" i="2"/>
  <c r="X321" i="2"/>
  <c r="T321" i="2"/>
  <c r="Z320" i="2"/>
  <c r="Y320" i="2"/>
  <c r="X320" i="2"/>
  <c r="T320" i="2"/>
  <c r="Z319" i="2"/>
  <c r="Y319" i="2"/>
  <c r="X319" i="2"/>
  <c r="T319" i="2"/>
  <c r="Z318" i="2"/>
  <c r="Y318" i="2"/>
  <c r="X318" i="2"/>
  <c r="T318" i="2"/>
  <c r="Z317" i="2"/>
  <c r="Y317" i="2"/>
  <c r="X317" i="2"/>
  <c r="T317" i="2"/>
  <c r="Z316" i="2"/>
  <c r="Y316" i="2"/>
  <c r="X316" i="2"/>
  <c r="T316" i="2"/>
  <c r="Z315" i="2"/>
  <c r="Y315" i="2"/>
  <c r="X315" i="2"/>
  <c r="T315" i="2"/>
  <c r="Z314" i="2"/>
  <c r="Y314" i="2"/>
  <c r="X314" i="2"/>
  <c r="T314" i="2"/>
  <c r="Z313" i="2"/>
  <c r="Y313" i="2"/>
  <c r="X313" i="2"/>
  <c r="T313" i="2"/>
  <c r="Z312" i="2"/>
  <c r="Y312" i="2"/>
  <c r="X312" i="2"/>
  <c r="T312" i="2"/>
  <c r="Z311" i="2"/>
  <c r="Y311" i="2"/>
  <c r="X311" i="2"/>
  <c r="T311" i="2"/>
  <c r="Z310" i="2"/>
  <c r="Y310" i="2"/>
  <c r="X310" i="2"/>
  <c r="T310" i="2"/>
  <c r="Z309" i="2"/>
  <c r="Y309" i="2"/>
  <c r="X309" i="2"/>
  <c r="T309" i="2"/>
  <c r="Z308" i="2"/>
  <c r="Y308" i="2"/>
  <c r="X308" i="2"/>
  <c r="T308" i="2"/>
  <c r="Z307" i="2"/>
  <c r="Y307" i="2"/>
  <c r="X307" i="2"/>
  <c r="T307" i="2"/>
  <c r="Z306" i="2"/>
  <c r="Y306" i="2"/>
  <c r="X306" i="2"/>
  <c r="T306" i="2"/>
  <c r="Z305" i="2"/>
  <c r="Y305" i="2"/>
  <c r="X305" i="2"/>
  <c r="T305" i="2"/>
  <c r="Z304" i="2"/>
  <c r="Y304" i="2"/>
  <c r="X304" i="2"/>
  <c r="T304" i="2"/>
  <c r="Z303" i="2"/>
  <c r="Y303" i="2"/>
  <c r="X303" i="2"/>
  <c r="T303" i="2"/>
  <c r="Z302" i="2"/>
  <c r="Y302" i="2"/>
  <c r="X302" i="2"/>
  <c r="T302" i="2"/>
  <c r="Z301" i="2"/>
  <c r="Y301" i="2"/>
  <c r="X301" i="2"/>
  <c r="T301" i="2"/>
  <c r="Z300" i="2"/>
  <c r="Y300" i="2"/>
  <c r="X300" i="2"/>
  <c r="T300" i="2"/>
  <c r="Z299" i="2"/>
  <c r="Y299" i="2"/>
  <c r="X299" i="2"/>
  <c r="T299" i="2"/>
  <c r="Z298" i="2"/>
  <c r="Y298" i="2"/>
  <c r="X298" i="2"/>
  <c r="T298" i="2"/>
  <c r="Z297" i="2"/>
  <c r="Y297" i="2"/>
  <c r="X297" i="2"/>
  <c r="T297" i="2"/>
  <c r="Z296" i="2"/>
  <c r="Y296" i="2"/>
  <c r="X296" i="2"/>
  <c r="T296" i="2"/>
  <c r="Z295" i="2"/>
  <c r="Y295" i="2"/>
  <c r="X295" i="2"/>
  <c r="T295" i="2"/>
  <c r="Z294" i="2"/>
  <c r="Y294" i="2"/>
  <c r="X294" i="2"/>
  <c r="T294" i="2"/>
  <c r="Z293" i="2"/>
  <c r="Y293" i="2"/>
  <c r="X293" i="2"/>
  <c r="T293" i="2"/>
  <c r="Z292" i="2"/>
  <c r="Y292" i="2"/>
  <c r="X292" i="2"/>
  <c r="T292" i="2"/>
  <c r="Z291" i="2"/>
  <c r="Y291" i="2"/>
  <c r="X291" i="2"/>
  <c r="T291" i="2"/>
  <c r="Z290" i="2"/>
  <c r="Y290" i="2"/>
  <c r="X290" i="2"/>
  <c r="T290" i="2"/>
  <c r="Z289" i="2"/>
  <c r="Y289" i="2"/>
  <c r="X289" i="2"/>
  <c r="T289" i="2"/>
  <c r="Z288" i="2"/>
  <c r="Y288" i="2"/>
  <c r="X288" i="2"/>
  <c r="T288" i="2"/>
  <c r="Z287" i="2"/>
  <c r="Y287" i="2"/>
  <c r="X287" i="2"/>
  <c r="T287" i="2"/>
  <c r="Z286" i="2"/>
  <c r="Y286" i="2"/>
  <c r="X286" i="2"/>
  <c r="T286" i="2"/>
  <c r="Z285" i="2"/>
  <c r="Y285" i="2"/>
  <c r="X285" i="2"/>
  <c r="T285" i="2"/>
  <c r="Z284" i="2"/>
  <c r="Y284" i="2"/>
  <c r="X284" i="2"/>
  <c r="T284" i="2"/>
  <c r="Z283" i="2"/>
  <c r="Y283" i="2"/>
  <c r="X283" i="2"/>
  <c r="T283" i="2"/>
  <c r="Z282" i="2"/>
  <c r="Y282" i="2"/>
  <c r="X282" i="2"/>
  <c r="T282" i="2"/>
  <c r="Z281" i="2"/>
  <c r="Y281" i="2"/>
  <c r="X281" i="2"/>
  <c r="T281" i="2"/>
  <c r="Z280" i="2"/>
  <c r="Y280" i="2"/>
  <c r="X280" i="2"/>
  <c r="T280" i="2"/>
  <c r="Z279" i="2"/>
  <c r="Y279" i="2"/>
  <c r="X279" i="2"/>
  <c r="T279" i="2"/>
  <c r="Z278" i="2"/>
  <c r="Y278" i="2"/>
  <c r="X278" i="2"/>
  <c r="T278" i="2"/>
  <c r="Z277" i="2"/>
  <c r="Y277" i="2"/>
  <c r="X277" i="2"/>
  <c r="T277" i="2"/>
  <c r="Z276" i="2"/>
  <c r="Y276" i="2"/>
  <c r="X276" i="2"/>
  <c r="T276" i="2"/>
  <c r="Z275" i="2"/>
  <c r="Y275" i="2"/>
  <c r="X275" i="2"/>
  <c r="T275" i="2"/>
  <c r="Z274" i="2"/>
  <c r="Y274" i="2"/>
  <c r="X274" i="2"/>
  <c r="T274" i="2"/>
  <c r="Z273" i="2"/>
  <c r="Y273" i="2"/>
  <c r="X273" i="2"/>
  <c r="T273" i="2"/>
  <c r="Z272" i="2"/>
  <c r="Y272" i="2"/>
  <c r="X272" i="2"/>
  <c r="T272" i="2"/>
  <c r="Z271" i="2"/>
  <c r="Y271" i="2"/>
  <c r="X271" i="2"/>
  <c r="T271" i="2"/>
  <c r="Z270" i="2"/>
  <c r="Y270" i="2"/>
  <c r="X270" i="2"/>
  <c r="T270" i="2"/>
  <c r="Z269" i="2"/>
  <c r="Y269" i="2"/>
  <c r="X269" i="2"/>
  <c r="T269" i="2"/>
  <c r="Z268" i="2"/>
  <c r="Y268" i="2"/>
  <c r="X268" i="2"/>
  <c r="T268" i="2"/>
  <c r="Z267" i="2"/>
  <c r="Y267" i="2"/>
  <c r="X267" i="2"/>
  <c r="T267" i="2"/>
  <c r="Z266" i="2"/>
  <c r="Y266" i="2"/>
  <c r="X266" i="2"/>
  <c r="T266" i="2"/>
  <c r="Z265" i="2"/>
  <c r="Y265" i="2"/>
  <c r="X265" i="2"/>
  <c r="T265" i="2"/>
  <c r="Z264" i="2"/>
  <c r="Y264" i="2"/>
  <c r="X264" i="2"/>
  <c r="T264" i="2"/>
  <c r="Z263" i="2"/>
  <c r="Y263" i="2"/>
  <c r="X263" i="2"/>
  <c r="T263" i="2"/>
  <c r="Z262" i="2"/>
  <c r="Y262" i="2"/>
  <c r="X262" i="2"/>
  <c r="T262" i="2"/>
  <c r="Z261" i="2"/>
  <c r="Y261" i="2"/>
  <c r="X261" i="2"/>
  <c r="T261" i="2"/>
  <c r="Z260" i="2"/>
  <c r="Y260" i="2"/>
  <c r="X260" i="2"/>
  <c r="T260" i="2"/>
  <c r="Z259" i="2"/>
  <c r="Y259" i="2"/>
  <c r="X259" i="2"/>
  <c r="T259" i="2"/>
  <c r="Z258" i="2"/>
  <c r="Y258" i="2"/>
  <c r="X258" i="2"/>
  <c r="T258" i="2"/>
  <c r="Z257" i="2"/>
  <c r="Y257" i="2"/>
  <c r="X257" i="2"/>
  <c r="T257" i="2"/>
  <c r="Z256" i="2"/>
  <c r="Y256" i="2"/>
  <c r="X256" i="2"/>
  <c r="T256" i="2"/>
  <c r="Z255" i="2"/>
  <c r="Y255" i="2"/>
  <c r="X255" i="2"/>
  <c r="T255" i="2"/>
  <c r="Z254" i="2"/>
  <c r="Y254" i="2"/>
  <c r="X254" i="2"/>
  <c r="T254" i="2"/>
  <c r="Z253" i="2"/>
  <c r="Y253" i="2"/>
  <c r="X253" i="2"/>
  <c r="T253" i="2"/>
  <c r="Z252" i="2"/>
  <c r="Y252" i="2"/>
  <c r="X252" i="2"/>
  <c r="T252" i="2"/>
  <c r="Z251" i="2"/>
  <c r="Y251" i="2"/>
  <c r="X251" i="2"/>
  <c r="T251" i="2"/>
  <c r="Z250" i="2"/>
  <c r="Y250" i="2"/>
  <c r="X250" i="2"/>
  <c r="T250" i="2"/>
  <c r="Z249" i="2"/>
  <c r="Y249" i="2"/>
  <c r="X249" i="2"/>
  <c r="T249" i="2"/>
  <c r="Z248" i="2"/>
  <c r="Y248" i="2"/>
  <c r="X248" i="2"/>
  <c r="T248" i="2"/>
  <c r="Z247" i="2"/>
  <c r="Y247" i="2"/>
  <c r="X247" i="2"/>
  <c r="T247" i="2"/>
  <c r="Z246" i="2"/>
  <c r="Y246" i="2"/>
  <c r="X246" i="2"/>
  <c r="T246" i="2"/>
  <c r="Z245" i="2"/>
  <c r="Y245" i="2"/>
  <c r="X245" i="2"/>
  <c r="T245" i="2"/>
  <c r="Z244" i="2"/>
  <c r="Y244" i="2"/>
  <c r="X244" i="2"/>
  <c r="T244" i="2"/>
  <c r="Z243" i="2"/>
  <c r="Y243" i="2"/>
  <c r="X243" i="2"/>
  <c r="T243" i="2"/>
  <c r="Z242" i="2"/>
  <c r="Y242" i="2"/>
  <c r="X242" i="2"/>
  <c r="T242" i="2"/>
  <c r="Z241" i="2"/>
  <c r="Y241" i="2"/>
  <c r="X241" i="2"/>
  <c r="T241" i="2"/>
  <c r="Z240" i="2"/>
  <c r="Y240" i="2"/>
  <c r="X240" i="2"/>
  <c r="T240" i="2"/>
  <c r="Z239" i="2"/>
  <c r="Y239" i="2"/>
  <c r="X239" i="2"/>
  <c r="T239" i="2"/>
  <c r="Z238" i="2"/>
  <c r="Y238" i="2"/>
  <c r="X238" i="2"/>
  <c r="T238" i="2"/>
  <c r="Z237" i="2"/>
  <c r="Y237" i="2"/>
  <c r="X237" i="2"/>
  <c r="T237" i="2"/>
  <c r="Z236" i="2"/>
  <c r="Y236" i="2"/>
  <c r="X236" i="2"/>
  <c r="T236" i="2"/>
  <c r="Z235" i="2"/>
  <c r="Y235" i="2"/>
  <c r="X235" i="2"/>
  <c r="T235" i="2"/>
  <c r="Z234" i="2"/>
  <c r="Y234" i="2"/>
  <c r="X234" i="2"/>
  <c r="T234" i="2"/>
  <c r="Z233" i="2"/>
  <c r="Y233" i="2"/>
  <c r="X233" i="2"/>
  <c r="T233" i="2"/>
  <c r="Z232" i="2"/>
  <c r="Y232" i="2"/>
  <c r="X232" i="2"/>
  <c r="T232" i="2"/>
  <c r="Z231" i="2"/>
  <c r="Y231" i="2"/>
  <c r="X231" i="2"/>
  <c r="T231" i="2"/>
  <c r="Z230" i="2"/>
  <c r="Y230" i="2"/>
  <c r="X230" i="2"/>
  <c r="T230" i="2"/>
  <c r="Z229" i="2"/>
  <c r="Y229" i="2"/>
  <c r="X229" i="2"/>
  <c r="T229" i="2"/>
  <c r="Z228" i="2"/>
  <c r="Y228" i="2"/>
  <c r="X228" i="2"/>
  <c r="T228" i="2"/>
  <c r="Z227" i="2"/>
  <c r="Y227" i="2"/>
  <c r="X227" i="2"/>
  <c r="T227" i="2"/>
  <c r="Z226" i="2"/>
  <c r="Y226" i="2"/>
  <c r="X226" i="2"/>
  <c r="T226" i="2"/>
  <c r="Z225" i="2"/>
  <c r="Y225" i="2"/>
  <c r="X225" i="2"/>
  <c r="T225" i="2"/>
  <c r="Z224" i="2"/>
  <c r="Y224" i="2"/>
  <c r="X224" i="2"/>
  <c r="T224" i="2"/>
  <c r="Z223" i="2"/>
  <c r="Y223" i="2"/>
  <c r="X223" i="2"/>
  <c r="T223" i="2"/>
  <c r="Z222" i="2"/>
  <c r="Y222" i="2"/>
  <c r="X222" i="2"/>
  <c r="T222" i="2"/>
  <c r="Z221" i="2"/>
  <c r="Y221" i="2"/>
  <c r="X221" i="2"/>
  <c r="T221" i="2"/>
  <c r="Z220" i="2"/>
  <c r="Y220" i="2"/>
  <c r="X220" i="2"/>
  <c r="T220" i="2"/>
  <c r="Z219" i="2"/>
  <c r="Y219" i="2"/>
  <c r="X219" i="2"/>
  <c r="T219" i="2"/>
  <c r="Z218" i="2"/>
  <c r="Y218" i="2"/>
  <c r="X218" i="2"/>
  <c r="T218" i="2"/>
  <c r="Z217" i="2"/>
  <c r="Y217" i="2"/>
  <c r="X217" i="2"/>
  <c r="T217" i="2"/>
  <c r="Z216" i="2"/>
  <c r="Y216" i="2"/>
  <c r="X216" i="2"/>
  <c r="T216" i="2"/>
  <c r="Z215" i="2"/>
  <c r="Y215" i="2"/>
  <c r="X215" i="2"/>
  <c r="T215" i="2"/>
  <c r="Z214" i="2"/>
  <c r="Y214" i="2"/>
  <c r="X214" i="2"/>
  <c r="T214" i="2"/>
  <c r="Z213" i="2"/>
  <c r="Y213" i="2"/>
  <c r="X213" i="2"/>
  <c r="T213" i="2"/>
  <c r="Z212" i="2"/>
  <c r="Y212" i="2"/>
  <c r="X212" i="2"/>
  <c r="T212" i="2"/>
  <c r="Z211" i="2"/>
  <c r="Y211" i="2"/>
  <c r="X211" i="2"/>
  <c r="T211" i="2"/>
  <c r="Z210" i="2"/>
  <c r="Y210" i="2"/>
  <c r="X210" i="2"/>
  <c r="T210" i="2"/>
  <c r="Z209" i="2"/>
  <c r="Y209" i="2"/>
  <c r="X209" i="2"/>
  <c r="T209" i="2"/>
  <c r="Z208" i="2"/>
  <c r="Y208" i="2"/>
  <c r="X208" i="2"/>
  <c r="T208" i="2"/>
  <c r="Z207" i="2"/>
  <c r="Y207" i="2"/>
  <c r="X207" i="2"/>
  <c r="T207" i="2"/>
  <c r="Z206" i="2"/>
  <c r="Y206" i="2"/>
  <c r="X206" i="2"/>
  <c r="T206" i="2"/>
  <c r="Z205" i="2"/>
  <c r="Y205" i="2"/>
  <c r="X205" i="2"/>
  <c r="T205" i="2"/>
  <c r="Z204" i="2"/>
  <c r="Y204" i="2"/>
  <c r="X204" i="2"/>
  <c r="T204" i="2"/>
  <c r="Z203" i="2"/>
  <c r="Y203" i="2"/>
  <c r="X203" i="2"/>
  <c r="T203" i="2"/>
  <c r="Z202" i="2"/>
  <c r="Y202" i="2"/>
  <c r="X202" i="2"/>
  <c r="T202" i="2"/>
  <c r="Z201" i="2"/>
  <c r="Y201" i="2"/>
  <c r="X201" i="2"/>
  <c r="T201" i="2"/>
  <c r="Z200" i="2"/>
  <c r="Y200" i="2"/>
  <c r="X200" i="2"/>
  <c r="T200" i="2"/>
  <c r="Z199" i="2"/>
  <c r="Y199" i="2"/>
  <c r="X199" i="2"/>
  <c r="T199" i="2"/>
  <c r="Z198" i="2"/>
  <c r="Y198" i="2"/>
  <c r="X198" i="2"/>
  <c r="T198" i="2"/>
  <c r="Z197" i="2"/>
  <c r="Y197" i="2"/>
  <c r="X197" i="2"/>
  <c r="T197" i="2"/>
  <c r="Z196" i="2"/>
  <c r="Y196" i="2"/>
  <c r="X196" i="2"/>
  <c r="T196" i="2"/>
  <c r="Z195" i="2"/>
  <c r="Y195" i="2"/>
  <c r="X195" i="2"/>
  <c r="T195" i="2"/>
  <c r="Z194" i="2"/>
  <c r="Y194" i="2"/>
  <c r="X194" i="2"/>
  <c r="T194" i="2"/>
  <c r="Z193" i="2"/>
  <c r="Y193" i="2"/>
  <c r="X193" i="2"/>
  <c r="T193" i="2"/>
  <c r="Z192" i="2"/>
  <c r="Y192" i="2"/>
  <c r="X192" i="2"/>
  <c r="T192" i="2"/>
  <c r="Z191" i="2"/>
  <c r="Y191" i="2"/>
  <c r="X191" i="2"/>
  <c r="T191" i="2"/>
  <c r="Z190" i="2"/>
  <c r="Y190" i="2"/>
  <c r="X190" i="2"/>
  <c r="T190" i="2"/>
  <c r="Z189" i="2"/>
  <c r="Y189" i="2"/>
  <c r="X189" i="2"/>
  <c r="T189" i="2"/>
  <c r="Z188" i="2"/>
  <c r="Y188" i="2"/>
  <c r="X188" i="2"/>
  <c r="T188" i="2"/>
  <c r="Z187" i="2"/>
  <c r="Y187" i="2"/>
  <c r="X187" i="2"/>
  <c r="T187" i="2"/>
  <c r="Z186" i="2"/>
  <c r="Y186" i="2"/>
  <c r="X186" i="2"/>
  <c r="T186" i="2"/>
  <c r="Z185" i="2"/>
  <c r="Y185" i="2"/>
  <c r="X185" i="2"/>
  <c r="T185" i="2"/>
  <c r="Z184" i="2"/>
  <c r="Y184" i="2"/>
  <c r="X184" i="2"/>
  <c r="T184" i="2"/>
  <c r="Z183" i="2"/>
  <c r="Y183" i="2"/>
  <c r="X183" i="2"/>
  <c r="T183" i="2"/>
  <c r="Z182" i="2"/>
  <c r="Y182" i="2"/>
  <c r="X182" i="2"/>
  <c r="T182" i="2"/>
  <c r="Z181" i="2"/>
  <c r="Y181" i="2"/>
  <c r="X181" i="2"/>
  <c r="T181" i="2"/>
  <c r="Z180" i="2"/>
  <c r="Y180" i="2"/>
  <c r="X180" i="2"/>
  <c r="T180" i="2"/>
  <c r="Z179" i="2"/>
  <c r="Y179" i="2"/>
  <c r="X179" i="2"/>
  <c r="T179" i="2"/>
  <c r="Z178" i="2"/>
  <c r="Y178" i="2"/>
  <c r="X178" i="2"/>
  <c r="T178" i="2"/>
  <c r="Z177" i="2"/>
  <c r="Y177" i="2"/>
  <c r="X177" i="2"/>
  <c r="T177" i="2"/>
  <c r="Z176" i="2"/>
  <c r="Y176" i="2"/>
  <c r="X176" i="2"/>
  <c r="T176" i="2"/>
  <c r="Z175" i="2"/>
  <c r="Y175" i="2"/>
  <c r="X175" i="2"/>
  <c r="T175" i="2"/>
  <c r="Z174" i="2"/>
  <c r="Y174" i="2"/>
  <c r="X174" i="2"/>
  <c r="T174" i="2"/>
  <c r="Z173" i="2"/>
  <c r="Y173" i="2"/>
  <c r="X173" i="2"/>
  <c r="T173" i="2"/>
  <c r="Z172" i="2"/>
  <c r="Y172" i="2"/>
  <c r="X172" i="2"/>
  <c r="T172" i="2"/>
  <c r="Z171" i="2"/>
  <c r="Y171" i="2"/>
  <c r="X171" i="2"/>
  <c r="T171" i="2"/>
  <c r="Z170" i="2"/>
  <c r="Y170" i="2"/>
  <c r="X170" i="2"/>
  <c r="T170" i="2"/>
  <c r="Z169" i="2"/>
  <c r="Y169" i="2"/>
  <c r="X169" i="2"/>
  <c r="T169" i="2"/>
  <c r="Z168" i="2"/>
  <c r="Y168" i="2"/>
  <c r="X168" i="2"/>
  <c r="T168" i="2"/>
  <c r="Z167" i="2"/>
  <c r="Y167" i="2"/>
  <c r="X167" i="2"/>
  <c r="T167" i="2"/>
  <c r="Z166" i="2"/>
  <c r="Y166" i="2"/>
  <c r="X166" i="2"/>
  <c r="T166" i="2"/>
  <c r="Z165" i="2"/>
  <c r="Y165" i="2"/>
  <c r="X165" i="2"/>
  <c r="T165" i="2"/>
  <c r="Z164" i="2"/>
  <c r="Y164" i="2"/>
  <c r="X164" i="2"/>
  <c r="T164" i="2"/>
  <c r="Z163" i="2"/>
  <c r="Y163" i="2"/>
  <c r="X163" i="2"/>
  <c r="T163" i="2"/>
  <c r="Z162" i="2"/>
  <c r="Y162" i="2"/>
  <c r="X162" i="2"/>
  <c r="T162" i="2"/>
  <c r="Z161" i="2"/>
  <c r="Y161" i="2"/>
  <c r="X161" i="2"/>
  <c r="T161" i="2"/>
  <c r="Z160" i="2"/>
  <c r="Y160" i="2"/>
  <c r="X160" i="2"/>
  <c r="T160" i="2"/>
  <c r="Z159" i="2"/>
  <c r="Y159" i="2"/>
  <c r="X159" i="2"/>
  <c r="T159" i="2"/>
  <c r="Z158" i="2"/>
  <c r="Y158" i="2"/>
  <c r="X158" i="2"/>
  <c r="T158" i="2"/>
  <c r="Z157" i="2"/>
  <c r="Y157" i="2"/>
  <c r="X157" i="2"/>
  <c r="T157" i="2"/>
  <c r="Z156" i="2"/>
  <c r="Y156" i="2"/>
  <c r="X156" i="2"/>
  <c r="T156" i="2"/>
  <c r="Z155" i="2"/>
  <c r="Y155" i="2"/>
  <c r="X155" i="2"/>
  <c r="T155" i="2"/>
  <c r="Z154" i="2"/>
  <c r="Y154" i="2"/>
  <c r="X154" i="2"/>
  <c r="T154" i="2"/>
  <c r="Z153" i="2"/>
  <c r="Y153" i="2"/>
  <c r="X153" i="2"/>
  <c r="T153" i="2"/>
  <c r="Z152" i="2"/>
  <c r="Y152" i="2"/>
  <c r="X152" i="2"/>
  <c r="T152" i="2"/>
  <c r="Z151" i="2"/>
  <c r="Y151" i="2"/>
  <c r="X151" i="2"/>
  <c r="T151" i="2"/>
  <c r="Z150" i="2"/>
  <c r="Y150" i="2"/>
  <c r="X150" i="2"/>
  <c r="T150" i="2"/>
  <c r="Z149" i="2"/>
  <c r="Y149" i="2"/>
  <c r="X149" i="2"/>
  <c r="T149" i="2"/>
  <c r="Z148" i="2"/>
  <c r="Y148" i="2"/>
  <c r="X148" i="2"/>
  <c r="T148" i="2"/>
  <c r="Z147" i="2"/>
  <c r="Y147" i="2"/>
  <c r="X147" i="2"/>
  <c r="T147" i="2"/>
  <c r="Z146" i="2"/>
  <c r="Y146" i="2"/>
  <c r="X146" i="2"/>
  <c r="T146" i="2"/>
  <c r="Z145" i="2"/>
  <c r="Y145" i="2"/>
  <c r="X145" i="2"/>
  <c r="T145" i="2"/>
  <c r="Z144" i="2"/>
  <c r="Y144" i="2"/>
  <c r="X144" i="2"/>
  <c r="T144" i="2"/>
  <c r="Z143" i="2"/>
  <c r="Y143" i="2"/>
  <c r="X143" i="2"/>
  <c r="T143" i="2"/>
  <c r="Z142" i="2"/>
  <c r="Y142" i="2"/>
  <c r="X142" i="2"/>
  <c r="T142" i="2"/>
  <c r="Z141" i="2"/>
  <c r="Y141" i="2"/>
  <c r="X141" i="2"/>
  <c r="T141" i="2"/>
  <c r="Z140" i="2"/>
  <c r="Y140" i="2"/>
  <c r="X140" i="2"/>
  <c r="T140" i="2"/>
  <c r="Z139" i="2"/>
  <c r="Y139" i="2"/>
  <c r="X139" i="2"/>
  <c r="T139" i="2"/>
  <c r="Z138" i="2"/>
  <c r="Y138" i="2"/>
  <c r="X138" i="2"/>
  <c r="T138" i="2"/>
  <c r="Z137" i="2"/>
  <c r="Y137" i="2"/>
  <c r="X137" i="2"/>
  <c r="T137" i="2"/>
  <c r="Z136" i="2"/>
  <c r="Y136" i="2"/>
  <c r="X136" i="2"/>
  <c r="T136" i="2"/>
  <c r="Z135" i="2"/>
  <c r="Y135" i="2"/>
  <c r="X135" i="2"/>
  <c r="T135" i="2"/>
  <c r="Z134" i="2"/>
  <c r="Y134" i="2"/>
  <c r="X134" i="2"/>
  <c r="T134" i="2"/>
  <c r="Z133" i="2"/>
  <c r="Y133" i="2"/>
  <c r="X133" i="2"/>
  <c r="T133" i="2"/>
  <c r="Z132" i="2"/>
  <c r="Y132" i="2"/>
  <c r="X132" i="2"/>
  <c r="T132" i="2"/>
  <c r="Z131" i="2"/>
  <c r="Y131" i="2"/>
  <c r="X131" i="2"/>
  <c r="T131" i="2"/>
  <c r="Z130" i="2"/>
  <c r="Y130" i="2"/>
  <c r="X130" i="2"/>
  <c r="T130" i="2"/>
  <c r="Z129" i="2"/>
  <c r="Y129" i="2"/>
  <c r="X129" i="2"/>
  <c r="T129" i="2"/>
  <c r="Z128" i="2"/>
  <c r="Y128" i="2"/>
  <c r="X128" i="2"/>
  <c r="T128" i="2"/>
  <c r="Z127" i="2"/>
  <c r="Y127" i="2"/>
  <c r="X127" i="2"/>
  <c r="T127" i="2"/>
  <c r="Z126" i="2"/>
  <c r="Y126" i="2"/>
  <c r="X126" i="2"/>
  <c r="T126" i="2"/>
  <c r="Z125" i="2"/>
  <c r="Y125" i="2"/>
  <c r="X125" i="2"/>
  <c r="T125" i="2"/>
  <c r="Z124" i="2"/>
  <c r="Y124" i="2"/>
  <c r="X124" i="2"/>
  <c r="T124" i="2"/>
  <c r="Z123" i="2"/>
  <c r="Y123" i="2"/>
  <c r="X123" i="2"/>
  <c r="T123" i="2"/>
  <c r="Z122" i="2"/>
  <c r="Y122" i="2"/>
  <c r="X122" i="2"/>
  <c r="T122" i="2"/>
  <c r="Z121" i="2"/>
  <c r="Y121" i="2"/>
  <c r="X121" i="2"/>
  <c r="T121" i="2"/>
  <c r="Z120" i="2"/>
  <c r="Y120" i="2"/>
  <c r="X120" i="2"/>
  <c r="T120" i="2"/>
  <c r="Z119" i="2"/>
  <c r="Y119" i="2"/>
  <c r="X119" i="2"/>
  <c r="T119" i="2"/>
  <c r="Z118" i="2"/>
  <c r="Y118" i="2"/>
  <c r="X118" i="2"/>
  <c r="T118" i="2"/>
  <c r="Z117" i="2"/>
  <c r="Y117" i="2"/>
  <c r="X117" i="2"/>
  <c r="T117" i="2"/>
  <c r="Z116" i="2"/>
  <c r="Y116" i="2"/>
  <c r="X116" i="2"/>
  <c r="T116" i="2"/>
  <c r="Z115" i="2"/>
  <c r="Y115" i="2"/>
  <c r="X115" i="2"/>
  <c r="T115" i="2"/>
  <c r="Z114" i="2"/>
  <c r="Y114" i="2"/>
  <c r="X114" i="2"/>
  <c r="T114" i="2"/>
  <c r="Z113" i="2"/>
  <c r="Y113" i="2"/>
  <c r="X113" i="2"/>
  <c r="T113" i="2"/>
  <c r="Z112" i="2"/>
  <c r="Y112" i="2"/>
  <c r="X112" i="2"/>
  <c r="T112" i="2"/>
  <c r="Z111" i="2"/>
  <c r="Y111" i="2"/>
  <c r="X111" i="2"/>
  <c r="T111" i="2"/>
  <c r="Z110" i="2"/>
  <c r="Y110" i="2"/>
  <c r="X110" i="2"/>
  <c r="T110" i="2"/>
  <c r="Z109" i="2"/>
  <c r="Y109" i="2"/>
  <c r="X109" i="2"/>
  <c r="T109" i="2"/>
  <c r="Z108" i="2"/>
  <c r="Y108" i="2"/>
  <c r="X108" i="2"/>
  <c r="T108" i="2"/>
  <c r="Z107" i="2"/>
  <c r="Y107" i="2"/>
  <c r="X107" i="2"/>
  <c r="T107" i="2"/>
  <c r="Z106" i="2"/>
  <c r="Y106" i="2"/>
  <c r="X106" i="2"/>
  <c r="T106" i="2"/>
  <c r="Z105" i="2"/>
  <c r="Y105" i="2"/>
  <c r="X105" i="2"/>
  <c r="T105" i="2"/>
  <c r="Z104" i="2"/>
  <c r="Y104" i="2"/>
  <c r="X104" i="2"/>
  <c r="T104" i="2"/>
  <c r="Z103" i="2"/>
  <c r="Y103" i="2"/>
  <c r="X103" i="2"/>
  <c r="T103" i="2"/>
  <c r="Z102" i="2"/>
  <c r="Y102" i="2"/>
  <c r="X102" i="2"/>
  <c r="T102" i="2"/>
  <c r="Z101" i="2"/>
  <c r="Y101" i="2"/>
  <c r="X101" i="2"/>
  <c r="T101" i="2"/>
  <c r="Z100" i="2"/>
  <c r="Y100" i="2"/>
  <c r="X100" i="2"/>
  <c r="T100" i="2"/>
  <c r="Z99" i="2"/>
  <c r="Y99" i="2"/>
  <c r="X99" i="2"/>
  <c r="T99" i="2"/>
  <c r="Z98" i="2"/>
  <c r="Y98" i="2"/>
  <c r="X98" i="2"/>
  <c r="T98" i="2"/>
  <c r="Z97" i="2"/>
  <c r="Y97" i="2"/>
  <c r="X97" i="2"/>
  <c r="T97" i="2"/>
  <c r="Z96" i="2"/>
  <c r="Y96" i="2"/>
  <c r="X96" i="2"/>
  <c r="T96" i="2"/>
  <c r="Z95" i="2"/>
  <c r="Y95" i="2"/>
  <c r="X95" i="2"/>
  <c r="T95" i="2"/>
  <c r="Z94" i="2"/>
  <c r="Y94" i="2"/>
  <c r="X94" i="2"/>
  <c r="T94" i="2"/>
  <c r="AJ93" i="2"/>
  <c r="Z93" i="2"/>
  <c r="Y93" i="2"/>
  <c r="X93" i="2"/>
  <c r="T93" i="2"/>
  <c r="AJ92" i="2"/>
  <c r="Z92" i="2"/>
  <c r="Y92" i="2"/>
  <c r="X92" i="2"/>
  <c r="T92" i="2"/>
  <c r="AJ91" i="2"/>
  <c r="Z91" i="2"/>
  <c r="Y91" i="2"/>
  <c r="X91" i="2"/>
  <c r="T91" i="2"/>
  <c r="AJ90" i="2"/>
  <c r="Z90" i="2"/>
  <c r="Y90" i="2"/>
  <c r="X90" i="2"/>
  <c r="T90" i="2"/>
  <c r="AJ89" i="2"/>
  <c r="Z89" i="2"/>
  <c r="Y89" i="2"/>
  <c r="X89" i="2"/>
  <c r="T89" i="2"/>
  <c r="AJ88" i="2"/>
  <c r="Z88" i="2"/>
  <c r="Y88" i="2"/>
  <c r="X88" i="2"/>
  <c r="T88" i="2"/>
  <c r="AJ87" i="2"/>
  <c r="Z87" i="2"/>
  <c r="Y87" i="2"/>
  <c r="X87" i="2"/>
  <c r="T87" i="2"/>
  <c r="AJ86" i="2"/>
  <c r="Z86" i="2"/>
  <c r="Y86" i="2"/>
  <c r="X86" i="2"/>
  <c r="T86" i="2"/>
  <c r="AJ85" i="2"/>
  <c r="Z85" i="2"/>
  <c r="Y85" i="2"/>
  <c r="X85" i="2"/>
  <c r="T85" i="2"/>
  <c r="AJ84" i="2"/>
  <c r="Z84" i="2"/>
  <c r="Y84" i="2"/>
  <c r="X84" i="2"/>
  <c r="T84" i="2"/>
  <c r="AJ83" i="2"/>
  <c r="Z83" i="2"/>
  <c r="Y83" i="2"/>
  <c r="X83" i="2"/>
  <c r="T83" i="2"/>
  <c r="AJ82" i="2"/>
  <c r="Z82" i="2"/>
  <c r="Y82" i="2"/>
  <c r="X82" i="2"/>
  <c r="T82" i="2"/>
  <c r="AJ81" i="2"/>
  <c r="Z81" i="2"/>
  <c r="Y81" i="2"/>
  <c r="X81" i="2"/>
  <c r="T81" i="2"/>
  <c r="AJ80" i="2"/>
  <c r="Z80" i="2"/>
  <c r="Y80" i="2"/>
  <c r="X80" i="2"/>
  <c r="T80" i="2"/>
  <c r="AJ79" i="2"/>
  <c r="Z79" i="2"/>
  <c r="Y79" i="2"/>
  <c r="X79" i="2"/>
  <c r="T79" i="2"/>
  <c r="AJ78" i="2"/>
  <c r="Z78" i="2"/>
  <c r="Y78" i="2"/>
  <c r="X78" i="2"/>
  <c r="T78" i="2"/>
  <c r="AJ77" i="2"/>
  <c r="Z77" i="2"/>
  <c r="Y77" i="2"/>
  <c r="X77" i="2"/>
  <c r="T77" i="2"/>
  <c r="AJ76" i="2"/>
  <c r="Z76" i="2"/>
  <c r="Y76" i="2"/>
  <c r="X76" i="2"/>
  <c r="T76" i="2"/>
  <c r="AJ75" i="2"/>
  <c r="Z75" i="2"/>
  <c r="Y75" i="2"/>
  <c r="X75" i="2"/>
  <c r="T75" i="2"/>
  <c r="K75" i="2"/>
  <c r="AJ74" i="2"/>
  <c r="Z74" i="2"/>
  <c r="Y74" i="2"/>
  <c r="X74" i="2"/>
  <c r="T74" i="2"/>
  <c r="K74" i="2"/>
  <c r="AJ73" i="2"/>
  <c r="Z73" i="2"/>
  <c r="Y73" i="2"/>
  <c r="X73" i="2"/>
  <c r="T73" i="2"/>
  <c r="K73" i="2"/>
  <c r="AJ72" i="2"/>
  <c r="Z72" i="2"/>
  <c r="Y72" i="2"/>
  <c r="X72" i="2"/>
  <c r="T72" i="2"/>
  <c r="K72" i="2"/>
  <c r="AJ71" i="2"/>
  <c r="Z71" i="2"/>
  <c r="Y71" i="2"/>
  <c r="X71" i="2"/>
  <c r="T71" i="2"/>
  <c r="K71" i="2"/>
  <c r="AJ70" i="2"/>
  <c r="Z70" i="2"/>
  <c r="Y70" i="2"/>
  <c r="X70" i="2"/>
  <c r="T70" i="2"/>
  <c r="K70" i="2"/>
  <c r="AJ69" i="2"/>
  <c r="Z69" i="2"/>
  <c r="Y69" i="2"/>
  <c r="X69" i="2"/>
  <c r="T69" i="2"/>
  <c r="K69" i="2"/>
  <c r="AJ68" i="2"/>
  <c r="Z68" i="2"/>
  <c r="Y68" i="2"/>
  <c r="X68" i="2"/>
  <c r="T68" i="2"/>
  <c r="K68" i="2"/>
  <c r="AJ67" i="2"/>
  <c r="Z67" i="2"/>
  <c r="Y67" i="2"/>
  <c r="X67" i="2"/>
  <c r="T67" i="2"/>
  <c r="K67" i="2"/>
  <c r="AJ66" i="2"/>
  <c r="Z66" i="2"/>
  <c r="Y66" i="2"/>
  <c r="X66" i="2"/>
  <c r="T66" i="2"/>
  <c r="K66" i="2"/>
  <c r="AJ65" i="2"/>
  <c r="Z65" i="2"/>
  <c r="Y65" i="2"/>
  <c r="X65" i="2"/>
  <c r="T65" i="2"/>
  <c r="K65" i="2"/>
  <c r="AJ64" i="2"/>
  <c r="Z64" i="2"/>
  <c r="Y64" i="2"/>
  <c r="X64" i="2"/>
  <c r="T64" i="2"/>
  <c r="K64" i="2"/>
  <c r="AJ63" i="2"/>
  <c r="Z63" i="2"/>
  <c r="Y63" i="2"/>
  <c r="X63" i="2"/>
  <c r="T63" i="2"/>
  <c r="K63" i="2"/>
  <c r="AJ62" i="2"/>
  <c r="Z62" i="2"/>
  <c r="Y62" i="2"/>
  <c r="X62" i="2"/>
  <c r="T62" i="2"/>
  <c r="K62" i="2"/>
  <c r="AJ61" i="2"/>
  <c r="Z61" i="2"/>
  <c r="Y61" i="2"/>
  <c r="X61" i="2"/>
  <c r="T61" i="2"/>
  <c r="K61" i="2"/>
  <c r="AJ60" i="2"/>
  <c r="Z60" i="2"/>
  <c r="Y60" i="2"/>
  <c r="X60" i="2"/>
  <c r="T60" i="2"/>
  <c r="K60" i="2"/>
  <c r="AJ59" i="2"/>
  <c r="Z59" i="2"/>
  <c r="Y59" i="2"/>
  <c r="X59" i="2"/>
  <c r="T59" i="2"/>
  <c r="K59" i="2"/>
  <c r="AJ58" i="2"/>
  <c r="Z58" i="2"/>
  <c r="Y58" i="2"/>
  <c r="X58" i="2"/>
  <c r="T58" i="2"/>
  <c r="K58" i="2"/>
  <c r="AJ57" i="2"/>
  <c r="Z57" i="2"/>
  <c r="Y57" i="2"/>
  <c r="X57" i="2"/>
  <c r="T57" i="2"/>
  <c r="K57" i="2"/>
  <c r="AJ56" i="2"/>
  <c r="Z56" i="2"/>
  <c r="Y56" i="2"/>
  <c r="X56" i="2"/>
  <c r="T56" i="2"/>
  <c r="K56" i="2"/>
  <c r="AJ55" i="2"/>
  <c r="Z55" i="2"/>
  <c r="Y55" i="2"/>
  <c r="X55" i="2"/>
  <c r="T55" i="2"/>
  <c r="K55" i="2"/>
  <c r="AJ54" i="2"/>
  <c r="Z54" i="2"/>
  <c r="Y54" i="2"/>
  <c r="X54" i="2"/>
  <c r="T54" i="2"/>
  <c r="K54" i="2"/>
  <c r="AJ53" i="2"/>
  <c r="Z53" i="2"/>
  <c r="Y53" i="2"/>
  <c r="X53" i="2"/>
  <c r="T53" i="2"/>
  <c r="K53" i="2"/>
  <c r="AJ52" i="2"/>
  <c r="Z52" i="2"/>
  <c r="Y52" i="2"/>
  <c r="X52" i="2"/>
  <c r="T52" i="2"/>
  <c r="K52" i="2"/>
  <c r="AJ51" i="2"/>
  <c r="Z51" i="2"/>
  <c r="Y51" i="2"/>
  <c r="X51" i="2"/>
  <c r="T51" i="2"/>
  <c r="K51" i="2"/>
  <c r="AJ50" i="2"/>
  <c r="Z50" i="2"/>
  <c r="Y50" i="2"/>
  <c r="X50" i="2"/>
  <c r="T50" i="2"/>
  <c r="K50" i="2"/>
  <c r="AJ49" i="2"/>
  <c r="Z49" i="2"/>
  <c r="Y49" i="2"/>
  <c r="X49" i="2"/>
  <c r="T49" i="2"/>
  <c r="K49" i="2"/>
  <c r="AJ48" i="2"/>
  <c r="Z48" i="2"/>
  <c r="Y48" i="2"/>
  <c r="X48" i="2"/>
  <c r="T48" i="2"/>
  <c r="K48" i="2"/>
  <c r="AJ47" i="2"/>
  <c r="Z47" i="2"/>
  <c r="Y47" i="2"/>
  <c r="X47" i="2"/>
  <c r="T47" i="2"/>
  <c r="K47" i="2"/>
  <c r="AJ46" i="2"/>
  <c r="Z46" i="2"/>
  <c r="Y46" i="2"/>
  <c r="X46" i="2"/>
  <c r="T46" i="2"/>
  <c r="K46" i="2"/>
  <c r="AJ45" i="2"/>
  <c r="Z45" i="2"/>
  <c r="Y45" i="2"/>
  <c r="X45" i="2"/>
  <c r="T45" i="2"/>
  <c r="K45" i="2"/>
  <c r="AJ44" i="2"/>
  <c r="Z44" i="2"/>
  <c r="Y44" i="2"/>
  <c r="X44" i="2"/>
  <c r="T44" i="2"/>
  <c r="K44" i="2"/>
  <c r="AJ43" i="2"/>
  <c r="Z43" i="2"/>
  <c r="Y43" i="2"/>
  <c r="X43" i="2"/>
  <c r="T43" i="2"/>
  <c r="K43" i="2"/>
  <c r="AJ42" i="2"/>
  <c r="Z42" i="2"/>
  <c r="Y42" i="2"/>
  <c r="X42" i="2"/>
  <c r="T42" i="2"/>
  <c r="K42" i="2"/>
  <c r="AJ41" i="2"/>
  <c r="Z41" i="2"/>
  <c r="Y41" i="2"/>
  <c r="X41" i="2"/>
  <c r="T41" i="2"/>
  <c r="K41" i="2"/>
  <c r="AS40" i="2"/>
  <c r="AJ40" i="2"/>
  <c r="Z40" i="2"/>
  <c r="Y40" i="2"/>
  <c r="X40" i="2"/>
  <c r="T40" i="2"/>
  <c r="K40" i="2"/>
  <c r="AS39" i="2"/>
  <c r="AJ39" i="2"/>
  <c r="Z39" i="2"/>
  <c r="Y39" i="2"/>
  <c r="X39" i="2"/>
  <c r="T39" i="2"/>
  <c r="K39" i="2"/>
  <c r="AS38" i="2"/>
  <c r="AJ38" i="2"/>
  <c r="Z38" i="2"/>
  <c r="Y38" i="2"/>
  <c r="X38" i="2"/>
  <c r="T38" i="2"/>
  <c r="K38" i="2"/>
  <c r="AS37" i="2"/>
  <c r="AJ37" i="2"/>
  <c r="Z37" i="2"/>
  <c r="Y37" i="2"/>
  <c r="X37" i="2"/>
  <c r="T37" i="2"/>
  <c r="K37" i="2"/>
  <c r="AS36" i="2"/>
  <c r="AJ36" i="2"/>
  <c r="Z36" i="2"/>
  <c r="Y36" i="2"/>
  <c r="X36" i="2"/>
  <c r="T36" i="2"/>
  <c r="K36" i="2"/>
  <c r="AS35" i="2"/>
  <c r="AJ35" i="2"/>
  <c r="Z35" i="2"/>
  <c r="Y35" i="2"/>
  <c r="X35" i="2"/>
  <c r="T35" i="2"/>
  <c r="K35" i="2"/>
  <c r="AS34" i="2"/>
  <c r="AJ34" i="2"/>
  <c r="Z34" i="2"/>
  <c r="Y34" i="2"/>
  <c r="X34" i="2"/>
  <c r="T34" i="2"/>
  <c r="K34" i="2"/>
  <c r="AS33" i="2"/>
  <c r="AJ33" i="2"/>
  <c r="Z33" i="2"/>
  <c r="Y33" i="2"/>
  <c r="X33" i="2"/>
  <c r="T33" i="2"/>
  <c r="K33" i="2"/>
  <c r="AS32" i="2"/>
  <c r="AJ32" i="2"/>
  <c r="Z32" i="2"/>
  <c r="Y32" i="2"/>
  <c r="X32" i="2"/>
  <c r="T32" i="2"/>
  <c r="K32" i="2"/>
  <c r="AS31" i="2"/>
  <c r="AJ31" i="2"/>
  <c r="Z31" i="2"/>
  <c r="Y31" i="2"/>
  <c r="X31" i="2"/>
  <c r="T31" i="2"/>
  <c r="K31" i="2"/>
  <c r="AS30" i="2"/>
  <c r="AJ30" i="2"/>
  <c r="Z30" i="2"/>
  <c r="Y30" i="2"/>
  <c r="X30" i="2"/>
  <c r="T30" i="2"/>
  <c r="K30" i="2"/>
  <c r="AS29" i="2"/>
  <c r="AJ29" i="2"/>
  <c r="Z29" i="2"/>
  <c r="Y29" i="2"/>
  <c r="X29" i="2"/>
  <c r="T29" i="2"/>
  <c r="K29" i="2"/>
  <c r="AS28" i="2"/>
  <c r="AJ28" i="2"/>
  <c r="Z28" i="2"/>
  <c r="Y28" i="2"/>
  <c r="X28" i="2"/>
  <c r="T28" i="2"/>
  <c r="K28" i="2"/>
  <c r="AS27" i="2"/>
  <c r="AJ27" i="2"/>
  <c r="Z27" i="2"/>
  <c r="Y27" i="2"/>
  <c r="X27" i="2"/>
  <c r="T27" i="2"/>
  <c r="K27" i="2"/>
  <c r="AS26" i="2"/>
  <c r="AJ26" i="2"/>
  <c r="Z26" i="2"/>
  <c r="Y26" i="2"/>
  <c r="X26" i="2"/>
  <c r="T26" i="2"/>
  <c r="K26" i="2"/>
  <c r="AS25" i="2"/>
  <c r="AJ25" i="2"/>
  <c r="Z25" i="2"/>
  <c r="Y25" i="2"/>
  <c r="X25" i="2"/>
  <c r="T25" i="2"/>
  <c r="K25" i="2"/>
  <c r="AS24" i="2"/>
  <c r="AJ24" i="2"/>
  <c r="Z24" i="2"/>
  <c r="Y24" i="2"/>
  <c r="X24" i="2"/>
  <c r="T24" i="2"/>
  <c r="K24" i="2"/>
  <c r="AS23" i="2"/>
  <c r="AJ23" i="2"/>
  <c r="Z23" i="2"/>
  <c r="Y23" i="2"/>
  <c r="X23" i="2"/>
  <c r="T23" i="2"/>
  <c r="K23" i="2"/>
  <c r="AS22" i="2"/>
  <c r="AJ22" i="2"/>
  <c r="Z22" i="2"/>
  <c r="Y22" i="2"/>
  <c r="X22" i="2"/>
  <c r="T22" i="2"/>
  <c r="K22" i="2"/>
  <c r="AS21" i="2"/>
  <c r="AJ21" i="2"/>
  <c r="Z21" i="2"/>
  <c r="Y21" i="2"/>
  <c r="X21" i="2"/>
  <c r="T21" i="2"/>
  <c r="K21" i="2"/>
  <c r="AS20" i="2"/>
  <c r="AJ20" i="2"/>
  <c r="Z20" i="2"/>
  <c r="Y20" i="2"/>
  <c r="X20" i="2"/>
  <c r="T20" i="2"/>
  <c r="K20" i="2"/>
  <c r="AS19" i="2"/>
  <c r="AJ19" i="2"/>
  <c r="Z19" i="2"/>
  <c r="Y19" i="2"/>
  <c r="X19" i="2"/>
  <c r="T19" i="2"/>
  <c r="K19" i="2"/>
  <c r="AS18" i="2"/>
  <c r="AJ18" i="2"/>
  <c r="Z18" i="2"/>
  <c r="Y18" i="2"/>
  <c r="X18" i="2"/>
  <c r="T18" i="2"/>
  <c r="K18" i="2"/>
  <c r="AS17" i="2"/>
  <c r="AJ17" i="2"/>
  <c r="Z17" i="2"/>
  <c r="Y17" i="2"/>
  <c r="X17" i="2"/>
  <c r="T17" i="2"/>
  <c r="K17" i="2"/>
  <c r="AS16" i="2"/>
  <c r="AJ16" i="2"/>
  <c r="Z16" i="2"/>
  <c r="Y16" i="2"/>
  <c r="X16" i="2"/>
  <c r="T16" i="2"/>
  <c r="K16" i="2"/>
  <c r="AS15" i="2"/>
  <c r="AJ15" i="2"/>
  <c r="Z15" i="2"/>
  <c r="Y15" i="2"/>
  <c r="X15" i="2"/>
  <c r="T15" i="2"/>
  <c r="K15" i="2"/>
  <c r="AS14" i="2"/>
  <c r="AJ14" i="2"/>
  <c r="Z14" i="2"/>
  <c r="Y14" i="2"/>
  <c r="X14" i="2"/>
  <c r="T14" i="2"/>
  <c r="K14" i="2"/>
  <c r="AS13" i="2"/>
  <c r="AJ13" i="2"/>
  <c r="Z13" i="2"/>
  <c r="Y13" i="2"/>
  <c r="X13" i="2"/>
  <c r="T13" i="2"/>
  <c r="K13" i="2"/>
  <c r="AS12" i="2"/>
  <c r="AJ12" i="2"/>
  <c r="Z12" i="2"/>
  <c r="Y12" i="2"/>
  <c r="X12" i="2"/>
  <c r="T12" i="2"/>
  <c r="K12" i="2"/>
  <c r="AS11" i="2"/>
  <c r="AJ11" i="2"/>
  <c r="Z11" i="2"/>
  <c r="Y11" i="2"/>
  <c r="X11" i="2"/>
  <c r="T11" i="2"/>
  <c r="K11" i="2"/>
  <c r="AS10" i="2"/>
  <c r="AJ10" i="2"/>
  <c r="Z10" i="2"/>
  <c r="Y10" i="2"/>
  <c r="X10" i="2"/>
  <c r="T10" i="2"/>
  <c r="K10" i="2"/>
  <c r="AS9" i="2"/>
  <c r="AJ9" i="2"/>
  <c r="Z9" i="2"/>
  <c r="Y9" i="2"/>
  <c r="X9" i="2"/>
  <c r="T9" i="2"/>
  <c r="K9" i="2"/>
  <c r="AS8" i="2"/>
  <c r="AJ8" i="2"/>
  <c r="Z8" i="2"/>
  <c r="Y8" i="2"/>
  <c r="X8" i="2"/>
  <c r="T8" i="2"/>
  <c r="K8" i="2"/>
  <c r="AS7" i="2"/>
  <c r="AJ7" i="2"/>
  <c r="Z7" i="2"/>
  <c r="Y7" i="2"/>
  <c r="X7" i="2"/>
  <c r="T7" i="2"/>
  <c r="K7" i="2"/>
  <c r="AS6" i="2"/>
  <c r="AJ6" i="2"/>
  <c r="Z6" i="2"/>
  <c r="Y6" i="2"/>
  <c r="X6" i="2"/>
  <c r="T6" i="2"/>
  <c r="K6" i="2"/>
  <c r="AS5" i="2"/>
  <c r="AJ5" i="2"/>
  <c r="Z5" i="2"/>
  <c r="Y5" i="2"/>
  <c r="X5" i="2"/>
  <c r="T5" i="2"/>
  <c r="K5" i="2"/>
  <c r="AX4" i="2" a="1"/>
  <c r="AX4" i="2"/>
  <c r="AS4" i="2"/>
  <c r="AO4" i="2" a="1"/>
  <c r="AO4" i="2" s="1"/>
  <c r="AJ4" i="2"/>
  <c r="AF4" i="2" a="1"/>
  <c r="AF4" i="2" s="1"/>
  <c r="AC4" i="2" a="1"/>
  <c r="AC4" i="2" s="1"/>
  <c r="Z4" i="2"/>
  <c r="Y4" i="2"/>
  <c r="X4" i="2"/>
  <c r="T4" i="2"/>
  <c r="P4" i="2" a="1"/>
  <c r="P4" i="2" s="1"/>
  <c r="K4" i="2"/>
  <c r="AS30" i="1"/>
  <c r="AS29" i="1"/>
  <c r="AS28" i="1"/>
  <c r="BC27" i="1"/>
  <c r="AR20" i="1"/>
  <c r="AG20" i="1"/>
  <c r="W20" i="1"/>
  <c r="I20" i="1"/>
  <c r="H20" i="1"/>
  <c r="E20" i="1"/>
  <c r="AA20" i="1" s="1"/>
  <c r="AG19" i="1"/>
  <c r="W19" i="1"/>
  <c r="H19" i="1"/>
  <c r="I19" i="1" s="1"/>
  <c r="E19" i="1"/>
  <c r="AA19" i="1" s="1"/>
  <c r="AX18" i="1"/>
  <c r="AG18" i="1"/>
  <c r="W18" i="1"/>
  <c r="H18" i="1"/>
  <c r="I18" i="1" s="1"/>
  <c r="E18" i="1"/>
  <c r="AA18" i="1" s="1"/>
  <c r="BA17" i="1"/>
  <c r="AX17" i="1"/>
  <c r="AY17" i="1" s="1"/>
  <c r="AT17" i="1" s="1"/>
  <c r="AG17" i="1"/>
  <c r="W17" i="1"/>
  <c r="H17" i="1"/>
  <c r="I17" i="1" s="1"/>
  <c r="E17" i="1"/>
  <c r="AA17" i="1" s="1"/>
  <c r="AG16" i="1"/>
  <c r="W16" i="1"/>
  <c r="H16" i="1"/>
  <c r="I16" i="1" s="1"/>
  <c r="E16" i="1"/>
  <c r="AA16" i="1" s="1"/>
  <c r="AG15" i="1"/>
  <c r="W15" i="1"/>
  <c r="H15" i="1"/>
  <c r="I15" i="1" s="1"/>
  <c r="E15" i="1"/>
  <c r="AA15" i="1" s="1"/>
  <c r="AG14" i="1"/>
  <c r="W14" i="1"/>
  <c r="H14" i="1"/>
  <c r="I14" i="1" s="1"/>
  <c r="E14" i="1"/>
  <c r="AA14" i="1" s="1"/>
  <c r="AG13" i="1"/>
  <c r="W13" i="1"/>
  <c r="H13" i="1"/>
  <c r="I13" i="1" s="1"/>
  <c r="E13" i="1"/>
  <c r="AA13" i="1" s="1"/>
  <c r="AG12" i="1"/>
  <c r="W12" i="1"/>
  <c r="H12" i="1"/>
  <c r="I12" i="1" s="1"/>
  <c r="E12" i="1"/>
  <c r="AA12" i="1" s="1"/>
  <c r="AG11" i="1"/>
  <c r="W11" i="1"/>
  <c r="H11" i="1"/>
  <c r="I11" i="1" s="1"/>
  <c r="E11" i="1"/>
  <c r="AA11" i="1" s="1"/>
  <c r="BB10" i="1"/>
  <c r="AG10" i="1"/>
  <c r="W10" i="1"/>
  <c r="H10" i="1"/>
  <c r="I10" i="1" s="1"/>
  <c r="E10" i="1"/>
  <c r="AA10" i="1" s="1"/>
  <c r="AG9" i="1"/>
  <c r="W9" i="1"/>
  <c r="H9" i="1"/>
  <c r="I9" i="1" s="1"/>
  <c r="E9" i="1"/>
  <c r="AA9" i="1" s="1"/>
  <c r="AG8" i="1"/>
  <c r="W8" i="1"/>
  <c r="H8" i="1"/>
  <c r="I8" i="1" s="1"/>
  <c r="E8" i="1"/>
  <c r="AA8" i="1" s="1"/>
  <c r="AG7" i="1"/>
  <c r="W7" i="1"/>
  <c r="H7" i="1"/>
  <c r="I7" i="1" s="1"/>
  <c r="E7" i="1"/>
  <c r="AA7" i="1" s="1"/>
  <c r="B7" i="1"/>
  <c r="BA26" i="1" s="1"/>
  <c r="AG6" i="1"/>
  <c r="Z6" i="1"/>
  <c r="W6" i="1"/>
  <c r="H6" i="1"/>
  <c r="I6" i="1" s="1"/>
  <c r="E6" i="1"/>
  <c r="AA6" i="1" s="1"/>
  <c r="B6" i="1"/>
  <c r="R6" i="1" s="1"/>
  <c r="AG5" i="1"/>
  <c r="AD5" i="1"/>
  <c r="AC5" i="1"/>
  <c r="AB5" i="1"/>
  <c r="F48" i="1" s="1"/>
  <c r="Z5" i="1"/>
  <c r="Y5" i="1"/>
  <c r="W5" i="1"/>
  <c r="R5" i="1"/>
  <c r="Q5" i="1"/>
  <c r="P5" i="1"/>
  <c r="N5" i="1"/>
  <c r="O5" i="1" s="1"/>
  <c r="L5" i="1"/>
  <c r="M5" i="1" s="1"/>
  <c r="K5" i="1"/>
  <c r="J5" i="1"/>
  <c r="I5" i="1"/>
  <c r="E5" i="1"/>
  <c r="AA5" i="1" s="1"/>
  <c r="A5" i="1"/>
  <c r="AF5" i="1" s="1"/>
  <c r="F47" i="1" a="1"/>
  <c r="F46" i="1" a="1"/>
  <c r="C46" i="1" a="1"/>
  <c r="D46" i="1" a="1"/>
  <c r="AE5" i="1"/>
  <c r="AH5" i="1" l="1"/>
  <c r="D46" i="1"/>
  <c r="C46" i="1"/>
  <c r="F46" i="1"/>
  <c r="F47" i="1"/>
  <c r="AV17" i="1"/>
  <c r="AU17" i="1"/>
  <c r="AW17" i="1" s="1"/>
  <c r="BC17" i="1"/>
  <c r="V6" i="1"/>
  <c r="T6" i="1"/>
  <c r="S6" i="1"/>
  <c r="U6" i="1"/>
  <c r="V5" i="1"/>
  <c r="U5" i="1"/>
  <c r="T5" i="1"/>
  <c r="S5" i="1"/>
  <c r="BA23" i="1"/>
  <c r="AR19" i="1"/>
  <c r="AD7" i="1"/>
  <c r="A7" i="1"/>
  <c r="AF7" i="1" s="1"/>
  <c r="AC7" i="1"/>
  <c r="AR18" i="1"/>
  <c r="BA20" i="1"/>
  <c r="AR26" i="1"/>
  <c r="AR22" i="1"/>
  <c r="AR25" i="1"/>
  <c r="AR21" i="1"/>
  <c r="AB7" i="1"/>
  <c r="N7" i="1"/>
  <c r="BA24" i="1"/>
  <c r="BA19" i="1"/>
  <c r="Y7" i="1"/>
  <c r="L7" i="1"/>
  <c r="M7" i="1" s="1"/>
  <c r="BA25" i="1"/>
  <c r="BA21" i="1"/>
  <c r="B8" i="1"/>
  <c r="AR23" i="1"/>
  <c r="BA18" i="1"/>
  <c r="J7" i="1"/>
  <c r="K7" i="1" s="1"/>
  <c r="AX19" i="1"/>
  <c r="AY18" i="1"/>
  <c r="AT18" i="1" s="1"/>
  <c r="L6" i="1"/>
  <c r="M6" i="1" s="1"/>
  <c r="AR17" i="1"/>
  <c r="BA22" i="1"/>
  <c r="R7" i="1"/>
  <c r="J6" i="1"/>
  <c r="K6" i="1" s="1"/>
  <c r="AD6" i="1"/>
  <c r="A6" i="1"/>
  <c r="AF6" i="1" s="1"/>
  <c r="AB6" i="1"/>
  <c r="N6" i="1"/>
  <c r="AC6" i="1"/>
  <c r="Y6" i="1"/>
  <c r="Z7" i="1"/>
  <c r="AR24" i="1"/>
  <c r="BC18" i="1"/>
  <c r="C48" i="1"/>
  <c r="D48" i="1"/>
  <c r="C47" i="1" a="1"/>
  <c r="D47" i="1" a="1"/>
  <c r="AE6" i="1"/>
  <c r="AH6" i="1" l="1"/>
  <c r="D47" i="1"/>
  <c r="C47" i="1"/>
  <c r="Y8" i="1"/>
  <c r="L8" i="1"/>
  <c r="M8" i="1" s="1"/>
  <c r="J8" i="1"/>
  <c r="K8" i="1" s="1"/>
  <c r="B9" i="1"/>
  <c r="AC8" i="1"/>
  <c r="R8" i="1"/>
  <c r="A8" i="1"/>
  <c r="AF8" i="1" s="1"/>
  <c r="AD8" i="1"/>
  <c r="Z8" i="1"/>
  <c r="AB8" i="1"/>
  <c r="N8" i="1"/>
  <c r="AU18" i="1"/>
  <c r="AW18" i="1" s="1"/>
  <c r="AV18" i="1"/>
  <c r="AX20" i="1"/>
  <c r="AY19" i="1"/>
  <c r="AT19" i="1" s="1"/>
  <c r="U7" i="1"/>
  <c r="V7" i="1"/>
  <c r="T7" i="1"/>
  <c r="S7" i="1"/>
  <c r="Q6" i="1"/>
  <c r="P6" i="1"/>
  <c r="O6" i="1"/>
  <c r="Q7" i="1"/>
  <c r="O7" i="1"/>
  <c r="P7" i="1"/>
  <c r="AE7" i="1"/>
  <c r="AH7" i="1" l="1"/>
  <c r="V8" i="1"/>
  <c r="U8" i="1"/>
  <c r="S8" i="1"/>
  <c r="T8" i="1"/>
  <c r="R9" i="1"/>
  <c r="AD9" i="1"/>
  <c r="A9" i="1"/>
  <c r="AF9" i="1" s="1"/>
  <c r="AC9" i="1"/>
  <c r="N9" i="1"/>
  <c r="Z9" i="1"/>
  <c r="L9" i="1"/>
  <c r="M9" i="1" s="1"/>
  <c r="B10" i="1"/>
  <c r="Y9" i="1"/>
  <c r="AB9" i="1"/>
  <c r="J9" i="1"/>
  <c r="K9" i="1" s="1"/>
  <c r="AY20" i="1"/>
  <c r="AT20" i="1" s="1"/>
  <c r="AX21" i="1"/>
  <c r="Q8" i="1"/>
  <c r="P8" i="1"/>
  <c r="O8" i="1"/>
  <c r="BC19" i="1"/>
  <c r="AV19" i="1"/>
  <c r="AU19" i="1"/>
  <c r="AW19" i="1" s="1"/>
  <c r="AE8" i="1"/>
  <c r="AE9" i="1"/>
  <c r="AH9" i="1" l="1"/>
  <c r="AH8" i="1"/>
  <c r="AV20" i="1"/>
  <c r="AU20" i="1"/>
  <c r="AW20" i="1" s="1"/>
  <c r="BC20" i="1"/>
  <c r="Q9" i="1"/>
  <c r="P9" i="1"/>
  <c r="O9" i="1"/>
  <c r="AY21" i="1"/>
  <c r="AT21" i="1" s="1"/>
  <c r="AX22" i="1"/>
  <c r="N10" i="1"/>
  <c r="Z10" i="1"/>
  <c r="Y10" i="1"/>
  <c r="L10" i="1"/>
  <c r="M10" i="1" s="1"/>
  <c r="B11" i="1"/>
  <c r="R10" i="1"/>
  <c r="A10" i="1"/>
  <c r="AF10" i="1" s="1"/>
  <c r="J10" i="1"/>
  <c r="K10" i="1" s="1"/>
  <c r="AC10" i="1"/>
  <c r="AB10" i="1"/>
  <c r="AD10" i="1"/>
  <c r="S9" i="1"/>
  <c r="U9" i="1"/>
  <c r="T9" i="1"/>
  <c r="V9" i="1"/>
  <c r="AE10" i="1"/>
  <c r="AH10" i="1" l="1"/>
  <c r="Q10" i="1"/>
  <c r="P10" i="1"/>
  <c r="O10" i="1"/>
  <c r="AX23" i="1"/>
  <c r="AY22" i="1"/>
  <c r="AT22" i="1" s="1"/>
  <c r="U10" i="1"/>
  <c r="T10" i="1"/>
  <c r="S10" i="1"/>
  <c r="V10" i="1"/>
  <c r="R11" i="1"/>
  <c r="AD11" i="1"/>
  <c r="A11" i="1"/>
  <c r="AF11" i="1" s="1"/>
  <c r="AB11" i="1"/>
  <c r="L11" i="1"/>
  <c r="M11" i="1" s="1"/>
  <c r="N11" i="1"/>
  <c r="Y11" i="1"/>
  <c r="Z11" i="1"/>
  <c r="J11" i="1"/>
  <c r="K11" i="1" s="1"/>
  <c r="AC11" i="1"/>
  <c r="B12" i="1"/>
  <c r="AU21" i="1"/>
  <c r="AW21" i="1" s="1"/>
  <c r="AV21" i="1"/>
  <c r="BC21" i="1"/>
  <c r="AE11" i="1"/>
  <c r="AH11" i="1" l="1"/>
  <c r="T11" i="1"/>
  <c r="S11" i="1"/>
  <c r="U11" i="1"/>
  <c r="V11" i="1"/>
  <c r="AB12" i="1"/>
  <c r="N12" i="1"/>
  <c r="Z12" i="1"/>
  <c r="Y12" i="1"/>
  <c r="L12" i="1"/>
  <c r="M12" i="1" s="1"/>
  <c r="J12" i="1"/>
  <c r="K12" i="1" s="1"/>
  <c r="AC12" i="1"/>
  <c r="B13" i="1"/>
  <c r="AD12" i="1"/>
  <c r="A12" i="1"/>
  <c r="AF12" i="1" s="1"/>
  <c r="R12" i="1"/>
  <c r="AY23" i="1"/>
  <c r="AT23" i="1" s="1"/>
  <c r="AX24" i="1"/>
  <c r="AV22" i="1"/>
  <c r="AU22" i="1"/>
  <c r="AW22" i="1" s="1"/>
  <c r="BC22" i="1"/>
  <c r="Q11" i="1"/>
  <c r="O11" i="1"/>
  <c r="P11" i="1"/>
  <c r="AY24" i="1" l="1"/>
  <c r="AT24" i="1" s="1"/>
  <c r="AX25" i="1"/>
  <c r="O12" i="1"/>
  <c r="P12" i="1"/>
  <c r="Q12" i="1"/>
  <c r="AV23" i="1"/>
  <c r="AU23" i="1"/>
  <c r="AW23" i="1" s="1"/>
  <c r="BC23" i="1"/>
  <c r="V12" i="1"/>
  <c r="S12" i="1"/>
  <c r="U12" i="1"/>
  <c r="T12" i="1"/>
  <c r="J13" i="1"/>
  <c r="K13" i="1" s="1"/>
  <c r="AD13" i="1"/>
  <c r="A13" i="1"/>
  <c r="AF13" i="1" s="1"/>
  <c r="AC13" i="1"/>
  <c r="AB13" i="1"/>
  <c r="N13" i="1"/>
  <c r="L13" i="1"/>
  <c r="M13" i="1" s="1"/>
  <c r="B14" i="1"/>
  <c r="Z13" i="1"/>
  <c r="Y13" i="1"/>
  <c r="R13" i="1"/>
  <c r="AE12" i="1"/>
  <c r="AH12" i="1" l="1"/>
  <c r="AD14" i="1"/>
  <c r="A14" i="1"/>
  <c r="AF14" i="1" s="1"/>
  <c r="AB14" i="1"/>
  <c r="AC14" i="1"/>
  <c r="N14" i="1"/>
  <c r="Y14" i="1"/>
  <c r="L14" i="1"/>
  <c r="M14" i="1" s="1"/>
  <c r="B15" i="1"/>
  <c r="J14" i="1"/>
  <c r="K14" i="1" s="1"/>
  <c r="R14" i="1"/>
  <c r="Z14" i="1"/>
  <c r="AY25" i="1"/>
  <c r="AT25" i="1" s="1"/>
  <c r="AX26" i="1"/>
  <c r="AY26" i="1" s="1"/>
  <c r="AT26" i="1" s="1"/>
  <c r="V13" i="1"/>
  <c r="T13" i="1"/>
  <c r="U13" i="1"/>
  <c r="S13" i="1"/>
  <c r="Q13" i="1"/>
  <c r="P13" i="1"/>
  <c r="O13" i="1"/>
  <c r="AU24" i="1"/>
  <c r="AW24" i="1" s="1"/>
  <c r="AV24" i="1"/>
  <c r="BC24" i="1"/>
  <c r="AE13" i="1"/>
  <c r="AH13" i="1" l="1"/>
  <c r="Q14" i="1"/>
  <c r="P14" i="1"/>
  <c r="O14" i="1"/>
  <c r="V14" i="1"/>
  <c r="U14" i="1"/>
  <c r="S14" i="1"/>
  <c r="T14" i="1"/>
  <c r="Y15" i="1"/>
  <c r="L15" i="1"/>
  <c r="M15" i="1" s="1"/>
  <c r="B16" i="1"/>
  <c r="J15" i="1"/>
  <c r="K15" i="1" s="1"/>
  <c r="R15" i="1"/>
  <c r="AD15" i="1"/>
  <c r="A15" i="1"/>
  <c r="AF15" i="1" s="1"/>
  <c r="AC15" i="1"/>
  <c r="N15" i="1"/>
  <c r="AB15" i="1"/>
  <c r="Z15" i="1"/>
  <c r="AV26" i="1"/>
  <c r="AU26" i="1"/>
  <c r="AW26" i="1" s="1"/>
  <c r="BC26" i="1"/>
  <c r="AV25" i="1"/>
  <c r="AU25" i="1"/>
  <c r="AW25" i="1" s="1"/>
  <c r="BC25" i="1"/>
  <c r="AE14" i="1"/>
  <c r="AH14" i="1" l="1"/>
  <c r="P15" i="1"/>
  <c r="Q15" i="1"/>
  <c r="O15" i="1"/>
  <c r="V15" i="1"/>
  <c r="U15" i="1"/>
  <c r="S15" i="1"/>
  <c r="T15" i="1"/>
  <c r="AC16" i="1"/>
  <c r="R16" i="1"/>
  <c r="AD16" i="1"/>
  <c r="A16" i="1"/>
  <c r="AF16" i="1" s="1"/>
  <c r="N16" i="1"/>
  <c r="Z16" i="1"/>
  <c r="Y16" i="1"/>
  <c r="B17" i="1"/>
  <c r="L16" i="1"/>
  <c r="M16" i="1" s="1"/>
  <c r="AB16" i="1"/>
  <c r="J16" i="1"/>
  <c r="K16" i="1" s="1"/>
  <c r="AE15" i="1"/>
  <c r="AH15" i="1" l="1"/>
  <c r="Q16" i="1"/>
  <c r="P16" i="1"/>
  <c r="O16" i="1"/>
  <c r="S16" i="1"/>
  <c r="T16" i="1"/>
  <c r="V16" i="1"/>
  <c r="U16" i="1"/>
  <c r="N17" i="1"/>
  <c r="L17" i="1"/>
  <c r="M17" i="1" s="1"/>
  <c r="Z17" i="1"/>
  <c r="Y17" i="1"/>
  <c r="B18" i="1"/>
  <c r="R17" i="1"/>
  <c r="J17" i="1"/>
  <c r="K17" i="1" s="1"/>
  <c r="AD17" i="1"/>
  <c r="A17" i="1"/>
  <c r="AF17" i="1" s="1"/>
  <c r="AC17" i="1"/>
  <c r="AB17" i="1"/>
  <c r="AE16" i="1"/>
  <c r="AE17" i="1"/>
  <c r="AH17" i="1" l="1"/>
  <c r="AH16" i="1"/>
  <c r="P17" i="1"/>
  <c r="Q17" i="1"/>
  <c r="O17" i="1"/>
  <c r="U17" i="1"/>
  <c r="T17" i="1"/>
  <c r="S17" i="1"/>
  <c r="V17" i="1"/>
  <c r="Y18" i="1"/>
  <c r="L18" i="1"/>
  <c r="M18" i="1" s="1"/>
  <c r="J18" i="1"/>
  <c r="K18" i="1" s="1"/>
  <c r="AD18" i="1"/>
  <c r="R18" i="1"/>
  <c r="A18" i="1"/>
  <c r="AF18" i="1" s="1"/>
  <c r="AC18" i="1"/>
  <c r="AB18" i="1"/>
  <c r="Z18" i="1"/>
  <c r="N18" i="1"/>
  <c r="B19" i="1"/>
  <c r="Q18" i="1" l="1"/>
  <c r="P18" i="1"/>
  <c r="O18" i="1"/>
  <c r="J19" i="1"/>
  <c r="K19" i="1" s="1"/>
  <c r="B20" i="1"/>
  <c r="R19" i="1"/>
  <c r="AD19" i="1"/>
  <c r="A19" i="1"/>
  <c r="AF19" i="1" s="1"/>
  <c r="AC19" i="1"/>
  <c r="AB19" i="1"/>
  <c r="N19" i="1"/>
  <c r="Z19" i="1"/>
  <c r="Y19" i="1"/>
  <c r="L19" i="1"/>
  <c r="M19" i="1" s="1"/>
  <c r="V18" i="1"/>
  <c r="U18" i="1"/>
  <c r="S18" i="1"/>
  <c r="T18" i="1"/>
  <c r="AE18" i="1"/>
  <c r="AH18" i="1" l="1"/>
  <c r="Q19" i="1"/>
  <c r="O19" i="1"/>
  <c r="P19" i="1"/>
  <c r="V19" i="1"/>
  <c r="U19" i="1"/>
  <c r="T19" i="1"/>
  <c r="S19" i="1"/>
  <c r="A20" i="1"/>
  <c r="AF20" i="1" s="1"/>
  <c r="AC20" i="1"/>
  <c r="R20" i="1"/>
  <c r="AD20" i="1"/>
  <c r="AB20" i="1"/>
  <c r="Z20" i="1"/>
  <c r="N20" i="1"/>
  <c r="L20" i="1"/>
  <c r="M20" i="1" s="1"/>
  <c r="Y20" i="1"/>
  <c r="J20" i="1"/>
  <c r="K20" i="1" s="1"/>
  <c r="AE19" i="1"/>
  <c r="AH19" i="1" l="1"/>
  <c r="T20" i="1"/>
  <c r="S20" i="1"/>
  <c r="V20" i="1"/>
  <c r="U20" i="1"/>
  <c r="P20" i="1"/>
  <c r="Q20" i="1"/>
  <c r="O20" i="1"/>
  <c r="AE20" i="1"/>
  <c r="AH2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<sst xmlns="http://schemas.openxmlformats.org/spreadsheetml/2006/main" count="873" uniqueCount="149">
  <si>
    <t>$User_Notes</t>
  </si>
  <si>
    <t>Rod Dia@Round Bar Layout</t>
  </si>
  <si>
    <t>_Height_@Cross_Section</t>
  </si>
  <si>
    <t>_Width_@Cross_Section</t>
  </si>
  <si>
    <t>Width</t>
  </si>
  <si>
    <t>Rod Dia</t>
  </si>
  <si>
    <t>Weld Gap@Round Bar Layout</t>
  </si>
  <si>
    <t>Weld Gap</t>
  </si>
  <si>
    <t>Type</t>
  </si>
  <si>
    <t>Flat Bar</t>
  </si>
  <si>
    <t>L Shape</t>
  </si>
  <si>
    <t>C Shape</t>
  </si>
  <si>
    <t>End of List</t>
  </si>
  <si>
    <t>End of Row</t>
  </si>
  <si>
    <t>Fbar_Table</t>
  </si>
  <si>
    <t>Spacer_Type_List</t>
  </si>
  <si>
    <t>Spacer_Type_Table</t>
  </si>
  <si>
    <t>$STATE@Flat Bar Option</t>
  </si>
  <si>
    <t>$STATE@Flat Bar</t>
  </si>
  <si>
    <t>$STATE@Rect Tube Option</t>
  </si>
  <si>
    <t>$STATE@Rect Tube</t>
  </si>
  <si>
    <t>$STATE@L Spacer Option</t>
  </si>
  <si>
    <t>$STATE@L Bottom</t>
  </si>
  <si>
    <t>$STATE@C Spacer Option</t>
  </si>
  <si>
    <t>$STATE@C Top</t>
  </si>
  <si>
    <t>$STATE@C Bottom</t>
  </si>
  <si>
    <t>Rec Tube</t>
  </si>
  <si>
    <t>Flat Bar Type</t>
  </si>
  <si>
    <t>Rec Tube Type</t>
  </si>
  <si>
    <t>$STATE@L Top</t>
  </si>
  <si>
    <t>Flat Bar Type Folder</t>
  </si>
  <si>
    <t>Rec Tube Type Folder</t>
  </si>
  <si>
    <t>$PartNumber</t>
  </si>
  <si>
    <t>$STATE@L Top Sketch</t>
  </si>
  <si>
    <t>$STATE@C Top Sketch</t>
  </si>
  <si>
    <t>$STATE@C Bottom Sketch</t>
  </si>
  <si>
    <t>Overall
Height</t>
  </si>
  <si>
    <t/>
  </si>
  <si>
    <t>Thickness</t>
  </si>
  <si>
    <t>End Of List</t>
  </si>
  <si>
    <t>FBar_Table</t>
  </si>
  <si>
    <t>FBar_List</t>
  </si>
  <si>
    <t>Fbar_Thk_List</t>
  </si>
  <si>
    <t>Wall Thk</t>
  </si>
  <si>
    <t>Thickness@Sketch18</t>
  </si>
  <si>
    <t>None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</si>
  <si>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</si>
  <si>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</si>
  <si>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</si>
  <si>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</si>
  <si>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</si>
  <si>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</si>
  <si>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</si>
  <si>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</si>
  <si>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</si>
  <si>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</si>
  <si>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</si>
  <si>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</si>
  <si>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</si>
  <si>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</si>
  <si>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</si>
  <si>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</si>
  <si>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Radius</t>
  </si>
  <si>
    <t>-</t>
  </si>
  <si>
    <t>Vlookup table</t>
  </si>
  <si>
    <t>RecTube_Table</t>
  </si>
  <si>
    <t>RecTube_List</t>
  </si>
  <si>
    <t>RecTube_VLeg_List</t>
  </si>
  <si>
    <t>VLeg</t>
  </si>
  <si>
    <t>HLeg</t>
  </si>
  <si>
    <t>Height</t>
  </si>
  <si>
    <t>RecTube_VLegCol</t>
  </si>
  <si>
    <t>VLeg x HLeg</t>
  </si>
  <si>
    <t>RecTube_HLegMatrix_List</t>
  </si>
  <si>
    <t>Wall Thickness</t>
  </si>
  <si>
    <t>RecTube_WallThkMatrix_List</t>
  </si>
  <si>
    <r>
      <rPr>
        <sz val="11"/>
        <color rgb="FFFF0000"/>
        <rFont val="Calibri"/>
        <family val="2"/>
        <scheme val="minor"/>
      </rPr>
      <t xml:space="preserve">Red Font </t>
    </r>
    <r>
      <rPr>
        <sz val="11"/>
        <color theme="1"/>
        <rFont val="Calibri"/>
        <family val="2"/>
        <scheme val="minor"/>
      </rPr>
      <t xml:space="preserve">= Rotated dims of black font
</t>
    </r>
    <r>
      <rPr>
        <sz val="11"/>
        <color theme="9" tint="-0.249977111117893"/>
        <rFont val="Calibri"/>
        <family val="2"/>
        <scheme val="minor"/>
      </rPr>
      <t>Green Font</t>
    </r>
    <r>
      <rPr>
        <sz val="11"/>
        <color theme="1"/>
        <rFont val="Calibri"/>
        <family val="2"/>
        <scheme val="minor"/>
      </rPr>
      <t xml:space="preserve"> = Square tube</t>
    </r>
  </si>
  <si>
    <t>LShape_Table</t>
  </si>
  <si>
    <t>LShape_List</t>
  </si>
  <si>
    <t>Fbar_WidthMatrix_List</t>
  </si>
  <si>
    <t>LShape_WidthMatrix_List</t>
  </si>
  <si>
    <t>LShape_Height_List</t>
  </si>
  <si>
    <t>FBar_Thk_List</t>
  </si>
  <si>
    <t>CShape_Table</t>
  </si>
  <si>
    <t>CShape_Height_List</t>
  </si>
  <si>
    <t>Cshape_List</t>
  </si>
  <si>
    <t>CShape_WidthMatrix_List</t>
  </si>
  <si>
    <t>HxW</t>
  </si>
  <si>
    <t>Height x Width</t>
  </si>
  <si>
    <t xml:space="preserve">&lt;- White Cond. Format fx </t>
  </si>
  <si>
    <t>&lt;- Data Val. fx (drop down)</t>
  </si>
  <si>
    <t>&lt;- Yellow Cond. Format fx  (has same fx as Data Val.)</t>
  </si>
  <si>
    <t>Data Val. &amp; Cond. Formatting fx; all in row 4 above, and copied down to row 19</t>
  </si>
  <si>
    <t>wider text</t>
  </si>
  <si>
    <t>wwider text</t>
  </si>
  <si>
    <t>Thickness  /  Height</t>
  </si>
  <si>
    <t>Taller text</t>
  </si>
  <si>
    <t>Yellow = non standard size,  next column may not have valid drop down, so just type value if needed</t>
  </si>
  <si>
    <t>See fx below 4 troubleshooting</t>
  </si>
  <si>
    <t>L Shape Folder</t>
  </si>
  <si>
    <t>L Shape Top Sketch</t>
  </si>
  <si>
    <t>L Shape Top</t>
  </si>
  <si>
    <t>L Shape Bottom</t>
  </si>
  <si>
    <t>C Shape Folder</t>
  </si>
  <si>
    <t>C Shape Top</t>
  </si>
  <si>
    <t>C Shape Top Sketch</t>
  </si>
  <si>
    <t>C Shape Bottom</t>
  </si>
  <si>
    <t>C Shape Bottom Sketch</t>
  </si>
  <si>
    <t>wide</t>
  </si>
  <si>
    <t>D1@Sketch18</t>
  </si>
  <si>
    <r>
      <rPr>
        <b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
Data Validation / 
Conditional Formatting
Named List</t>
    </r>
  </si>
  <si>
    <r>
      <rPr>
        <b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 xml:space="preserve">
Data Validation / 
Conditional Formatting
Named List</t>
    </r>
  </si>
  <si>
    <r>
      <rPr>
        <b/>
        <sz val="11"/>
        <color theme="1"/>
        <rFont val="Calibri"/>
        <family val="2"/>
        <scheme val="minor"/>
      </rPr>
      <t>Wall Thickness</t>
    </r>
    <r>
      <rPr>
        <sz val="11"/>
        <color theme="1"/>
        <rFont val="Calibri"/>
        <family val="2"/>
        <scheme val="minor"/>
      </rPr>
      <t xml:space="preserve">
Data Validation / 
Conditional Formatting
Named List</t>
    </r>
  </si>
  <si>
    <t>Cross Sectional Size</t>
  </si>
  <si>
    <t>Rec Tube Corner Radius</t>
  </si>
  <si>
    <t>Table Names</t>
  </si>
  <si>
    <t>Vertical List Names</t>
  </si>
  <si>
    <t>Horizontal List Names / Column used for OFFSET</t>
  </si>
  <si>
    <t>Wall Thk List Names</t>
  </si>
  <si>
    <t>=TUBE PITCH</t>
  </si>
  <si>
    <t>=OUT TO OUT OF SIDEFRAMES</t>
  </si>
  <si>
    <t>=TUBE SHEET TO TUBE SHEET</t>
  </si>
  <si>
    <t>=SIDEFRAME THICKNESS</t>
  </si>
  <si>
    <t>=DISTANCE BETWEEN TUBES (SMALL)</t>
  </si>
  <si>
    <t>=SIDEFRAME SPACER FOR LATERAL MOVEMENT (N/A UNLESS GREATER THAN 0.25)</t>
  </si>
  <si>
    <t>=DISTANCE BETWEEN TUBES (LARGE)</t>
  </si>
  <si>
    <t>=NUMBER OF TUBE SUPPORTS</t>
  </si>
  <si>
    <t>=DISTANCE BETWEEN 1ST &amp; LAST SUPPORT</t>
  </si>
  <si>
    <t>=TUBE O.D.</t>
  </si>
  <si>
    <t>=</t>
  </si>
  <si>
    <t>=FIN O.D.</t>
  </si>
  <si>
    <t>LENGTH OF SPACER &amp; WIGGLE STRIP</t>
  </si>
  <si>
    <t>WIGGLE STRIP</t>
  </si>
  <si>
    <t>THICKNESS</t>
  </si>
  <si>
    <t>POINT</t>
  </si>
  <si>
    <t>CTR-CTR TUBES</t>
  </si>
  <si>
    <t>FIN TO FIN</t>
  </si>
  <si>
    <t>TUBE TO TUBE</t>
  </si>
  <si>
    <t>SPACER</t>
  </si>
  <si>
    <t>(1" MAX.)</t>
  </si>
  <si>
    <t>=SLOPE PER INCH</t>
  </si>
  <si>
    <t>=DISTANCE TO FIRST TUBE SUPPORT</t>
  </si>
  <si>
    <t>=TUBE SUPPORT TO TUBE SUPPORT</t>
  </si>
  <si>
    <t>INPUT:</t>
  </si>
  <si>
    <t>Legacy Calculator for Spacer Heights</t>
  </si>
  <si>
    <t>$PRP@Description</t>
  </si>
  <si>
    <t>$PRP@PartNo</t>
  </si>
  <si>
    <t>PartNo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</si>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</sst>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gray125">
        <bgColor theme="1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9"/>
      </patternFill>
    </fill>
    <fill>
      <patternFill patternType="solid">
        <fgColor rgb="FFFFFF66"/>
        <bgColor indexed="64"/>
      </patternFill>
    </fill>
    <fill>
      <patternFill patternType="solid">
        <fgColor rgb="FFFFFF66"/>
      </patternFill>
    </fill>
    <fill>
      <patternFill patternType="solid">
        <fgColor indexed="27"/>
      </patternFill>
    </fill>
    <fill>
      <patternFill patternType="solid">
        <fgColor rgb="FFECCBC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FFFD3"/>
        <bgColor indexed="64"/>
      </patternFill>
    </fill>
    <fill>
      <patternFill patternType="solid">
        <fgColor rgb="FF75FFFF"/>
        <bgColor indexed="9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textRotation="90"/>
    </xf>
    <xf numFmtId="0" fontId="0" fillId="0" borderId="0" xfId="0" applyAlignment="1">
      <alignment horizontal="center" textRotation="90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textRotation="90"/>
    </xf>
    <xf numFmtId="0" fontId="0" fillId="0" borderId="3" xfId="0" applyBorder="1" applyAlignment="1">
      <alignment horizontal="center" textRotation="90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 textRotation="90"/>
    </xf>
    <xf numFmtId="0" fontId="0" fillId="2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NumberFormat="1" applyBorder="1"/>
    <xf numFmtId="0" fontId="0" fillId="0" borderId="1" xfId="0" applyNumberFormat="1" applyFill="1" applyBorder="1"/>
    <xf numFmtId="0" fontId="0" fillId="0" borderId="0" xfId="0" quotePrefix="1"/>
    <xf numFmtId="0" fontId="0" fillId="0" borderId="1" xfId="0" quotePrefix="1" applyBorder="1"/>
    <xf numFmtId="49" fontId="0" fillId="0" borderId="1" xfId="0" applyNumberFormat="1" applyBorder="1"/>
    <xf numFmtId="0" fontId="0" fillId="0" borderId="0" xfId="0" applyAlignment="1"/>
    <xf numFmtId="0" fontId="0" fillId="3" borderId="1" xfId="0" applyFill="1" applyBorder="1"/>
    <xf numFmtId="0" fontId="0" fillId="3" borderId="1" xfId="0" applyNumberFormat="1" applyFill="1" applyBorder="1"/>
    <xf numFmtId="0" fontId="0" fillId="0" borderId="0" xfId="0" applyBorder="1" applyAlignment="1">
      <alignment horizontal="center"/>
    </xf>
    <xf numFmtId="0" fontId="4" fillId="0" borderId="1" xfId="0" quotePrefix="1" applyFont="1" applyBorder="1"/>
    <xf numFmtId="0" fontId="4" fillId="0" borderId="1" xfId="0" applyFont="1" applyBorder="1"/>
    <xf numFmtId="0" fontId="5" fillId="3" borderId="1" xfId="0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2" borderId="1" xfId="0" applyFont="1" applyFill="1" applyBorder="1"/>
    <xf numFmtId="0" fontId="5" fillId="0" borderId="1" xfId="0" applyFont="1" applyBorder="1"/>
    <xf numFmtId="0" fontId="6" fillId="0" borderId="1" xfId="0" quotePrefix="1" applyFont="1" applyBorder="1"/>
    <xf numFmtId="0" fontId="6" fillId="0" borderId="1" xfId="0" applyFont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Border="1"/>
    <xf numFmtId="0" fontId="5" fillId="0" borderId="0" xfId="0" applyFont="1" applyAlignment="1"/>
    <xf numFmtId="0" fontId="0" fillId="3" borderId="0" xfId="0" applyFill="1" applyBorder="1" applyAlignment="1">
      <alignment horizontal="center"/>
    </xf>
    <xf numFmtId="0" fontId="6" fillId="3" borderId="1" xfId="0" quotePrefix="1" applyFont="1" applyFill="1" applyBorder="1"/>
    <xf numFmtId="0" fontId="4" fillId="3" borderId="1" xfId="0" quotePrefix="1" applyFont="1" applyFill="1" applyBorder="1"/>
    <xf numFmtId="0" fontId="0" fillId="3" borderId="1" xfId="0" quotePrefix="1" applyFill="1" applyBorder="1"/>
    <xf numFmtId="49" fontId="0" fillId="3" borderId="1" xfId="0" applyNumberFormat="1" applyFill="1" applyBorder="1"/>
    <xf numFmtId="49" fontId="0" fillId="0" borderId="0" xfId="0" applyNumberFormat="1" applyAlignme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/>
    <xf numFmtId="0" fontId="0" fillId="3" borderId="1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 wrapText="1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textRotation="90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textRotation="90"/>
    </xf>
    <xf numFmtId="0" fontId="0" fillId="5" borderId="0" xfId="0" applyFill="1" applyAlignment="1"/>
    <xf numFmtId="0" fontId="0" fillId="4" borderId="0" xfId="0" applyFill="1" applyAlignment="1"/>
    <xf numFmtId="0" fontId="0" fillId="0" borderId="0" xfId="0" applyAlignment="1">
      <alignment horizontal="center" textRotation="90" wrapText="1"/>
    </xf>
    <xf numFmtId="0" fontId="0" fillId="3" borderId="0" xfId="0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0" fontId="6" fillId="3" borderId="1" xfId="0" applyNumberFormat="1" applyFont="1" applyFill="1" applyBorder="1"/>
    <xf numFmtId="0" fontId="4" fillId="0" borderId="0" xfId="0" applyNumberFormat="1" applyFont="1" applyBorder="1"/>
    <xf numFmtId="0" fontId="6" fillId="0" borderId="0" xfId="0" applyNumberFormat="1" applyFont="1" applyBorder="1"/>
    <xf numFmtId="0" fontId="5" fillId="3" borderId="1" xfId="0" quotePrefix="1" applyNumberFormat="1" applyFont="1" applyFill="1" applyBorder="1"/>
    <xf numFmtId="0" fontId="6" fillId="0" borderId="1" xfId="0" applyNumberFormat="1" applyFont="1" applyFill="1" applyBorder="1"/>
    <xf numFmtId="0" fontId="4" fillId="0" borderId="1" xfId="0" applyNumberFormat="1" applyFont="1" applyFill="1" applyBorder="1"/>
    <xf numFmtId="0" fontId="5" fillId="0" borderId="1" xfId="0" quotePrefix="1" applyNumberFormat="1" applyFont="1" applyFill="1" applyBorder="1"/>
    <xf numFmtId="0" fontId="5" fillId="0" borderId="1" xfId="0" applyNumberFormat="1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5" xfId="0" applyFill="1" applyBorder="1" applyAlignment="1" applyProtection="1">
      <alignment horizontal="center"/>
      <protection locked="0"/>
    </xf>
    <xf numFmtId="0" fontId="0" fillId="7" borderId="5" xfId="0" applyFill="1" applyBorder="1" applyAlignment="1" applyProtection="1">
      <alignment horizontal="center"/>
      <protection locked="0"/>
    </xf>
    <xf numFmtId="0" fontId="0" fillId="8" borderId="6" xfId="0" applyFill="1" applyBorder="1" applyAlignment="1" applyProtection="1">
      <alignment horizontal="center"/>
      <protection locked="0"/>
    </xf>
    <xf numFmtId="0" fontId="0" fillId="7" borderId="6" xfId="0" applyFill="1" applyBorder="1" applyAlignment="1" applyProtection="1">
      <alignment horizontal="center"/>
      <protection locked="0"/>
    </xf>
    <xf numFmtId="0" fontId="0" fillId="0" borderId="8" xfId="0" applyBorder="1"/>
    <xf numFmtId="0" fontId="0" fillId="0" borderId="3" xfId="0" applyBorder="1"/>
    <xf numFmtId="0" fontId="0" fillId="0" borderId="2" xfId="0" applyBorder="1"/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10" fillId="0" borderId="3" xfId="0" applyFont="1" applyBorder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12" borderId="1" xfId="0" applyFill="1" applyBorder="1"/>
    <xf numFmtId="0" fontId="0" fillId="13" borderId="9" xfId="0" applyFill="1" applyBorder="1" applyAlignment="1">
      <alignment horizontal="center"/>
    </xf>
    <xf numFmtId="164" fontId="0" fillId="10" borderId="10" xfId="0" applyNumberFormat="1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164" fontId="0" fillId="10" borderId="12" xfId="0" applyNumberFormat="1" applyFill="1" applyBorder="1" applyAlignment="1">
      <alignment horizontal="center"/>
    </xf>
    <xf numFmtId="0" fontId="0" fillId="0" borderId="16" xfId="0" applyBorder="1"/>
    <xf numFmtId="0" fontId="11" fillId="0" borderId="0" xfId="0" applyFont="1" applyBorder="1"/>
    <xf numFmtId="0" fontId="0" fillId="0" borderId="0" xfId="0" applyBorder="1"/>
    <xf numFmtId="0" fontId="0" fillId="0" borderId="17" xfId="0" applyBorder="1"/>
    <xf numFmtId="0" fontId="10" fillId="0" borderId="0" xfId="0" applyFont="1" applyBorder="1" applyAlignment="1">
      <alignment horizontal="right"/>
    </xf>
    <xf numFmtId="164" fontId="0" fillId="0" borderId="0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8" fillId="0" borderId="7" xfId="0" applyNumberFormat="1" applyFont="1" applyBorder="1"/>
    <xf numFmtId="49" fontId="0" fillId="3" borderId="0" xfId="0" applyNumberFormat="1" applyFill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0" borderId="0" xfId="0" applyBorder="1" applyAlignment="1"/>
    <xf numFmtId="0" fontId="0" fillId="0" borderId="0" xfId="0" quotePrefix="1" applyBorder="1" applyAlignment="1">
      <alignment vertical="top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fill>
        <patternFill>
          <bgColor rgb="FFFFFF99"/>
        </patternFill>
      </fill>
    </dxf>
    <dxf>
      <font>
        <color theme="0"/>
      </font>
    </dxf>
    <dxf>
      <fill>
        <patternFill>
          <bgColor rgb="FFFFFF99"/>
        </patternFill>
      </fill>
    </dxf>
    <dxf>
      <font>
        <color theme="0"/>
      </font>
    </dxf>
    <dxf>
      <fill>
        <patternFill>
          <bgColor rgb="FFFFFF99"/>
        </patternFill>
      </fill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8</v>
    <v>17</v>
    <v>1</v>
  </rv>
  <rv s="0">
    <v>0</v>
    <v>8</v>
    <v>8</v>
    <v>1</v>
  </rv>
  <rv s="0">
    <v>0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EDFB-CB9F-40C4-8739-EA2F4AAA2C2B}">
  <sheetPr codeName="Sheet1"/>
  <dimension ref="A1:BD49"/>
  <sheetViews>
    <sheetView tabSelected="1" topLeftCell="A2" zoomScale="130" zoomScaleNormal="130" workbookViewId="0">
      <selection activeCell="AI4" sqref="AI4"/>
    </sheetView>
  </sheetViews>
  <sheetFormatPr defaultRowHeight="15" outlineLevelRow="1" outlineLevelCol="1" x14ac:dyDescent="0.25"/>
  <cols>
    <col min="1" max="1" width="10.140625" style="36" bestFit="1" customWidth="1"/>
    <col min="2" max="2" width="10.140625" style="1" bestFit="1" customWidth="1"/>
    <col min="3" max="3" width="11.7109375" bestFit="1" customWidth="1"/>
    <col min="4" max="4" width="10.140625" style="15" bestFit="1" customWidth="1"/>
    <col min="5" max="5" width="10.140625" style="14" hidden="1" customWidth="1" outlineLevel="1"/>
    <col min="6" max="6" width="10.140625" style="14" bestFit="1" customWidth="1" collapsed="1"/>
    <col min="7" max="7" width="10.140625" bestFit="1" customWidth="1"/>
    <col min="8" max="8" width="9.85546875" bestFit="1" customWidth="1"/>
    <col min="9" max="9" width="7.42578125" style="5" bestFit="1" customWidth="1"/>
    <col min="10" max="13" width="5.42578125" hidden="1" customWidth="1" outlineLevel="1"/>
    <col min="14" max="24" width="3.7109375" hidden="1" customWidth="1" outlineLevel="1"/>
    <col min="25" max="25" width="18.140625" hidden="1" customWidth="1" outlineLevel="1"/>
    <col min="26" max="26" width="24" hidden="1" customWidth="1" outlineLevel="1"/>
    <col min="27" max="27" width="4" style="14" hidden="1" customWidth="1" outlineLevel="1"/>
    <col min="28" max="28" width="27" style="14" hidden="1" customWidth="1" outlineLevel="1"/>
    <col min="29" max="29" width="14.5703125" style="14" hidden="1" customWidth="1" outlineLevel="1"/>
    <col min="30" max="30" width="10.5703125" hidden="1" customWidth="1" outlineLevel="1"/>
    <col min="31" max="31" width="6" hidden="1" customWidth="1" outlineLevel="1"/>
    <col min="32" max="32" width="6" style="14" hidden="1" customWidth="1" outlineLevel="1"/>
    <col min="33" max="33" width="15.140625" style="14" hidden="1" customWidth="1" outlineLevel="1"/>
    <col min="34" max="34" width="3.7109375" style="14" hidden="1" customWidth="1" outlineLevel="1"/>
    <col min="35" max="35" width="6" bestFit="1" customWidth="1" collapsed="1"/>
    <col min="36" max="42" width="6" style="14" customWidth="1"/>
    <col min="44" max="44" width="6.85546875" bestFit="1" customWidth="1"/>
    <col min="45" max="45" width="11" bestFit="1" customWidth="1"/>
    <col min="46" max="46" width="14.28515625" bestFit="1" customWidth="1"/>
    <col min="47" max="47" width="10.28515625" bestFit="1" customWidth="1"/>
    <col min="48" max="48" width="13.28515625" bestFit="1" customWidth="1"/>
    <col min="49" max="49" width="7.7109375" bestFit="1" customWidth="1"/>
    <col min="50" max="50" width="8" bestFit="1" customWidth="1"/>
    <col min="51" max="51" width="6.85546875" bestFit="1" customWidth="1"/>
    <col min="52" max="52" width="7" style="14" customWidth="1"/>
    <col min="53" max="53" width="6.7109375" bestFit="1" customWidth="1"/>
    <col min="54" max="54" width="9.5703125" bestFit="1" customWidth="1"/>
    <col min="55" max="55" width="13.28515625" bestFit="1" customWidth="1"/>
  </cols>
  <sheetData>
    <row r="1" spans="1:56" s="56" customFormat="1" x14ac:dyDescent="0.25">
      <c r="A1" s="55" t="s">
        <v>93</v>
      </c>
      <c r="B1" s="55" t="s">
        <v>93</v>
      </c>
      <c r="C1" s="56" t="s">
        <v>94</v>
      </c>
      <c r="D1" s="56" t="s">
        <v>93</v>
      </c>
      <c r="E1" s="56" t="s">
        <v>93</v>
      </c>
      <c r="F1" s="56" t="s">
        <v>93</v>
      </c>
      <c r="G1" s="56" t="s">
        <v>93</v>
      </c>
      <c r="J1" s="56" t="s">
        <v>108</v>
      </c>
      <c r="K1" s="56" t="s">
        <v>108</v>
      </c>
      <c r="L1" s="56" t="s">
        <v>108</v>
      </c>
      <c r="M1" s="56" t="s">
        <v>108</v>
      </c>
    </row>
    <row r="2" spans="1:56" ht="52.5" x14ac:dyDescent="0.25">
      <c r="A2" s="4" t="s">
        <v>37</v>
      </c>
      <c r="B2" s="57" t="s">
        <v>96</v>
      </c>
      <c r="C2" s="109" t="s">
        <v>97</v>
      </c>
      <c r="D2" s="109"/>
      <c r="E2" s="109"/>
      <c r="F2" s="109"/>
      <c r="G2" s="21"/>
      <c r="H2" s="21"/>
      <c r="I2" s="49"/>
      <c r="J2" s="106" t="s">
        <v>9</v>
      </c>
      <c r="K2" s="107"/>
      <c r="L2" s="106" t="s">
        <v>26</v>
      </c>
      <c r="M2" s="107"/>
      <c r="N2" s="106" t="s">
        <v>10</v>
      </c>
      <c r="O2" s="108"/>
      <c r="P2" s="108"/>
      <c r="Q2" s="107"/>
      <c r="R2" s="106" t="s">
        <v>11</v>
      </c>
      <c r="S2" s="108"/>
      <c r="T2" s="108"/>
      <c r="U2" s="108"/>
      <c r="V2" s="107"/>
    </row>
    <row r="3" spans="1:56" s="3" customFormat="1" ht="117" thickBot="1" x14ac:dyDescent="0.3">
      <c r="A3" s="4"/>
      <c r="B3" s="51" t="s">
        <v>8</v>
      </c>
      <c r="C3" s="54" t="s">
        <v>95</v>
      </c>
      <c r="D3" s="51" t="s">
        <v>4</v>
      </c>
      <c r="E3" s="51" t="s">
        <v>87</v>
      </c>
      <c r="F3" s="51" t="s">
        <v>43</v>
      </c>
      <c r="G3" s="51" t="s">
        <v>5</v>
      </c>
      <c r="H3" s="51" t="s">
        <v>7</v>
      </c>
      <c r="I3" s="52" t="s">
        <v>36</v>
      </c>
      <c r="J3" s="8" t="s">
        <v>30</v>
      </c>
      <c r="K3" s="9" t="s">
        <v>27</v>
      </c>
      <c r="L3" s="8" t="s">
        <v>31</v>
      </c>
      <c r="M3" s="9" t="s">
        <v>28</v>
      </c>
      <c r="N3" s="8" t="s">
        <v>99</v>
      </c>
      <c r="O3" s="12" t="s">
        <v>100</v>
      </c>
      <c r="P3" s="12" t="s">
        <v>101</v>
      </c>
      <c r="Q3" s="9" t="s">
        <v>102</v>
      </c>
      <c r="R3" s="8" t="s">
        <v>103</v>
      </c>
      <c r="S3" s="12" t="s">
        <v>104</v>
      </c>
      <c r="T3" s="12" t="s">
        <v>105</v>
      </c>
      <c r="U3" s="12" t="s">
        <v>106</v>
      </c>
      <c r="V3" s="9" t="s">
        <v>107</v>
      </c>
      <c r="Y3" s="60" t="s">
        <v>110</v>
      </c>
      <c r="Z3" s="60" t="s">
        <v>111</v>
      </c>
      <c r="AA3" s="3" t="s">
        <v>88</v>
      </c>
      <c r="AB3" s="60" t="s">
        <v>112</v>
      </c>
      <c r="AC3" s="3" t="s">
        <v>64</v>
      </c>
      <c r="AD3" s="60" t="s">
        <v>113</v>
      </c>
      <c r="AE3" s="3" t="s">
        <v>114</v>
      </c>
      <c r="AF3" s="3" t="s">
        <v>147</v>
      </c>
      <c r="AG3" s="3" t="s">
        <v>148</v>
      </c>
    </row>
    <row r="4" spans="1:56" s="3" customFormat="1" ht="144" hidden="1" outlineLevel="1" thickBot="1" x14ac:dyDescent="0.3">
      <c r="A4" s="2"/>
      <c r="B4" s="3" t="s">
        <v>0</v>
      </c>
      <c r="C4" s="3" t="s">
        <v>2</v>
      </c>
      <c r="D4" s="3" t="s">
        <v>3</v>
      </c>
      <c r="E4" s="3" t="s">
        <v>0</v>
      </c>
      <c r="F4" s="3" t="s">
        <v>44</v>
      </c>
      <c r="G4" s="3" t="s">
        <v>1</v>
      </c>
      <c r="H4" s="3" t="s">
        <v>6</v>
      </c>
      <c r="I4" s="12" t="s">
        <v>0</v>
      </c>
      <c r="J4" s="8" t="s">
        <v>17</v>
      </c>
      <c r="K4" s="9" t="s">
        <v>18</v>
      </c>
      <c r="L4" s="8" t="s">
        <v>19</v>
      </c>
      <c r="M4" s="9" t="s">
        <v>20</v>
      </c>
      <c r="N4" s="8" t="s">
        <v>21</v>
      </c>
      <c r="O4" s="12" t="s">
        <v>29</v>
      </c>
      <c r="P4" s="12" t="s">
        <v>33</v>
      </c>
      <c r="Q4" s="9" t="s">
        <v>22</v>
      </c>
      <c r="R4" s="8" t="s">
        <v>23</v>
      </c>
      <c r="S4" s="12" t="s">
        <v>24</v>
      </c>
      <c r="T4" s="12" t="s">
        <v>34</v>
      </c>
      <c r="U4" s="12" t="s">
        <v>25</v>
      </c>
      <c r="V4" s="9" t="s">
        <v>35</v>
      </c>
      <c r="W4" s="3" t="s">
        <v>32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109</v>
      </c>
      <c r="AF4" s="3" t="s">
        <v>146</v>
      </c>
      <c r="AG4" s="3" t="s">
        <v>145</v>
      </c>
      <c r="AH4" s="3" t="s">
        <v>0</v>
      </c>
    </row>
    <row r="5" spans="1:56" ht="15.75" collapsed="1" thickTop="1" x14ac:dyDescent="0.25">
      <c r="A5" s="53" t="str">
        <f t="shared" ref="A5:A20" si="0">IF(B5&lt;&gt;"None","TS-"&amp;X5,"$User_Notes")</f>
        <v>TS-01</v>
      </c>
      <c r="B5" s="45" t="s">
        <v>26</v>
      </c>
      <c r="C5" s="46">
        <v>2</v>
      </c>
      <c r="D5" s="46">
        <v>3.0000000000000004</v>
      </c>
      <c r="E5" s="48" t="str">
        <f>C5&amp;"x"&amp;D5</f>
        <v>2x3</v>
      </c>
      <c r="F5" s="46">
        <v>0.18750000000000003</v>
      </c>
      <c r="G5" s="46">
        <v>0.5</v>
      </c>
      <c r="H5" s="46">
        <v>0.12500000000000017</v>
      </c>
      <c r="I5" s="50">
        <f>C5+(2*H5)+(2*G5)</f>
        <v>3.2500000000000004</v>
      </c>
      <c r="J5" s="39" t="str">
        <f>IF($B5="Flat Bar","U","S")</f>
        <v>S</v>
      </c>
      <c r="K5" s="11" t="str">
        <f>J5</f>
        <v>S</v>
      </c>
      <c r="L5" s="10" t="str">
        <f>IF($B5="Rec Tube","U","S")</f>
        <v>U</v>
      </c>
      <c r="M5" s="11" t="str">
        <f>L5</f>
        <v>U</v>
      </c>
      <c r="N5" s="10" t="str">
        <f>IF($B5="L Shape","U","S")</f>
        <v>S</v>
      </c>
      <c r="O5" s="13" t="str">
        <f>N5</f>
        <v>S</v>
      </c>
      <c r="P5" s="13" t="str">
        <f>N5</f>
        <v>S</v>
      </c>
      <c r="Q5" s="11" t="str">
        <f>N5</f>
        <v>S</v>
      </c>
      <c r="R5" s="10" t="str">
        <f>IF($B5="C Shape","U","S")</f>
        <v>S</v>
      </c>
      <c r="S5" s="13" t="str">
        <f>R5</f>
        <v>S</v>
      </c>
      <c r="T5" s="13" t="str">
        <f>R5</f>
        <v>S</v>
      </c>
      <c r="U5" s="13" t="str">
        <f>R5</f>
        <v>S</v>
      </c>
      <c r="V5" s="11" t="str">
        <f>R5</f>
        <v>S</v>
      </c>
      <c r="W5" s="7" t="str">
        <f>"$C"</f>
        <v>$C</v>
      </c>
      <c r="X5" s="18" t="s">
        <v>46</v>
      </c>
      <c r="Y5" s="61" t="str">
        <f t="shared" ref="Y5:Y20" si="1">VLOOKUP($B5,Spacer_Type_Table,3,FALSE)</f>
        <v>RecTube_VLeg_List</v>
      </c>
      <c r="Z5" s="61" t="str">
        <f t="shared" ref="Z5:Z20" si="2">VLOOKUP($B5,Spacer_Type_Table,4,FALSE)</f>
        <v>RecTube_HLegMatrix_List</v>
      </c>
      <c r="AA5" s="61" t="str">
        <f>E5</f>
        <v>2x3</v>
      </c>
      <c r="AB5" s="61" t="str">
        <f t="shared" ref="AB5:AB20" si="3">VLOOKUP($B5,Spacer_Type_Table,5,FALSE)</f>
        <v>RecTube_WallThkMatrix_List</v>
      </c>
      <c r="AC5" s="61" t="str">
        <f t="shared" ref="AC5:AC20" si="4">VLOOKUP($B5,Spacer_Type_Table,2,FALSE)</f>
        <v>RecTube_Table</v>
      </c>
      <c r="AD5" s="61" t="str">
        <f>IF(B5="Rec Tube",    C5&amp;"x"&amp;D5&amp;"x"&amp;F5,   D5&amp;"x"&amp;C5)</f>
        <v>2x3x0.1875</v>
      </c>
      <c r="AE5" s="61">
        <f ca="1">IFERROR(VLOOKUP(AD5, INDIRECT(AC5), 5,FALSE),  0.375)</f>
        <v>0.37500000000000006</v>
      </c>
      <c r="AF5" s="102" t="str">
        <f>A5</f>
        <v>TS-01</v>
      </c>
      <c r="AG5" s="61" t="str">
        <f>"TUBE SPACER "&amp;X5</f>
        <v>TUBE SPACER 01</v>
      </c>
      <c r="AH5" s="14" t="str">
        <f ca="1">IF(ISERROR(AE5),  VLOOKUP(AD5,INDIRECT(AC5),1,TRUE), "")</f>
        <v/>
      </c>
      <c r="AQ5" s="110" t="s">
        <v>144</v>
      </c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  <c r="BD5" s="112"/>
    </row>
    <row r="6" spans="1:56" x14ac:dyDescent="0.25">
      <c r="A6" s="53" t="str">
        <f t="shared" si="0"/>
        <v>TS-02</v>
      </c>
      <c r="B6" s="45" t="str">
        <f t="shared" ref="B6:B19" si="5">B5</f>
        <v>Rec Tube</v>
      </c>
      <c r="C6" s="46">
        <v>2</v>
      </c>
      <c r="D6" s="46">
        <v>3.0000000000000004</v>
      </c>
      <c r="E6" s="48" t="str">
        <f t="shared" ref="E6:E20" si="6">C6&amp;"x"&amp;D6</f>
        <v>2x3</v>
      </c>
      <c r="F6" s="46">
        <v>0.18750000000000003</v>
      </c>
      <c r="G6" s="46">
        <v>0.5</v>
      </c>
      <c r="H6" s="47">
        <f>$H$5</f>
        <v>0.12500000000000017</v>
      </c>
      <c r="I6" s="50">
        <f>C6+(2*H6)+(2*G6)</f>
        <v>3.2500000000000004</v>
      </c>
      <c r="J6" s="39" t="str">
        <f>IF($B6="Flat Bar","U","S")</f>
        <v>S</v>
      </c>
      <c r="K6" s="11" t="str">
        <f>J6</f>
        <v>S</v>
      </c>
      <c r="L6" s="10" t="str">
        <f>IF($B6="Rec Tube","U","S")</f>
        <v>U</v>
      </c>
      <c r="M6" s="11" t="str">
        <f>L6</f>
        <v>U</v>
      </c>
      <c r="N6" s="10" t="str">
        <f>IF($B6="L Shape","U","S")</f>
        <v>S</v>
      </c>
      <c r="O6" s="13" t="str">
        <f>N6</f>
        <v>S</v>
      </c>
      <c r="P6" s="13" t="str">
        <f t="shared" ref="P6:P20" si="7">N6</f>
        <v>S</v>
      </c>
      <c r="Q6" s="11" t="str">
        <f>N6</f>
        <v>S</v>
      </c>
      <c r="R6" s="10" t="str">
        <f>IF($B6="C Shape","U","S")</f>
        <v>S</v>
      </c>
      <c r="S6" s="13" t="str">
        <f>R6</f>
        <v>S</v>
      </c>
      <c r="T6" s="13" t="str">
        <f t="shared" ref="T6:T20" si="8">R6</f>
        <v>S</v>
      </c>
      <c r="U6" s="13" t="str">
        <f>R6</f>
        <v>S</v>
      </c>
      <c r="V6" s="11" t="str">
        <f t="shared" ref="V6:V20" si="9">R6</f>
        <v>S</v>
      </c>
      <c r="W6" s="7" t="str">
        <f t="shared" ref="W6:W20" si="10">"$C"</f>
        <v>$C</v>
      </c>
      <c r="X6" s="18" t="s">
        <v>47</v>
      </c>
      <c r="Y6" s="61" t="str">
        <f t="shared" si="1"/>
        <v>RecTube_VLeg_List</v>
      </c>
      <c r="Z6" s="61" t="str">
        <f t="shared" si="2"/>
        <v>RecTube_HLegMatrix_List</v>
      </c>
      <c r="AA6" s="61" t="str">
        <f t="shared" ref="AA6:AA20" si="11">E6</f>
        <v>2x3</v>
      </c>
      <c r="AB6" s="61" t="str">
        <f t="shared" si="3"/>
        <v>RecTube_WallThkMatrix_List</v>
      </c>
      <c r="AC6" s="61" t="str">
        <f t="shared" si="4"/>
        <v>RecTube_Table</v>
      </c>
      <c r="AD6" s="61" t="str">
        <f t="shared" ref="AD6" si="12">IF(B6="Rec Tube",C6&amp;"x"&amp;D6&amp;"x"&amp;F6,   IF(B6="Flat Bar",D6&amp;"x"&amp;C6,  IF(B6="C Shape", C6&amp;"x"&amp;D6,  C6) ))</f>
        <v>2x3x0.1875</v>
      </c>
      <c r="AE6" s="61">
        <f t="shared" ref="AE6:AE20" ca="1" si="13">IFERROR(VLOOKUP(AD6, INDIRECT(AC6), 5,FALSE),  0.375)</f>
        <v>0.37500000000000006</v>
      </c>
      <c r="AF6" s="102" t="str">
        <f t="shared" ref="AF6:AF20" si="14">A6</f>
        <v>TS-02</v>
      </c>
      <c r="AG6" s="61" t="str">
        <f t="shared" ref="AG6:AG20" si="15">"TUBE SPACER "&amp;X6</f>
        <v>TUBE SPACER 02</v>
      </c>
      <c r="AH6" s="14" t="str">
        <f t="shared" ref="AH6:AH20" ca="1" si="16">IF(ISERROR(AE6),  VLOOKUP(AD6,INDIRECT(AC6),1,TRUE), "")</f>
        <v/>
      </c>
      <c r="AQ6" s="92"/>
      <c r="AR6" s="93" t="s">
        <v>143</v>
      </c>
      <c r="AS6" s="75">
        <v>2.625</v>
      </c>
      <c r="AT6" s="94" t="s">
        <v>119</v>
      </c>
      <c r="AU6" s="94"/>
      <c r="AV6" s="94"/>
      <c r="AW6" s="94"/>
      <c r="AX6" s="94"/>
      <c r="AY6" s="93" t="s">
        <v>143</v>
      </c>
      <c r="AZ6" s="76">
        <v>90.125</v>
      </c>
      <c r="BA6" s="113" t="s">
        <v>120</v>
      </c>
      <c r="BB6" s="113"/>
      <c r="BC6" s="113"/>
      <c r="BD6" s="95"/>
    </row>
    <row r="7" spans="1:56" x14ac:dyDescent="0.25">
      <c r="A7" s="53" t="str">
        <f t="shared" si="0"/>
        <v>TS-03</v>
      </c>
      <c r="B7" s="45" t="str">
        <f t="shared" si="5"/>
        <v>Rec Tube</v>
      </c>
      <c r="C7" s="46">
        <v>2</v>
      </c>
      <c r="D7" s="46">
        <v>3.0000000000000004</v>
      </c>
      <c r="E7" s="48" t="str">
        <f t="shared" si="6"/>
        <v>2x3</v>
      </c>
      <c r="F7" s="46">
        <v>0.18750000000000003</v>
      </c>
      <c r="G7" s="46">
        <v>0.5</v>
      </c>
      <c r="H7" s="47">
        <f t="shared" ref="H7:H20" si="17">$H$5</f>
        <v>0.12500000000000017</v>
      </c>
      <c r="I7" s="50">
        <f t="shared" ref="I7:I14" si="18">C7+(2*H7)+(2*G7)</f>
        <v>3.2500000000000004</v>
      </c>
      <c r="J7" s="39" t="str">
        <f t="shared" ref="J7:J20" si="19">IF($B7="Flat Bar","U","S")</f>
        <v>S</v>
      </c>
      <c r="K7" s="11" t="str">
        <f t="shared" ref="K7:K20" si="20">J7</f>
        <v>S</v>
      </c>
      <c r="L7" s="10" t="str">
        <f t="shared" ref="L7:L20" si="21">IF($B7="Rec Tube","U","S")</f>
        <v>U</v>
      </c>
      <c r="M7" s="11" t="str">
        <f t="shared" ref="M7:M20" si="22">L7</f>
        <v>U</v>
      </c>
      <c r="N7" s="10" t="str">
        <f t="shared" ref="N7:N20" si="23">IF($B7="L Shape","U","S")</f>
        <v>S</v>
      </c>
      <c r="O7" s="13" t="str">
        <f t="shared" ref="O7:O20" si="24">N7</f>
        <v>S</v>
      </c>
      <c r="P7" s="13" t="str">
        <f t="shared" si="7"/>
        <v>S</v>
      </c>
      <c r="Q7" s="11" t="str">
        <f t="shared" ref="Q7:Q14" si="25">N7</f>
        <v>S</v>
      </c>
      <c r="R7" s="10" t="str">
        <f t="shared" ref="R7:R20" si="26">IF($B7="C Shape","U","S")</f>
        <v>S</v>
      </c>
      <c r="S7" s="13" t="str">
        <f t="shared" ref="S7:S20" si="27">R7</f>
        <v>S</v>
      </c>
      <c r="T7" s="13" t="str">
        <f t="shared" si="8"/>
        <v>S</v>
      </c>
      <c r="U7" s="13" t="str">
        <f t="shared" ref="U7:U14" si="28">R7</f>
        <v>S</v>
      </c>
      <c r="V7" s="11" t="str">
        <f t="shared" si="9"/>
        <v>S</v>
      </c>
      <c r="W7" s="7" t="str">
        <f t="shared" si="10"/>
        <v>$C</v>
      </c>
      <c r="X7" s="18" t="s">
        <v>48</v>
      </c>
      <c r="Y7" s="61" t="str">
        <f t="shared" si="1"/>
        <v>RecTube_VLeg_List</v>
      </c>
      <c r="Z7" s="61" t="str">
        <f t="shared" si="2"/>
        <v>RecTube_HLegMatrix_List</v>
      </c>
      <c r="AA7" s="61" t="str">
        <f t="shared" si="11"/>
        <v>2x3</v>
      </c>
      <c r="AB7" s="61" t="str">
        <f t="shared" si="3"/>
        <v>RecTube_WallThkMatrix_List</v>
      </c>
      <c r="AC7" s="61" t="str">
        <f t="shared" si="4"/>
        <v>RecTube_Table</v>
      </c>
      <c r="AD7" s="61" t="str">
        <f>IF(B7="Rec Tube",C7&amp;"x"&amp;D7&amp;"x"&amp;F7,   IF(B7="Flat Bar",D7&amp;"x"&amp;C7,  IF(B7="C Shape", C7&amp;"x"&amp;D7,  C7) ))</f>
        <v>2x3x0.1875</v>
      </c>
      <c r="AE7" s="61">
        <f t="shared" ca="1" si="13"/>
        <v>0.37500000000000006</v>
      </c>
      <c r="AF7" s="102" t="str">
        <f t="shared" si="14"/>
        <v>TS-03</v>
      </c>
      <c r="AG7" s="61" t="str">
        <f t="shared" si="15"/>
        <v>TUBE SPACER 03</v>
      </c>
      <c r="AH7" s="14" t="str">
        <f t="shared" ca="1" si="16"/>
        <v/>
      </c>
      <c r="AQ7" s="92"/>
      <c r="AR7" s="94"/>
      <c r="AS7" s="77">
        <v>405.75</v>
      </c>
      <c r="AT7" s="113" t="s">
        <v>121</v>
      </c>
      <c r="AU7" s="113"/>
      <c r="AV7" s="113"/>
      <c r="AW7" s="94"/>
      <c r="AX7" s="94"/>
      <c r="AY7" s="94"/>
      <c r="AZ7" s="78">
        <v>0.25</v>
      </c>
      <c r="BA7" s="113" t="s">
        <v>122</v>
      </c>
      <c r="BB7" s="113"/>
      <c r="BC7" s="113"/>
      <c r="BD7" s="95"/>
    </row>
    <row r="8" spans="1:56" x14ac:dyDescent="0.25">
      <c r="A8" s="53" t="str">
        <f t="shared" si="0"/>
        <v>TS-04</v>
      </c>
      <c r="B8" s="45" t="str">
        <f t="shared" si="5"/>
        <v>Rec Tube</v>
      </c>
      <c r="C8" s="46">
        <v>2</v>
      </c>
      <c r="D8" s="46">
        <v>3.0000000000000004</v>
      </c>
      <c r="E8" s="48" t="str">
        <f t="shared" si="6"/>
        <v>2x3</v>
      </c>
      <c r="F8" s="46">
        <v>0.18750000000000003</v>
      </c>
      <c r="G8" s="46">
        <v>0.5</v>
      </c>
      <c r="H8" s="47">
        <f t="shared" si="17"/>
        <v>0.12500000000000017</v>
      </c>
      <c r="I8" s="50">
        <f t="shared" si="18"/>
        <v>3.2500000000000004</v>
      </c>
      <c r="J8" s="39" t="str">
        <f t="shared" si="19"/>
        <v>S</v>
      </c>
      <c r="K8" s="11" t="str">
        <f t="shared" si="20"/>
        <v>S</v>
      </c>
      <c r="L8" s="10" t="str">
        <f t="shared" si="21"/>
        <v>U</v>
      </c>
      <c r="M8" s="11" t="str">
        <f t="shared" si="22"/>
        <v>U</v>
      </c>
      <c r="N8" s="10" t="str">
        <f t="shared" si="23"/>
        <v>S</v>
      </c>
      <c r="O8" s="13" t="str">
        <f t="shared" si="24"/>
        <v>S</v>
      </c>
      <c r="P8" s="13" t="str">
        <f t="shared" si="7"/>
        <v>S</v>
      </c>
      <c r="Q8" s="11" t="str">
        <f t="shared" si="25"/>
        <v>S</v>
      </c>
      <c r="R8" s="10" t="str">
        <f t="shared" si="26"/>
        <v>S</v>
      </c>
      <c r="S8" s="13" t="str">
        <f t="shared" si="27"/>
        <v>S</v>
      </c>
      <c r="T8" s="13" t="str">
        <f t="shared" si="8"/>
        <v>S</v>
      </c>
      <c r="U8" s="13" t="str">
        <f t="shared" si="28"/>
        <v>S</v>
      </c>
      <c r="V8" s="11" t="str">
        <f t="shared" si="9"/>
        <v>S</v>
      </c>
      <c r="W8" s="7" t="str">
        <f t="shared" si="10"/>
        <v>$C</v>
      </c>
      <c r="X8" s="18" t="s">
        <v>49</v>
      </c>
      <c r="Y8" s="61" t="str">
        <f t="shared" si="1"/>
        <v>RecTube_VLeg_List</v>
      </c>
      <c r="Z8" s="61" t="str">
        <f t="shared" si="2"/>
        <v>RecTube_HLegMatrix_List</v>
      </c>
      <c r="AA8" s="61" t="str">
        <f t="shared" si="11"/>
        <v>2x3</v>
      </c>
      <c r="AB8" s="61" t="str">
        <f t="shared" si="3"/>
        <v>RecTube_WallThkMatrix_List</v>
      </c>
      <c r="AC8" s="61" t="str">
        <f t="shared" si="4"/>
        <v>RecTube_Table</v>
      </c>
      <c r="AD8" s="61" t="str">
        <f t="shared" ref="AD8:AD20" si="29">IF(B8="Rec Tube",C8&amp;"x"&amp;D8&amp;"x"&amp;F8,   IF(B8="Flat Bar",D8&amp;"x"&amp;C8,  IF(B8="C Shape", C8&amp;"x"&amp;D8,  C8) ))</f>
        <v>2x3x0.1875</v>
      </c>
      <c r="AE8" s="61">
        <f t="shared" ca="1" si="13"/>
        <v>0.37500000000000006</v>
      </c>
      <c r="AF8" s="102" t="str">
        <f t="shared" si="14"/>
        <v>TS-04</v>
      </c>
      <c r="AG8" s="61" t="str">
        <f t="shared" si="15"/>
        <v>TUBE SPACER 04</v>
      </c>
      <c r="AH8" s="14" t="str">
        <f t="shared" ca="1" si="16"/>
        <v/>
      </c>
      <c r="AQ8" s="92"/>
      <c r="AR8" s="94"/>
      <c r="AS8" s="77">
        <v>2.2732999999999999</v>
      </c>
      <c r="AT8" s="113" t="s">
        <v>123</v>
      </c>
      <c r="AU8" s="113"/>
      <c r="AV8" s="113"/>
      <c r="AW8" s="94"/>
      <c r="AX8" s="94"/>
      <c r="AY8" s="94"/>
      <c r="AZ8" s="78">
        <v>0.25</v>
      </c>
      <c r="BA8" s="114" t="s">
        <v>124</v>
      </c>
      <c r="BB8" s="114"/>
      <c r="BC8" s="114"/>
      <c r="BD8" s="95"/>
    </row>
    <row r="9" spans="1:56" ht="15.75" thickBot="1" x14ac:dyDescent="0.3">
      <c r="A9" s="53" t="str">
        <f t="shared" si="0"/>
        <v>TS-05</v>
      </c>
      <c r="B9" s="45" t="str">
        <f t="shared" si="5"/>
        <v>Rec Tube</v>
      </c>
      <c r="C9" s="46">
        <v>2</v>
      </c>
      <c r="D9" s="46">
        <v>3.0000000000000004</v>
      </c>
      <c r="E9" s="48" t="str">
        <f t="shared" si="6"/>
        <v>2x3</v>
      </c>
      <c r="F9" s="46">
        <v>0.18750000000000003</v>
      </c>
      <c r="G9" s="46">
        <v>0.5</v>
      </c>
      <c r="H9" s="47">
        <f t="shared" si="17"/>
        <v>0.12500000000000017</v>
      </c>
      <c r="I9" s="50">
        <f t="shared" si="18"/>
        <v>3.2500000000000004</v>
      </c>
      <c r="J9" s="39" t="str">
        <f t="shared" si="19"/>
        <v>S</v>
      </c>
      <c r="K9" s="11" t="str">
        <f t="shared" si="20"/>
        <v>S</v>
      </c>
      <c r="L9" s="10" t="str">
        <f t="shared" si="21"/>
        <v>U</v>
      </c>
      <c r="M9" s="11" t="str">
        <f t="shared" si="22"/>
        <v>U</v>
      </c>
      <c r="N9" s="10" t="str">
        <f t="shared" si="23"/>
        <v>S</v>
      </c>
      <c r="O9" s="13" t="str">
        <f t="shared" si="24"/>
        <v>S</v>
      </c>
      <c r="P9" s="13" t="str">
        <f t="shared" si="7"/>
        <v>S</v>
      </c>
      <c r="Q9" s="11" t="str">
        <f t="shared" si="25"/>
        <v>S</v>
      </c>
      <c r="R9" s="10" t="str">
        <f t="shared" si="26"/>
        <v>S</v>
      </c>
      <c r="S9" s="13" t="str">
        <f t="shared" si="27"/>
        <v>S</v>
      </c>
      <c r="T9" s="13" t="str">
        <f t="shared" si="8"/>
        <v>S</v>
      </c>
      <c r="U9" s="13" t="str">
        <f t="shared" si="28"/>
        <v>S</v>
      </c>
      <c r="V9" s="11" t="str">
        <f t="shared" si="9"/>
        <v>S</v>
      </c>
      <c r="W9" s="7" t="str">
        <f t="shared" si="10"/>
        <v>$C</v>
      </c>
      <c r="X9" s="18" t="s">
        <v>50</v>
      </c>
      <c r="Y9" s="61" t="str">
        <f t="shared" si="1"/>
        <v>RecTube_VLeg_List</v>
      </c>
      <c r="Z9" s="61" t="str">
        <f t="shared" si="2"/>
        <v>RecTube_HLegMatrix_List</v>
      </c>
      <c r="AA9" s="61" t="str">
        <f t="shared" si="11"/>
        <v>2x3</v>
      </c>
      <c r="AB9" s="61" t="str">
        <f t="shared" si="3"/>
        <v>RecTube_WallThkMatrix_List</v>
      </c>
      <c r="AC9" s="61" t="str">
        <f t="shared" si="4"/>
        <v>RecTube_Table</v>
      </c>
      <c r="AD9" s="61" t="str">
        <f t="shared" si="29"/>
        <v>2x3x0.1875</v>
      </c>
      <c r="AE9" s="61">
        <f t="shared" ca="1" si="13"/>
        <v>0.37500000000000006</v>
      </c>
      <c r="AF9" s="102" t="str">
        <f t="shared" si="14"/>
        <v>TS-05</v>
      </c>
      <c r="AG9" s="61" t="str">
        <f t="shared" si="15"/>
        <v>TUBE SPACER 05</v>
      </c>
      <c r="AH9" s="14" t="str">
        <f t="shared" ca="1" si="16"/>
        <v/>
      </c>
      <c r="AQ9" s="92"/>
      <c r="AR9" s="94"/>
      <c r="AS9" s="77">
        <v>6.5232999999999999</v>
      </c>
      <c r="AT9" s="113" t="s">
        <v>125</v>
      </c>
      <c r="AU9" s="113"/>
      <c r="AV9" s="113"/>
      <c r="AW9" s="94"/>
      <c r="AX9" s="94"/>
      <c r="AY9" s="94"/>
      <c r="AZ9" s="94"/>
      <c r="BA9" s="114"/>
      <c r="BB9" s="114"/>
      <c r="BC9" s="114"/>
      <c r="BD9" s="95"/>
    </row>
    <row r="10" spans="1:56" ht="15.75" x14ac:dyDescent="0.25">
      <c r="A10" s="53" t="str">
        <f t="shared" si="0"/>
        <v>TS-06</v>
      </c>
      <c r="B10" s="45" t="str">
        <f t="shared" si="5"/>
        <v>Rec Tube</v>
      </c>
      <c r="C10" s="46">
        <v>2</v>
      </c>
      <c r="D10" s="46">
        <v>3.0000000000000004</v>
      </c>
      <c r="E10" s="48" t="str">
        <f t="shared" si="6"/>
        <v>2x3</v>
      </c>
      <c r="F10" s="46">
        <v>0.18750000000000003</v>
      </c>
      <c r="G10" s="46">
        <v>0.5</v>
      </c>
      <c r="H10" s="47">
        <f t="shared" si="17"/>
        <v>0.12500000000000017</v>
      </c>
      <c r="I10" s="50">
        <f t="shared" si="18"/>
        <v>3.2500000000000004</v>
      </c>
      <c r="J10" s="39" t="str">
        <f t="shared" si="19"/>
        <v>S</v>
      </c>
      <c r="K10" s="11" t="str">
        <f t="shared" si="20"/>
        <v>S</v>
      </c>
      <c r="L10" s="10" t="str">
        <f t="shared" si="21"/>
        <v>U</v>
      </c>
      <c r="M10" s="11" t="str">
        <f t="shared" si="22"/>
        <v>U</v>
      </c>
      <c r="N10" s="10" t="str">
        <f t="shared" si="23"/>
        <v>S</v>
      </c>
      <c r="O10" s="13" t="str">
        <f t="shared" si="24"/>
        <v>S</v>
      </c>
      <c r="P10" s="13" t="str">
        <f t="shared" si="7"/>
        <v>S</v>
      </c>
      <c r="Q10" s="11" t="str">
        <f t="shared" si="25"/>
        <v>S</v>
      </c>
      <c r="R10" s="10" t="str">
        <f t="shared" si="26"/>
        <v>S</v>
      </c>
      <c r="S10" s="13" t="str">
        <f t="shared" si="27"/>
        <v>S</v>
      </c>
      <c r="T10" s="13" t="str">
        <f t="shared" si="8"/>
        <v>S</v>
      </c>
      <c r="U10" s="13" t="str">
        <f t="shared" si="28"/>
        <v>S</v>
      </c>
      <c r="V10" s="11" t="str">
        <f t="shared" si="9"/>
        <v>S</v>
      </c>
      <c r="W10" s="7" t="str">
        <f t="shared" si="10"/>
        <v>$C</v>
      </c>
      <c r="X10" s="18" t="s">
        <v>51</v>
      </c>
      <c r="Y10" s="61" t="str">
        <f t="shared" si="1"/>
        <v>RecTube_VLeg_List</v>
      </c>
      <c r="Z10" s="61" t="str">
        <f t="shared" si="2"/>
        <v>RecTube_HLegMatrix_List</v>
      </c>
      <c r="AA10" s="61" t="str">
        <f t="shared" si="11"/>
        <v>2x3</v>
      </c>
      <c r="AB10" s="61" t="str">
        <f t="shared" si="3"/>
        <v>RecTube_WallThkMatrix_List</v>
      </c>
      <c r="AC10" s="61" t="str">
        <f t="shared" si="4"/>
        <v>RecTube_Table</v>
      </c>
      <c r="AD10" s="61" t="str">
        <f t="shared" si="29"/>
        <v>2x3x0.1875</v>
      </c>
      <c r="AE10" s="61">
        <f t="shared" ca="1" si="13"/>
        <v>0.37500000000000006</v>
      </c>
      <c r="AF10" s="102" t="str">
        <f t="shared" si="14"/>
        <v>TS-06</v>
      </c>
      <c r="AG10" s="61" t="str">
        <f t="shared" si="15"/>
        <v>TUBE SPACER 06</v>
      </c>
      <c r="AH10" s="14" t="str">
        <f t="shared" ca="1" si="16"/>
        <v/>
      </c>
      <c r="AQ10" s="92"/>
      <c r="AR10" s="94"/>
      <c r="AS10" s="77">
        <v>5</v>
      </c>
      <c r="AT10" s="113" t="s">
        <v>126</v>
      </c>
      <c r="AU10" s="113"/>
      <c r="AV10" s="113"/>
      <c r="AW10" s="94"/>
      <c r="AX10" s="94"/>
      <c r="AY10" s="94"/>
      <c r="AZ10" s="94"/>
      <c r="BA10" s="94"/>
      <c r="BB10" s="101">
        <f>(AZ6-AZ7*2)-0.5-AZ8*2</f>
        <v>88.625</v>
      </c>
      <c r="BC10" s="79" t="s">
        <v>129</v>
      </c>
      <c r="BD10" s="95"/>
    </row>
    <row r="11" spans="1:56" x14ac:dyDescent="0.25">
      <c r="A11" s="53" t="str">
        <f t="shared" si="0"/>
        <v>TS-07</v>
      </c>
      <c r="B11" s="45" t="str">
        <f t="shared" si="5"/>
        <v>Rec Tube</v>
      </c>
      <c r="C11" s="46">
        <v>2</v>
      </c>
      <c r="D11" s="46">
        <v>3.0000000000000004</v>
      </c>
      <c r="E11" s="48" t="str">
        <f t="shared" si="6"/>
        <v>2x3</v>
      </c>
      <c r="F11" s="46">
        <v>0.18750000000000003</v>
      </c>
      <c r="G11" s="46">
        <v>0.5</v>
      </c>
      <c r="H11" s="47">
        <f t="shared" si="17"/>
        <v>0.12500000000000017</v>
      </c>
      <c r="I11" s="50">
        <f t="shared" si="18"/>
        <v>3.2500000000000004</v>
      </c>
      <c r="J11" s="39" t="str">
        <f t="shared" si="19"/>
        <v>S</v>
      </c>
      <c r="K11" s="11" t="str">
        <f t="shared" si="20"/>
        <v>S</v>
      </c>
      <c r="L11" s="10" t="str">
        <f t="shared" si="21"/>
        <v>U</v>
      </c>
      <c r="M11" s="11" t="str">
        <f t="shared" si="22"/>
        <v>U</v>
      </c>
      <c r="N11" s="10" t="str">
        <f t="shared" si="23"/>
        <v>S</v>
      </c>
      <c r="O11" s="13" t="str">
        <f t="shared" si="24"/>
        <v>S</v>
      </c>
      <c r="P11" s="13" t="str">
        <f t="shared" si="7"/>
        <v>S</v>
      </c>
      <c r="Q11" s="11" t="str">
        <f t="shared" si="25"/>
        <v>S</v>
      </c>
      <c r="R11" s="10" t="str">
        <f t="shared" si="26"/>
        <v>S</v>
      </c>
      <c r="S11" s="13" t="str">
        <f t="shared" si="27"/>
        <v>S</v>
      </c>
      <c r="T11" s="13" t="str">
        <f t="shared" si="8"/>
        <v>S</v>
      </c>
      <c r="U11" s="13" t="str">
        <f t="shared" si="28"/>
        <v>S</v>
      </c>
      <c r="V11" s="11" t="str">
        <f t="shared" si="9"/>
        <v>S</v>
      </c>
      <c r="W11" s="7" t="str">
        <f t="shared" si="10"/>
        <v>$C</v>
      </c>
      <c r="X11" s="18" t="s">
        <v>52</v>
      </c>
      <c r="Y11" s="61" t="str">
        <f t="shared" si="1"/>
        <v>RecTube_VLeg_List</v>
      </c>
      <c r="Z11" s="61" t="str">
        <f t="shared" si="2"/>
        <v>RecTube_HLegMatrix_List</v>
      </c>
      <c r="AA11" s="61" t="str">
        <f t="shared" si="11"/>
        <v>2x3</v>
      </c>
      <c r="AB11" s="61" t="str">
        <f t="shared" si="3"/>
        <v>RecTube_WallThkMatrix_List</v>
      </c>
      <c r="AC11" s="61" t="str">
        <f t="shared" si="4"/>
        <v>RecTube_Table</v>
      </c>
      <c r="AD11" s="61" t="str">
        <f t="shared" si="29"/>
        <v>2x3x0.1875</v>
      </c>
      <c r="AE11" s="61">
        <f t="shared" ca="1" si="13"/>
        <v>0.37500000000000006</v>
      </c>
      <c r="AF11" s="102" t="str">
        <f t="shared" si="14"/>
        <v>TS-07</v>
      </c>
      <c r="AG11" s="61" t="str">
        <f t="shared" si="15"/>
        <v>TUBE SPACER 07</v>
      </c>
      <c r="AH11" s="14" t="str">
        <f t="shared" ca="1" si="16"/>
        <v/>
      </c>
      <c r="AQ11" s="92"/>
      <c r="AR11" s="94"/>
      <c r="AS11" s="77">
        <v>272</v>
      </c>
      <c r="AT11" s="113" t="s">
        <v>127</v>
      </c>
      <c r="AU11" s="113"/>
      <c r="AV11" s="113"/>
      <c r="AW11" s="113"/>
      <c r="AX11" s="94"/>
      <c r="AY11" s="94"/>
      <c r="AZ11" s="94"/>
      <c r="BA11" s="94"/>
      <c r="BB11" s="115" t="s">
        <v>131</v>
      </c>
      <c r="BC11" s="116"/>
      <c r="BD11" s="95"/>
    </row>
    <row r="12" spans="1:56" x14ac:dyDescent="0.25">
      <c r="A12" s="53" t="str">
        <f t="shared" si="0"/>
        <v>TS-08</v>
      </c>
      <c r="B12" s="45" t="str">
        <f t="shared" si="5"/>
        <v>Rec Tube</v>
      </c>
      <c r="C12" s="46">
        <v>2</v>
      </c>
      <c r="D12" s="46">
        <v>3.0000000000000004</v>
      </c>
      <c r="E12" s="48" t="str">
        <f t="shared" si="6"/>
        <v>2x3</v>
      </c>
      <c r="F12" s="46">
        <v>0.18750000000000003</v>
      </c>
      <c r="G12" s="46">
        <v>0.5</v>
      </c>
      <c r="H12" s="47">
        <f t="shared" si="17"/>
        <v>0.12500000000000017</v>
      </c>
      <c r="I12" s="50">
        <f t="shared" si="18"/>
        <v>3.2500000000000004</v>
      </c>
      <c r="J12" s="39" t="str">
        <f t="shared" si="19"/>
        <v>S</v>
      </c>
      <c r="K12" s="11" t="str">
        <f t="shared" si="20"/>
        <v>S</v>
      </c>
      <c r="L12" s="10" t="str">
        <f t="shared" si="21"/>
        <v>U</v>
      </c>
      <c r="M12" s="11" t="str">
        <f t="shared" si="22"/>
        <v>U</v>
      </c>
      <c r="N12" s="10" t="str">
        <f t="shared" si="23"/>
        <v>S</v>
      </c>
      <c r="O12" s="13" t="str">
        <f t="shared" si="24"/>
        <v>S</v>
      </c>
      <c r="P12" s="13" t="str">
        <f t="shared" si="7"/>
        <v>S</v>
      </c>
      <c r="Q12" s="11" t="str">
        <f t="shared" si="25"/>
        <v>S</v>
      </c>
      <c r="R12" s="10" t="str">
        <f t="shared" si="26"/>
        <v>S</v>
      </c>
      <c r="S12" s="13" t="str">
        <f t="shared" si="27"/>
        <v>S</v>
      </c>
      <c r="T12" s="13" t="str">
        <f t="shared" si="8"/>
        <v>S</v>
      </c>
      <c r="U12" s="13" t="str">
        <f t="shared" si="28"/>
        <v>S</v>
      </c>
      <c r="V12" s="11" t="str">
        <f t="shared" si="9"/>
        <v>S</v>
      </c>
      <c r="W12" s="7" t="str">
        <f t="shared" si="10"/>
        <v>$C</v>
      </c>
      <c r="X12" s="18" t="s">
        <v>53</v>
      </c>
      <c r="Y12" s="61" t="str">
        <f t="shared" si="1"/>
        <v>RecTube_VLeg_List</v>
      </c>
      <c r="Z12" s="61" t="str">
        <f t="shared" si="2"/>
        <v>RecTube_HLegMatrix_List</v>
      </c>
      <c r="AA12" s="61" t="str">
        <f t="shared" si="11"/>
        <v>2x3</v>
      </c>
      <c r="AB12" s="61" t="str">
        <f t="shared" si="3"/>
        <v>RecTube_WallThkMatrix_List</v>
      </c>
      <c r="AC12" s="61" t="str">
        <f t="shared" si="4"/>
        <v>RecTube_Table</v>
      </c>
      <c r="AD12" s="61" t="str">
        <f t="shared" si="29"/>
        <v>2x3x0.1875</v>
      </c>
      <c r="AE12" s="61">
        <f t="shared" ca="1" si="13"/>
        <v>0.37500000000000006</v>
      </c>
      <c r="AF12" s="102" t="str">
        <f t="shared" si="14"/>
        <v>TS-08</v>
      </c>
      <c r="AG12" s="61" t="str">
        <f t="shared" si="15"/>
        <v>TUBE SPACER 08</v>
      </c>
      <c r="AH12" s="14" t="str">
        <f t="shared" ca="1" si="16"/>
        <v/>
      </c>
      <c r="AQ12" s="92"/>
      <c r="AR12" s="94"/>
      <c r="AS12" s="77">
        <v>1.25</v>
      </c>
      <c r="AT12" s="94" t="s">
        <v>128</v>
      </c>
      <c r="AU12" s="94"/>
      <c r="AV12" s="94"/>
      <c r="AW12" s="94"/>
      <c r="AX12" s="94"/>
      <c r="AY12" s="94"/>
      <c r="AZ12" s="94"/>
      <c r="BA12" s="94"/>
      <c r="BB12" s="115"/>
      <c r="BC12" s="116"/>
      <c r="BD12" s="95"/>
    </row>
    <row r="13" spans="1:56" x14ac:dyDescent="0.25">
      <c r="A13" s="53" t="str">
        <f t="shared" si="0"/>
        <v>TS-09</v>
      </c>
      <c r="B13" s="45" t="str">
        <f t="shared" si="5"/>
        <v>Rec Tube</v>
      </c>
      <c r="C13" s="46">
        <v>2</v>
      </c>
      <c r="D13" s="46">
        <v>3.0000000000000004</v>
      </c>
      <c r="E13" s="48" t="str">
        <f t="shared" si="6"/>
        <v>2x3</v>
      </c>
      <c r="F13" s="46">
        <v>0.18750000000000003</v>
      </c>
      <c r="G13" s="46">
        <v>0.5</v>
      </c>
      <c r="H13" s="47">
        <f t="shared" si="17"/>
        <v>0.12500000000000017</v>
      </c>
      <c r="I13" s="50">
        <f t="shared" si="18"/>
        <v>3.2500000000000004</v>
      </c>
      <c r="J13" s="39" t="str">
        <f t="shared" si="19"/>
        <v>S</v>
      </c>
      <c r="K13" s="11" t="str">
        <f t="shared" si="20"/>
        <v>S</v>
      </c>
      <c r="L13" s="10" t="str">
        <f t="shared" si="21"/>
        <v>U</v>
      </c>
      <c r="M13" s="11" t="str">
        <f t="shared" si="22"/>
        <v>U</v>
      </c>
      <c r="N13" s="10" t="str">
        <f t="shared" si="23"/>
        <v>S</v>
      </c>
      <c r="O13" s="13" t="str">
        <f t="shared" si="24"/>
        <v>S</v>
      </c>
      <c r="P13" s="13" t="str">
        <f t="shared" si="7"/>
        <v>S</v>
      </c>
      <c r="Q13" s="11" t="str">
        <f t="shared" si="25"/>
        <v>S</v>
      </c>
      <c r="R13" s="10" t="str">
        <f t="shared" si="26"/>
        <v>S</v>
      </c>
      <c r="S13" s="13" t="str">
        <f t="shared" si="27"/>
        <v>S</v>
      </c>
      <c r="T13" s="13" t="str">
        <f t="shared" si="8"/>
        <v>S</v>
      </c>
      <c r="U13" s="13" t="str">
        <f t="shared" si="28"/>
        <v>S</v>
      </c>
      <c r="V13" s="11" t="str">
        <f t="shared" si="9"/>
        <v>S</v>
      </c>
      <c r="W13" s="7" t="str">
        <f t="shared" si="10"/>
        <v>$C</v>
      </c>
      <c r="X13" s="18" t="s">
        <v>54</v>
      </c>
      <c r="Y13" s="61" t="str">
        <f t="shared" si="1"/>
        <v>RecTube_VLeg_List</v>
      </c>
      <c r="Z13" s="61" t="str">
        <f t="shared" si="2"/>
        <v>RecTube_HLegMatrix_List</v>
      </c>
      <c r="AA13" s="61" t="str">
        <f t="shared" si="11"/>
        <v>2x3</v>
      </c>
      <c r="AB13" s="61" t="str">
        <f t="shared" si="3"/>
        <v>RecTube_WallThkMatrix_List</v>
      </c>
      <c r="AC13" s="61" t="str">
        <f t="shared" si="4"/>
        <v>RecTube_Table</v>
      </c>
      <c r="AD13" s="61" t="str">
        <f t="shared" si="29"/>
        <v>2x3x0.1875</v>
      </c>
      <c r="AE13" s="61">
        <f t="shared" ca="1" si="13"/>
        <v>0.37500000000000006</v>
      </c>
      <c r="AF13" s="102" t="str">
        <f t="shared" si="14"/>
        <v>TS-09</v>
      </c>
      <c r="AG13" s="61" t="str">
        <f t="shared" si="15"/>
        <v>TUBE SPACER 09</v>
      </c>
      <c r="AH13" s="14" t="str">
        <f t="shared" ca="1" si="16"/>
        <v/>
      </c>
      <c r="AQ13" s="92"/>
      <c r="AR13" s="94"/>
      <c r="AS13" s="77">
        <v>2.5</v>
      </c>
      <c r="AT13" s="94" t="s">
        <v>130</v>
      </c>
      <c r="AU13" s="94"/>
      <c r="AV13" s="94"/>
      <c r="AW13" s="94"/>
      <c r="AX13" s="94"/>
      <c r="AY13" s="94"/>
      <c r="AZ13" s="94"/>
      <c r="BA13" s="94"/>
      <c r="BB13" s="81"/>
      <c r="BC13" s="80"/>
      <c r="BD13" s="95"/>
    </row>
    <row r="14" spans="1:56" x14ac:dyDescent="0.25">
      <c r="A14" s="53" t="str">
        <f t="shared" si="0"/>
        <v>TS-10</v>
      </c>
      <c r="B14" s="45" t="str">
        <f t="shared" si="5"/>
        <v>Rec Tube</v>
      </c>
      <c r="C14" s="46">
        <v>2</v>
      </c>
      <c r="D14" s="46">
        <v>3.0000000000000004</v>
      </c>
      <c r="E14" s="48" t="str">
        <f t="shared" si="6"/>
        <v>2x3</v>
      </c>
      <c r="F14" s="46">
        <v>0.18750000000000003</v>
      </c>
      <c r="G14" s="46">
        <v>0.5</v>
      </c>
      <c r="H14" s="47">
        <f t="shared" si="17"/>
        <v>0.12500000000000017</v>
      </c>
      <c r="I14" s="50">
        <f t="shared" si="18"/>
        <v>3.2500000000000004</v>
      </c>
      <c r="J14" s="39" t="str">
        <f t="shared" si="19"/>
        <v>S</v>
      </c>
      <c r="K14" s="11" t="str">
        <f t="shared" si="20"/>
        <v>S</v>
      </c>
      <c r="L14" s="10" t="str">
        <f t="shared" si="21"/>
        <v>U</v>
      </c>
      <c r="M14" s="11" t="str">
        <f t="shared" si="22"/>
        <v>U</v>
      </c>
      <c r="N14" s="10" t="str">
        <f t="shared" si="23"/>
        <v>S</v>
      </c>
      <c r="O14" s="13" t="str">
        <f t="shared" si="24"/>
        <v>S</v>
      </c>
      <c r="P14" s="13" t="str">
        <f t="shared" si="7"/>
        <v>S</v>
      </c>
      <c r="Q14" s="11" t="str">
        <f t="shared" si="25"/>
        <v>S</v>
      </c>
      <c r="R14" s="10" t="str">
        <f t="shared" si="26"/>
        <v>S</v>
      </c>
      <c r="S14" s="13" t="str">
        <f t="shared" si="27"/>
        <v>S</v>
      </c>
      <c r="T14" s="13" t="str">
        <f t="shared" si="8"/>
        <v>S</v>
      </c>
      <c r="U14" s="13" t="str">
        <f t="shared" si="28"/>
        <v>S</v>
      </c>
      <c r="V14" s="11" t="str">
        <f t="shared" si="9"/>
        <v>S</v>
      </c>
      <c r="W14" s="7" t="str">
        <f t="shared" si="10"/>
        <v>$C</v>
      </c>
      <c r="X14" s="18" t="s">
        <v>55</v>
      </c>
      <c r="Y14" s="61" t="str">
        <f t="shared" si="1"/>
        <v>RecTube_VLeg_List</v>
      </c>
      <c r="Z14" s="61" t="str">
        <f t="shared" si="2"/>
        <v>RecTube_HLegMatrix_List</v>
      </c>
      <c r="AA14" s="61" t="str">
        <f t="shared" si="11"/>
        <v>2x3</v>
      </c>
      <c r="AB14" s="61" t="str">
        <f t="shared" si="3"/>
        <v>RecTube_WallThkMatrix_List</v>
      </c>
      <c r="AC14" s="61" t="str">
        <f t="shared" si="4"/>
        <v>RecTube_Table</v>
      </c>
      <c r="AD14" s="61" t="str">
        <f t="shared" si="29"/>
        <v>2x3x0.1875</v>
      </c>
      <c r="AE14" s="61">
        <f t="shared" ca="1" si="13"/>
        <v>0.37500000000000006</v>
      </c>
      <c r="AF14" s="102" t="str">
        <f t="shared" si="14"/>
        <v>TS-10</v>
      </c>
      <c r="AG14" s="61" t="str">
        <f t="shared" si="15"/>
        <v>TUBE SPACER 10</v>
      </c>
      <c r="AH14" s="14" t="str">
        <f t="shared" ca="1" si="16"/>
        <v/>
      </c>
      <c r="AQ14" s="92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81"/>
      <c r="BC14" s="80" t="s">
        <v>132</v>
      </c>
      <c r="BD14" s="95"/>
    </row>
    <row r="15" spans="1:56" x14ac:dyDescent="0.25">
      <c r="A15" s="53" t="str">
        <f t="shared" si="0"/>
        <v>TS-11</v>
      </c>
      <c r="B15" s="45" t="str">
        <f t="shared" si="5"/>
        <v>Rec Tube</v>
      </c>
      <c r="C15" s="46">
        <v>2</v>
      </c>
      <c r="D15" s="46">
        <v>3.0000000000000004</v>
      </c>
      <c r="E15" s="48" t="str">
        <f t="shared" si="6"/>
        <v>2x3</v>
      </c>
      <c r="F15" s="46">
        <v>0.18750000000000003</v>
      </c>
      <c r="G15" s="46">
        <v>0.5</v>
      </c>
      <c r="H15" s="47">
        <f t="shared" si="17"/>
        <v>0.12500000000000017</v>
      </c>
      <c r="I15" s="50">
        <f t="shared" ref="I15:I20" si="30">C15+(2*H15)+(2*G15)</f>
        <v>3.2500000000000004</v>
      </c>
      <c r="J15" s="39" t="str">
        <f t="shared" si="19"/>
        <v>S</v>
      </c>
      <c r="K15" s="11" t="str">
        <f t="shared" si="20"/>
        <v>S</v>
      </c>
      <c r="L15" s="10" t="str">
        <f t="shared" si="21"/>
        <v>U</v>
      </c>
      <c r="M15" s="11" t="str">
        <f t="shared" si="22"/>
        <v>U</v>
      </c>
      <c r="N15" s="10" t="str">
        <f t="shared" si="23"/>
        <v>S</v>
      </c>
      <c r="O15" s="13" t="str">
        <f t="shared" si="24"/>
        <v>S</v>
      </c>
      <c r="P15" s="13" t="str">
        <f t="shared" si="7"/>
        <v>S</v>
      </c>
      <c r="Q15" s="11" t="str">
        <f t="shared" ref="Q15:Q20" si="31">N15</f>
        <v>S</v>
      </c>
      <c r="R15" s="10" t="str">
        <f t="shared" si="26"/>
        <v>S</v>
      </c>
      <c r="S15" s="13" t="str">
        <f t="shared" si="27"/>
        <v>S</v>
      </c>
      <c r="T15" s="13" t="str">
        <f t="shared" si="8"/>
        <v>S</v>
      </c>
      <c r="U15" s="13" t="str">
        <f t="shared" ref="U15:U20" si="32">R15</f>
        <v>S</v>
      </c>
      <c r="V15" s="11" t="str">
        <f t="shared" si="9"/>
        <v>S</v>
      </c>
      <c r="W15" s="7" t="str">
        <f t="shared" si="10"/>
        <v>$C</v>
      </c>
      <c r="X15" s="18" t="s">
        <v>56</v>
      </c>
      <c r="Y15" s="61" t="str">
        <f t="shared" si="1"/>
        <v>RecTube_VLeg_List</v>
      </c>
      <c r="Z15" s="61" t="str">
        <f t="shared" si="2"/>
        <v>RecTube_HLegMatrix_List</v>
      </c>
      <c r="AA15" s="61" t="str">
        <f t="shared" si="11"/>
        <v>2x3</v>
      </c>
      <c r="AB15" s="61" t="str">
        <f t="shared" si="3"/>
        <v>RecTube_WallThkMatrix_List</v>
      </c>
      <c r="AC15" s="61" t="str">
        <f t="shared" si="4"/>
        <v>RecTube_Table</v>
      </c>
      <c r="AD15" s="61" t="str">
        <f t="shared" si="29"/>
        <v>2x3x0.1875</v>
      </c>
      <c r="AE15" s="61">
        <f t="shared" ca="1" si="13"/>
        <v>0.37500000000000006</v>
      </c>
      <c r="AF15" s="102" t="str">
        <f t="shared" si="14"/>
        <v>TS-11</v>
      </c>
      <c r="AG15" s="61" t="str">
        <f t="shared" si="15"/>
        <v>TUBE SPACER 11</v>
      </c>
      <c r="AH15" s="14" t="str">
        <f t="shared" ca="1" si="16"/>
        <v/>
      </c>
      <c r="AQ15" s="92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81"/>
      <c r="BC15" s="74" t="s">
        <v>133</v>
      </c>
      <c r="BD15" s="95"/>
    </row>
    <row r="16" spans="1:56" x14ac:dyDescent="0.25">
      <c r="A16" s="53" t="str">
        <f t="shared" si="0"/>
        <v>TS-12</v>
      </c>
      <c r="B16" s="45" t="str">
        <f t="shared" si="5"/>
        <v>Rec Tube</v>
      </c>
      <c r="C16" s="46">
        <v>2</v>
      </c>
      <c r="D16" s="46">
        <v>3.0000000000000004</v>
      </c>
      <c r="E16" s="48" t="str">
        <f t="shared" si="6"/>
        <v>2x3</v>
      </c>
      <c r="F16" s="46">
        <v>0.18750000000000003</v>
      </c>
      <c r="G16" s="46">
        <v>0.5</v>
      </c>
      <c r="H16" s="47">
        <f t="shared" si="17"/>
        <v>0.12500000000000017</v>
      </c>
      <c r="I16" s="50">
        <f t="shared" si="30"/>
        <v>3.2500000000000004</v>
      </c>
      <c r="J16" s="39" t="str">
        <f t="shared" si="19"/>
        <v>S</v>
      </c>
      <c r="K16" s="11" t="str">
        <f t="shared" si="20"/>
        <v>S</v>
      </c>
      <c r="L16" s="10" t="str">
        <f t="shared" si="21"/>
        <v>U</v>
      </c>
      <c r="M16" s="11" t="str">
        <f t="shared" si="22"/>
        <v>U</v>
      </c>
      <c r="N16" s="10" t="str">
        <f t="shared" si="23"/>
        <v>S</v>
      </c>
      <c r="O16" s="13" t="str">
        <f t="shared" si="24"/>
        <v>S</v>
      </c>
      <c r="P16" s="13" t="str">
        <f t="shared" si="7"/>
        <v>S</v>
      </c>
      <c r="Q16" s="11" t="str">
        <f t="shared" si="31"/>
        <v>S</v>
      </c>
      <c r="R16" s="10" t="str">
        <f t="shared" si="26"/>
        <v>S</v>
      </c>
      <c r="S16" s="13" t="str">
        <f t="shared" si="27"/>
        <v>S</v>
      </c>
      <c r="T16" s="13" t="str">
        <f t="shared" si="8"/>
        <v>S</v>
      </c>
      <c r="U16" s="13" t="str">
        <f t="shared" si="32"/>
        <v>S</v>
      </c>
      <c r="V16" s="11" t="str">
        <f t="shared" si="9"/>
        <v>S</v>
      </c>
      <c r="W16" s="7" t="str">
        <f t="shared" si="10"/>
        <v>$C</v>
      </c>
      <c r="X16" s="18" t="s">
        <v>57</v>
      </c>
      <c r="Y16" s="61" t="str">
        <f t="shared" si="1"/>
        <v>RecTube_VLeg_List</v>
      </c>
      <c r="Z16" s="61" t="str">
        <f t="shared" si="2"/>
        <v>RecTube_HLegMatrix_List</v>
      </c>
      <c r="AA16" s="61" t="str">
        <f t="shared" si="11"/>
        <v>2x3</v>
      </c>
      <c r="AB16" s="61" t="str">
        <f t="shared" si="3"/>
        <v>RecTube_WallThkMatrix_List</v>
      </c>
      <c r="AC16" s="61" t="str">
        <f t="shared" si="4"/>
        <v>RecTube_Table</v>
      </c>
      <c r="AD16" s="61" t="str">
        <f t="shared" si="29"/>
        <v>2x3x0.1875</v>
      </c>
      <c r="AE16" s="61">
        <f t="shared" ca="1" si="13"/>
        <v>0.37500000000000006</v>
      </c>
      <c r="AF16" s="102" t="str">
        <f t="shared" si="14"/>
        <v>TS-12</v>
      </c>
      <c r="AG16" s="61" t="str">
        <f t="shared" si="15"/>
        <v>TUBE SPACER 12</v>
      </c>
      <c r="AH16" s="14" t="str">
        <f t="shared" ca="1" si="16"/>
        <v/>
      </c>
      <c r="AQ16" s="92"/>
      <c r="AR16" s="94"/>
      <c r="AS16" s="82" t="s">
        <v>134</v>
      </c>
      <c r="AT16" s="83" t="s">
        <v>135</v>
      </c>
      <c r="AU16" s="83" t="s">
        <v>136</v>
      </c>
      <c r="AV16" s="83" t="s">
        <v>137</v>
      </c>
      <c r="AW16" s="83" t="s">
        <v>138</v>
      </c>
      <c r="AX16" s="94"/>
      <c r="AY16" s="94"/>
      <c r="AZ16" s="97"/>
      <c r="BA16" s="94"/>
      <c r="BB16" s="73" t="s">
        <v>134</v>
      </c>
      <c r="BC16" s="84" t="s">
        <v>139</v>
      </c>
      <c r="BD16" s="95"/>
    </row>
    <row r="17" spans="1:56" x14ac:dyDescent="0.25">
      <c r="A17" s="53" t="str">
        <f t="shared" si="0"/>
        <v>TS-13</v>
      </c>
      <c r="B17" s="45" t="str">
        <f t="shared" si="5"/>
        <v>Rec Tube</v>
      </c>
      <c r="C17" s="46">
        <v>2</v>
      </c>
      <c r="D17" s="46">
        <v>3.0000000000000004</v>
      </c>
      <c r="E17" s="48" t="str">
        <f t="shared" si="6"/>
        <v>2x3</v>
      </c>
      <c r="F17" s="46">
        <v>0.18750000000000003</v>
      </c>
      <c r="G17" s="46">
        <v>0.5</v>
      </c>
      <c r="H17" s="47">
        <f t="shared" si="17"/>
        <v>0.12500000000000017</v>
      </c>
      <c r="I17" s="50">
        <f t="shared" si="30"/>
        <v>3.2500000000000004</v>
      </c>
      <c r="J17" s="39" t="str">
        <f t="shared" si="19"/>
        <v>S</v>
      </c>
      <c r="K17" s="11" t="str">
        <f t="shared" si="20"/>
        <v>S</v>
      </c>
      <c r="L17" s="10" t="str">
        <f t="shared" si="21"/>
        <v>U</v>
      </c>
      <c r="M17" s="11" t="str">
        <f t="shared" si="22"/>
        <v>U</v>
      </c>
      <c r="N17" s="10" t="str">
        <f t="shared" si="23"/>
        <v>S</v>
      </c>
      <c r="O17" s="13" t="str">
        <f t="shared" si="24"/>
        <v>S</v>
      </c>
      <c r="P17" s="13" t="str">
        <f t="shared" si="7"/>
        <v>S</v>
      </c>
      <c r="Q17" s="11" t="str">
        <f t="shared" si="31"/>
        <v>S</v>
      </c>
      <c r="R17" s="10" t="str">
        <f t="shared" si="26"/>
        <v>S</v>
      </c>
      <c r="S17" s="13" t="str">
        <f t="shared" si="27"/>
        <v>S</v>
      </c>
      <c r="T17" s="13" t="str">
        <f t="shared" si="8"/>
        <v>S</v>
      </c>
      <c r="U17" s="13" t="str">
        <f t="shared" si="32"/>
        <v>S</v>
      </c>
      <c r="V17" s="11" t="str">
        <f t="shared" si="9"/>
        <v>S</v>
      </c>
      <c r="W17" s="7" t="str">
        <f t="shared" si="10"/>
        <v>$C</v>
      </c>
      <c r="X17" s="18" t="s">
        <v>58</v>
      </c>
      <c r="Y17" s="61" t="str">
        <f t="shared" si="1"/>
        <v>RecTube_VLeg_List</v>
      </c>
      <c r="Z17" s="61" t="str">
        <f t="shared" si="2"/>
        <v>RecTube_HLegMatrix_List</v>
      </c>
      <c r="AA17" s="61" t="str">
        <f t="shared" si="11"/>
        <v>2x3</v>
      </c>
      <c r="AB17" s="61" t="str">
        <f t="shared" si="3"/>
        <v>RecTube_WallThkMatrix_List</v>
      </c>
      <c r="AC17" s="61" t="str">
        <f t="shared" si="4"/>
        <v>RecTube_Table</v>
      </c>
      <c r="AD17" s="61" t="str">
        <f t="shared" si="29"/>
        <v>2x3x0.1875</v>
      </c>
      <c r="AE17" s="61">
        <f t="shared" ca="1" si="13"/>
        <v>0.37500000000000006</v>
      </c>
      <c r="AF17" s="102" t="str">
        <f t="shared" si="14"/>
        <v>TS-13</v>
      </c>
      <c r="AG17" s="61" t="str">
        <f t="shared" si="15"/>
        <v>TUBE SPACER 13</v>
      </c>
      <c r="AH17" s="14" t="str">
        <f t="shared" ca="1" si="16"/>
        <v/>
      </c>
      <c r="AQ17" s="92"/>
      <c r="AR17" s="96" t="str">
        <f>IF($B$7&gt;=1,"&gt;&gt;&gt;&gt;&gt;","  ")</f>
        <v>&gt;&gt;&gt;&gt;&gt;</v>
      </c>
      <c r="AS17" s="85">
        <v>1</v>
      </c>
      <c r="AT17" s="86">
        <f>AS8+AY17</f>
        <v>2.9737775107825013</v>
      </c>
      <c r="AU17" s="86">
        <f>AT17-AS13</f>
        <v>0.4737775107825013</v>
      </c>
      <c r="AV17" s="86">
        <f>AT17-AS12</f>
        <v>1.7237775107825013</v>
      </c>
      <c r="AW17" s="87">
        <f>INT(AU17*16)/16</f>
        <v>0.4375</v>
      </c>
      <c r="AX17" s="94">
        <f>AS29</f>
        <v>66.875</v>
      </c>
      <c r="AY17" s="97">
        <f>SUM(AX17*AS28)</f>
        <v>0.70047751078250153</v>
      </c>
      <c r="AZ17" s="97"/>
      <c r="BA17" s="96" t="str">
        <f>IF($B$7&gt;=1,"&gt;&gt;&gt;&gt;&gt;","  ")</f>
        <v>&gt;&gt;&gt;&gt;&gt;</v>
      </c>
      <c r="BB17" s="88">
        <v>1</v>
      </c>
      <c r="BC17" s="89">
        <f>INT((SQRT(BC27^2+AT17^2)-AS13)*16)/16</f>
        <v>0.75</v>
      </c>
      <c r="BD17" s="95"/>
    </row>
    <row r="18" spans="1:56" x14ac:dyDescent="0.25">
      <c r="A18" s="53" t="str">
        <f t="shared" si="0"/>
        <v>TS-14</v>
      </c>
      <c r="B18" s="45" t="str">
        <f t="shared" si="5"/>
        <v>Rec Tube</v>
      </c>
      <c r="C18" s="46">
        <v>2</v>
      </c>
      <c r="D18" s="46">
        <v>3.0000000000000004</v>
      </c>
      <c r="E18" s="48" t="str">
        <f t="shared" si="6"/>
        <v>2x3</v>
      </c>
      <c r="F18" s="46">
        <v>0.18750000000000003</v>
      </c>
      <c r="G18" s="46">
        <v>0.5</v>
      </c>
      <c r="H18" s="47">
        <f t="shared" si="17"/>
        <v>0.12500000000000017</v>
      </c>
      <c r="I18" s="50">
        <f t="shared" si="30"/>
        <v>3.2500000000000004</v>
      </c>
      <c r="J18" s="39" t="str">
        <f t="shared" si="19"/>
        <v>S</v>
      </c>
      <c r="K18" s="11" t="str">
        <f t="shared" si="20"/>
        <v>S</v>
      </c>
      <c r="L18" s="10" t="str">
        <f t="shared" si="21"/>
        <v>U</v>
      </c>
      <c r="M18" s="11" t="str">
        <f t="shared" si="22"/>
        <v>U</v>
      </c>
      <c r="N18" s="10" t="str">
        <f t="shared" si="23"/>
        <v>S</v>
      </c>
      <c r="O18" s="13" t="str">
        <f t="shared" si="24"/>
        <v>S</v>
      </c>
      <c r="P18" s="13" t="str">
        <f t="shared" si="7"/>
        <v>S</v>
      </c>
      <c r="Q18" s="11" t="str">
        <f t="shared" si="31"/>
        <v>S</v>
      </c>
      <c r="R18" s="10" t="str">
        <f t="shared" si="26"/>
        <v>S</v>
      </c>
      <c r="S18" s="13" t="str">
        <f t="shared" si="27"/>
        <v>S</v>
      </c>
      <c r="T18" s="13" t="str">
        <f t="shared" si="8"/>
        <v>S</v>
      </c>
      <c r="U18" s="13" t="str">
        <f t="shared" si="32"/>
        <v>S</v>
      </c>
      <c r="V18" s="11" t="str">
        <f t="shared" si="9"/>
        <v>S</v>
      </c>
      <c r="W18" s="7" t="str">
        <f t="shared" si="10"/>
        <v>$C</v>
      </c>
      <c r="X18" s="18" t="s">
        <v>59</v>
      </c>
      <c r="Y18" s="61" t="str">
        <f t="shared" si="1"/>
        <v>RecTube_VLeg_List</v>
      </c>
      <c r="Z18" s="61" t="str">
        <f t="shared" si="2"/>
        <v>RecTube_HLegMatrix_List</v>
      </c>
      <c r="AA18" s="61" t="str">
        <f t="shared" si="11"/>
        <v>2x3</v>
      </c>
      <c r="AB18" s="61" t="str">
        <f t="shared" si="3"/>
        <v>RecTube_WallThkMatrix_List</v>
      </c>
      <c r="AC18" s="61" t="str">
        <f t="shared" si="4"/>
        <v>RecTube_Table</v>
      </c>
      <c r="AD18" s="61" t="str">
        <f t="shared" si="29"/>
        <v>2x3x0.1875</v>
      </c>
      <c r="AE18" s="61">
        <f t="shared" ca="1" si="13"/>
        <v>0.37500000000000006</v>
      </c>
      <c r="AF18" s="102" t="str">
        <f t="shared" si="14"/>
        <v>TS-14</v>
      </c>
      <c r="AG18" s="61" t="str">
        <f t="shared" si="15"/>
        <v>TUBE SPACER 14</v>
      </c>
      <c r="AH18" s="14" t="str">
        <f t="shared" ca="1" si="16"/>
        <v/>
      </c>
      <c r="AQ18" s="92"/>
      <c r="AR18" s="96" t="str">
        <f>IF($B$7&gt;=2,"&gt;&gt;&gt;&gt;&gt;","  ")</f>
        <v>&gt;&gt;&gt;&gt;&gt;</v>
      </c>
      <c r="AS18" s="85">
        <v>2</v>
      </c>
      <c r="AT18" s="86">
        <f>AS8+AY18</f>
        <v>3.6860387553912508</v>
      </c>
      <c r="AU18" s="86">
        <f>AT18-AS13</f>
        <v>1.1860387553912508</v>
      </c>
      <c r="AV18" s="86">
        <f>AT18-AS12</f>
        <v>2.4360387553912508</v>
      </c>
      <c r="AW18" s="87">
        <f t="shared" ref="AW18:AW26" si="33">INT(AU18*16)/16</f>
        <v>1.125</v>
      </c>
      <c r="AX18" s="94">
        <f>SUM(AX17+AS30)</f>
        <v>134.875</v>
      </c>
      <c r="AY18" s="97">
        <f>SUM(AX18*AS28)</f>
        <v>1.4127387553912507</v>
      </c>
      <c r="AZ18" s="97"/>
      <c r="BA18" s="96" t="str">
        <f>IF($B$7&gt;=2,"&gt;&gt;&gt;&gt;&gt;","  ")</f>
        <v>&gt;&gt;&gt;&gt;&gt;</v>
      </c>
      <c r="BB18" s="88">
        <v>2</v>
      </c>
      <c r="BC18" s="89">
        <f>INT((SQRT(BC27^2+AT18^2)-AS13)*16)/16</f>
        <v>1.375</v>
      </c>
      <c r="BD18" s="95"/>
    </row>
    <row r="19" spans="1:56" x14ac:dyDescent="0.25">
      <c r="A19" s="53" t="str">
        <f t="shared" si="0"/>
        <v>TS-15</v>
      </c>
      <c r="B19" s="45" t="str">
        <f t="shared" si="5"/>
        <v>Rec Tube</v>
      </c>
      <c r="C19" s="46">
        <v>2</v>
      </c>
      <c r="D19" s="46">
        <v>3.0000000000000004</v>
      </c>
      <c r="E19" s="48" t="str">
        <f t="shared" si="6"/>
        <v>2x3</v>
      </c>
      <c r="F19" s="46">
        <v>0.18750000000000003</v>
      </c>
      <c r="G19" s="46">
        <v>0.5</v>
      </c>
      <c r="H19" s="47">
        <f t="shared" si="17"/>
        <v>0.12500000000000017</v>
      </c>
      <c r="I19" s="50">
        <f t="shared" si="30"/>
        <v>3.2500000000000004</v>
      </c>
      <c r="J19" s="39" t="str">
        <f t="shared" si="19"/>
        <v>S</v>
      </c>
      <c r="K19" s="11" t="str">
        <f t="shared" si="20"/>
        <v>S</v>
      </c>
      <c r="L19" s="10" t="str">
        <f t="shared" si="21"/>
        <v>U</v>
      </c>
      <c r="M19" s="11" t="str">
        <f t="shared" si="22"/>
        <v>U</v>
      </c>
      <c r="N19" s="10" t="str">
        <f t="shared" si="23"/>
        <v>S</v>
      </c>
      <c r="O19" s="13" t="str">
        <f t="shared" si="24"/>
        <v>S</v>
      </c>
      <c r="P19" s="13" t="str">
        <f t="shared" si="7"/>
        <v>S</v>
      </c>
      <c r="Q19" s="11" t="str">
        <f t="shared" si="31"/>
        <v>S</v>
      </c>
      <c r="R19" s="10" t="str">
        <f t="shared" si="26"/>
        <v>S</v>
      </c>
      <c r="S19" s="13" t="str">
        <f t="shared" si="27"/>
        <v>S</v>
      </c>
      <c r="T19" s="13" t="str">
        <f t="shared" si="8"/>
        <v>S</v>
      </c>
      <c r="U19" s="13" t="str">
        <f t="shared" si="32"/>
        <v>S</v>
      </c>
      <c r="V19" s="11" t="str">
        <f t="shared" si="9"/>
        <v>S</v>
      </c>
      <c r="W19" s="7" t="str">
        <f t="shared" si="10"/>
        <v>$C</v>
      </c>
      <c r="X19" s="18" t="s">
        <v>60</v>
      </c>
      <c r="Y19" s="61" t="str">
        <f t="shared" si="1"/>
        <v>RecTube_VLeg_List</v>
      </c>
      <c r="Z19" s="61" t="str">
        <f t="shared" si="2"/>
        <v>RecTube_HLegMatrix_List</v>
      </c>
      <c r="AA19" s="61" t="str">
        <f t="shared" si="11"/>
        <v>2x3</v>
      </c>
      <c r="AB19" s="61" t="str">
        <f t="shared" si="3"/>
        <v>RecTube_WallThkMatrix_List</v>
      </c>
      <c r="AC19" s="61" t="str">
        <f t="shared" si="4"/>
        <v>RecTube_Table</v>
      </c>
      <c r="AD19" s="61" t="str">
        <f t="shared" si="29"/>
        <v>2x3x0.1875</v>
      </c>
      <c r="AE19" s="61">
        <f t="shared" ca="1" si="13"/>
        <v>0.37500000000000006</v>
      </c>
      <c r="AF19" s="102" t="str">
        <f t="shared" si="14"/>
        <v>TS-15</v>
      </c>
      <c r="AG19" s="61" t="str">
        <f t="shared" si="15"/>
        <v>TUBE SPACER 15</v>
      </c>
      <c r="AH19" s="14" t="str">
        <f t="shared" ca="1" si="16"/>
        <v/>
      </c>
      <c r="AQ19" s="92"/>
      <c r="AR19" s="96" t="str">
        <f>IF($B$7&gt;=3,"&gt;&gt;&gt;&gt;&gt;","  ")</f>
        <v>&gt;&gt;&gt;&gt;&gt;</v>
      </c>
      <c r="AS19" s="85">
        <v>3</v>
      </c>
      <c r="AT19" s="86">
        <f>AS8+AY19</f>
        <v>4.3982999999999999</v>
      </c>
      <c r="AU19" s="86">
        <f>AT19-AS13</f>
        <v>1.8982999999999999</v>
      </c>
      <c r="AV19" s="86">
        <f>AT19-AS12</f>
        <v>3.1482999999999999</v>
      </c>
      <c r="AW19" s="87">
        <f t="shared" si="33"/>
        <v>1.875</v>
      </c>
      <c r="AX19" s="94">
        <f>SUM(AX18+AS30)</f>
        <v>202.875</v>
      </c>
      <c r="AY19" s="97">
        <f>SUM(AX19*AS28)</f>
        <v>2.125</v>
      </c>
      <c r="AZ19" s="97"/>
      <c r="BA19" s="96" t="str">
        <f>IF($B$7&gt;=3,"&gt;&gt;&gt;&gt;&gt;","  ")</f>
        <v>&gt;&gt;&gt;&gt;&gt;</v>
      </c>
      <c r="BB19" s="88">
        <v>3</v>
      </c>
      <c r="BC19" s="89">
        <f>INT((SQRT(BC27^2+AT19^2)-AS13)*16)/16</f>
        <v>2.0625</v>
      </c>
      <c r="BD19" s="95"/>
    </row>
    <row r="20" spans="1:56" x14ac:dyDescent="0.25">
      <c r="A20" s="53" t="str">
        <f t="shared" si="0"/>
        <v>TS-16</v>
      </c>
      <c r="B20" s="45" t="str">
        <f t="shared" ref="B20" si="34">B19</f>
        <v>Rec Tube</v>
      </c>
      <c r="C20" s="46">
        <v>2</v>
      </c>
      <c r="D20" s="46">
        <v>3.0000000000000004</v>
      </c>
      <c r="E20" s="48" t="str">
        <f t="shared" si="6"/>
        <v>2x3</v>
      </c>
      <c r="F20" s="46">
        <v>0.18750000000000003</v>
      </c>
      <c r="G20" s="46">
        <v>0.5</v>
      </c>
      <c r="H20" s="47">
        <f t="shared" si="17"/>
        <v>0.12500000000000017</v>
      </c>
      <c r="I20" s="50">
        <f t="shared" si="30"/>
        <v>3.2500000000000004</v>
      </c>
      <c r="J20" s="39" t="str">
        <f t="shared" si="19"/>
        <v>S</v>
      </c>
      <c r="K20" s="11" t="str">
        <f t="shared" si="20"/>
        <v>S</v>
      </c>
      <c r="L20" s="10" t="str">
        <f t="shared" si="21"/>
        <v>U</v>
      </c>
      <c r="M20" s="11" t="str">
        <f t="shared" si="22"/>
        <v>U</v>
      </c>
      <c r="N20" s="10" t="str">
        <f t="shared" si="23"/>
        <v>S</v>
      </c>
      <c r="O20" s="13" t="str">
        <f t="shared" si="24"/>
        <v>S</v>
      </c>
      <c r="P20" s="13" t="str">
        <f t="shared" si="7"/>
        <v>S</v>
      </c>
      <c r="Q20" s="11" t="str">
        <f t="shared" si="31"/>
        <v>S</v>
      </c>
      <c r="R20" s="10" t="str">
        <f t="shared" si="26"/>
        <v>S</v>
      </c>
      <c r="S20" s="13" t="str">
        <f t="shared" si="27"/>
        <v>S</v>
      </c>
      <c r="T20" s="13" t="str">
        <f t="shared" si="8"/>
        <v>S</v>
      </c>
      <c r="U20" s="13" t="str">
        <f t="shared" si="32"/>
        <v>S</v>
      </c>
      <c r="V20" s="11" t="str">
        <f t="shared" si="9"/>
        <v>S</v>
      </c>
      <c r="W20" s="7" t="str">
        <f t="shared" si="10"/>
        <v>$C</v>
      </c>
      <c r="X20" s="18" t="s">
        <v>61</v>
      </c>
      <c r="Y20" s="61" t="str">
        <f t="shared" si="1"/>
        <v>RecTube_VLeg_List</v>
      </c>
      <c r="Z20" s="61" t="str">
        <f t="shared" si="2"/>
        <v>RecTube_HLegMatrix_List</v>
      </c>
      <c r="AA20" s="61" t="str">
        <f t="shared" si="11"/>
        <v>2x3</v>
      </c>
      <c r="AB20" s="61" t="str">
        <f t="shared" si="3"/>
        <v>RecTube_WallThkMatrix_List</v>
      </c>
      <c r="AC20" s="61" t="str">
        <f t="shared" si="4"/>
        <v>RecTube_Table</v>
      </c>
      <c r="AD20" s="61" t="str">
        <f t="shared" si="29"/>
        <v>2x3x0.1875</v>
      </c>
      <c r="AE20" s="61">
        <f t="shared" ca="1" si="13"/>
        <v>0.37500000000000006</v>
      </c>
      <c r="AF20" s="102" t="str">
        <f t="shared" si="14"/>
        <v>TS-16</v>
      </c>
      <c r="AG20" s="61" t="str">
        <f t="shared" si="15"/>
        <v>TUBE SPACER 16</v>
      </c>
      <c r="AH20" s="14" t="str">
        <f t="shared" ca="1" si="16"/>
        <v/>
      </c>
      <c r="AQ20" s="92"/>
      <c r="AR20" s="96" t="str">
        <f>IF($B$7&gt;=4,"&gt;&gt;&gt;&gt;&gt;","  ")</f>
        <v>&gt;&gt;&gt;&gt;&gt;</v>
      </c>
      <c r="AS20" s="85">
        <v>4</v>
      </c>
      <c r="AT20" s="86">
        <f>AS8+AY20</f>
        <v>5.1105612446087489</v>
      </c>
      <c r="AU20" s="86">
        <f>AT20-AS13</f>
        <v>2.6105612446087489</v>
      </c>
      <c r="AV20" s="86">
        <f>AT20-AS12</f>
        <v>3.8605612446087489</v>
      </c>
      <c r="AW20" s="87">
        <f t="shared" si="33"/>
        <v>2.5625</v>
      </c>
      <c r="AX20" s="94">
        <f>SUM(AX19+AS30)</f>
        <v>270.875</v>
      </c>
      <c r="AY20" s="97">
        <f>SUM(AX20*AS28)</f>
        <v>2.8372612446087491</v>
      </c>
      <c r="AZ20" s="97"/>
      <c r="BA20" s="96" t="str">
        <f>IF($B$7&gt;=4,"&gt;&gt;&gt;&gt;&gt;","  ")</f>
        <v>&gt;&gt;&gt;&gt;&gt;</v>
      </c>
      <c r="BB20" s="88">
        <v>4</v>
      </c>
      <c r="BC20" s="89">
        <f>INT((SQRT(BC27^2+AT20^2)-AS13)*16)/16</f>
        <v>2.75</v>
      </c>
      <c r="BD20" s="95"/>
    </row>
    <row r="21" spans="1:56" s="14" customFormat="1" x14ac:dyDescent="0.25">
      <c r="A21" s="36"/>
      <c r="B21" s="1"/>
      <c r="D21" s="15"/>
      <c r="I21" s="15"/>
      <c r="AQ21" s="92"/>
      <c r="AR21" s="96" t="str">
        <f>IF($B$7&gt;=5,"&gt;&gt;&gt;&gt;&gt;","  ")</f>
        <v>&gt;&gt;&gt;&gt;&gt;</v>
      </c>
      <c r="AS21" s="85">
        <v>5</v>
      </c>
      <c r="AT21" s="86">
        <f>AS8+AY21</f>
        <v>5.8228224892174989</v>
      </c>
      <c r="AU21" s="86">
        <f>AT21-AS13</f>
        <v>3.3228224892174989</v>
      </c>
      <c r="AV21" s="86">
        <f>AT21-AS12</f>
        <v>4.5728224892174989</v>
      </c>
      <c r="AW21" s="87">
        <f t="shared" si="33"/>
        <v>3.3125</v>
      </c>
      <c r="AX21" s="94">
        <f>SUM(AX20+AS30)</f>
        <v>338.875</v>
      </c>
      <c r="AY21" s="97">
        <f>SUM(AX21*AS28)</f>
        <v>3.5495224892174986</v>
      </c>
      <c r="AZ21" s="97"/>
      <c r="BA21" s="96" t="str">
        <f>IF($B$7&gt;=5,"&gt;&gt;&gt;&gt;&gt;","  ")</f>
        <v>&gt;&gt;&gt;&gt;&gt;</v>
      </c>
      <c r="BB21" s="88">
        <v>5</v>
      </c>
      <c r="BC21" s="89">
        <f>INT((SQRT(BC27^2+AT21^2)-AS13)*16)/16</f>
        <v>3.4375</v>
      </c>
      <c r="BD21" s="95"/>
    </row>
    <row r="22" spans="1:56" s="14" customFormat="1" x14ac:dyDescent="0.25">
      <c r="A22" s="36"/>
      <c r="B22" s="1"/>
      <c r="D22" s="15"/>
      <c r="I22" s="15"/>
      <c r="AQ22" s="92"/>
      <c r="AR22" s="96" t="str">
        <f>IF($B$7&gt;=6,"&gt;&gt;&gt;&gt;&gt;","  ")</f>
        <v>&gt;&gt;&gt;&gt;&gt;</v>
      </c>
      <c r="AS22" s="85">
        <v>6</v>
      </c>
      <c r="AT22" s="86">
        <f>AS8+AY22</f>
        <v>6.535083733826248</v>
      </c>
      <c r="AU22" s="86">
        <f>AT22-AS13</f>
        <v>4.035083733826248</v>
      </c>
      <c r="AV22" s="86">
        <f>AT22-AS12</f>
        <v>5.285083733826248</v>
      </c>
      <c r="AW22" s="87">
        <f t="shared" si="33"/>
        <v>4</v>
      </c>
      <c r="AX22" s="94">
        <f>SUM(AX21+AS30)</f>
        <v>406.875</v>
      </c>
      <c r="AY22" s="97">
        <f>SUM(AX22*AS28)</f>
        <v>4.2617837338262481</v>
      </c>
      <c r="AZ22" s="97"/>
      <c r="BA22" s="96" t="str">
        <f>IF($B$7&gt;=6,"&gt;&gt;&gt;&gt;&gt;","  ")</f>
        <v>&gt;&gt;&gt;&gt;&gt;</v>
      </c>
      <c r="BB22" s="88">
        <v>6</v>
      </c>
      <c r="BC22" s="89">
        <f>INT((SQRT(BC27^2+AT22^2)-AS13)*16)/16</f>
        <v>4.125</v>
      </c>
      <c r="BD22" s="95"/>
    </row>
    <row r="23" spans="1:56" s="14" customFormat="1" x14ac:dyDescent="0.25">
      <c r="A23" s="36"/>
      <c r="B23" s="1"/>
      <c r="D23" s="15"/>
      <c r="I23" s="15"/>
      <c r="AQ23" s="92"/>
      <c r="AR23" s="96" t="str">
        <f>IF($B$7&gt;=7,"&gt;&gt;&gt;&gt;&gt;","  ")</f>
        <v>&gt;&gt;&gt;&gt;&gt;</v>
      </c>
      <c r="AS23" s="85">
        <v>7</v>
      </c>
      <c r="AT23" s="86">
        <f>AS8+AY23</f>
        <v>7.247344978434997</v>
      </c>
      <c r="AU23" s="86">
        <f>AT23-AS13</f>
        <v>4.747344978434997</v>
      </c>
      <c r="AV23" s="86">
        <f>AT23-AS12</f>
        <v>5.997344978434997</v>
      </c>
      <c r="AW23" s="87">
        <f t="shared" si="33"/>
        <v>4.6875</v>
      </c>
      <c r="AX23" s="94">
        <f>SUM(AX22+AS30)</f>
        <v>474.875</v>
      </c>
      <c r="AY23" s="97">
        <f>SUM(AX23*AS28)</f>
        <v>4.9740449784349972</v>
      </c>
      <c r="AZ23" s="97"/>
      <c r="BA23" s="96" t="str">
        <f>IF($B$7&gt;=7,"&gt;&gt;&gt;&gt;&gt;","  ")</f>
        <v>&gt;&gt;&gt;&gt;&gt;</v>
      </c>
      <c r="BB23" s="88">
        <v>7</v>
      </c>
      <c r="BC23" s="89">
        <f>INT((SQRT(BC27^2+AT23^2)-AS13)*16)/16</f>
        <v>4.8125</v>
      </c>
      <c r="BD23" s="95"/>
    </row>
    <row r="24" spans="1:56" s="14" customFormat="1" x14ac:dyDescent="0.25">
      <c r="A24" s="36"/>
      <c r="B24" s="1"/>
      <c r="D24" s="15"/>
      <c r="I24" s="15"/>
      <c r="AQ24" s="92"/>
      <c r="AR24" s="96" t="str">
        <f>IF($B$7&gt;=8,"&gt;&gt;&gt;&gt;&gt;","  ")</f>
        <v>&gt;&gt;&gt;&gt;&gt;</v>
      </c>
      <c r="AS24" s="85">
        <v>8</v>
      </c>
      <c r="AT24" s="86">
        <f>AS8+AY24</f>
        <v>7.9596062230437461</v>
      </c>
      <c r="AU24" s="86">
        <f>AT24-AS13</f>
        <v>5.4596062230437461</v>
      </c>
      <c r="AV24" s="86">
        <f>AT24-AS12</f>
        <v>6.7096062230437461</v>
      </c>
      <c r="AW24" s="87">
        <f t="shared" si="33"/>
        <v>5.4375</v>
      </c>
      <c r="AX24" s="94">
        <f>SUM(AX23+AS30)</f>
        <v>542.875</v>
      </c>
      <c r="AY24" s="97">
        <f>SUM(AX24*AS28)</f>
        <v>5.6863062230437462</v>
      </c>
      <c r="AZ24" s="97"/>
      <c r="BA24" s="96" t="str">
        <f>IF($B$7&gt;=8,"&gt;&gt;&gt;&gt;&gt;","  ")</f>
        <v>&gt;&gt;&gt;&gt;&gt;</v>
      </c>
      <c r="BB24" s="88">
        <v>8</v>
      </c>
      <c r="BC24" s="89">
        <f>INT((SQRT(BC27^2+AT24^2)-AS13)*16)/16</f>
        <v>5.5625</v>
      </c>
      <c r="BD24" s="95"/>
    </row>
    <row r="25" spans="1:56" s="14" customFormat="1" x14ac:dyDescent="0.25">
      <c r="A25" s="36"/>
      <c r="B25" s="1"/>
      <c r="C25" s="104" t="s">
        <v>98</v>
      </c>
      <c r="D25" s="104"/>
      <c r="E25" s="104"/>
      <c r="F25" s="104"/>
      <c r="I25" s="15"/>
      <c r="AQ25" s="92"/>
      <c r="AR25" s="96" t="str">
        <f>IF($B$7&gt;=9,"&gt;&gt;&gt;&gt;&gt;","  ")</f>
        <v>&gt;&gt;&gt;&gt;&gt;</v>
      </c>
      <c r="AS25" s="85">
        <v>9</v>
      </c>
      <c r="AT25" s="86">
        <f>AS8+AY25</f>
        <v>8.6718674676524952</v>
      </c>
      <c r="AU25" s="86">
        <f>AT25-AS13</f>
        <v>6.1718674676524952</v>
      </c>
      <c r="AV25" s="86">
        <f>AT25-AS12</f>
        <v>7.4218674676524952</v>
      </c>
      <c r="AW25" s="87">
        <f t="shared" si="33"/>
        <v>6.125</v>
      </c>
      <c r="AX25" s="94">
        <f>SUM(AX24+AS30)</f>
        <v>610.875</v>
      </c>
      <c r="AY25" s="97">
        <f>SUM(AX25*AS28)</f>
        <v>6.3985674676524953</v>
      </c>
      <c r="AZ25" s="97"/>
      <c r="BA25" s="96" t="str">
        <f>IF($B$7&gt;=9,"&gt;&gt;&gt;&gt;&gt;","  ")</f>
        <v>&gt;&gt;&gt;&gt;&gt;</v>
      </c>
      <c r="BB25" s="88">
        <v>9</v>
      </c>
      <c r="BC25" s="89">
        <f>INT((SQRT(BC27^2+AT25^2)-AS13)*16)/16</f>
        <v>6.25</v>
      </c>
      <c r="BD25" s="95"/>
    </row>
    <row r="26" spans="1:56" s="14" customFormat="1" ht="15.75" thickBot="1" x14ac:dyDescent="0.3">
      <c r="A26" s="36"/>
      <c r="B26" s="1"/>
      <c r="D26" s="15"/>
      <c r="I26" s="15"/>
      <c r="AQ26" s="92"/>
      <c r="AR26" s="96" t="str">
        <f>IF($B$7&gt;=10,"&gt;&gt;&gt;&gt;&gt;","  ")</f>
        <v>&gt;&gt;&gt;&gt;&gt;</v>
      </c>
      <c r="AS26" s="85">
        <v>10</v>
      </c>
      <c r="AT26" s="86">
        <f>AS8+AY26</f>
        <v>9.3841287122612442</v>
      </c>
      <c r="AU26" s="86">
        <f>AT26-AS13</f>
        <v>6.8841287122612442</v>
      </c>
      <c r="AV26" s="86">
        <f>AT26-AS12</f>
        <v>8.1341287122612442</v>
      </c>
      <c r="AW26" s="87">
        <f t="shared" si="33"/>
        <v>6.875</v>
      </c>
      <c r="AX26" s="94">
        <f>SUM(AX25+AS30)</f>
        <v>678.875</v>
      </c>
      <c r="AY26" s="97">
        <f>SUM(AX26*AS28)</f>
        <v>7.1108287122612444</v>
      </c>
      <c r="AZ26" s="94"/>
      <c r="BA26" s="96" t="str">
        <f>IF($B$7&gt;=10,"&gt;&gt;&gt;&gt;&gt;","  ")</f>
        <v>&gt;&gt;&gt;&gt;&gt;</v>
      </c>
      <c r="BB26" s="90">
        <v>10</v>
      </c>
      <c r="BC26" s="91">
        <f>INT((SQRT(BC27^2+AT26^2)-AS13)*16)/16</f>
        <v>6.9375</v>
      </c>
      <c r="BD26" s="95"/>
    </row>
    <row r="27" spans="1:56" s="14" customFormat="1" x14ac:dyDescent="0.25">
      <c r="A27" s="36"/>
      <c r="B27" s="1"/>
      <c r="D27" s="15"/>
      <c r="I27" s="15"/>
      <c r="AQ27" s="92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>
        <f>AS6/2</f>
        <v>1.3125</v>
      </c>
      <c r="BD27" s="95"/>
    </row>
    <row r="28" spans="1:56" s="14" customFormat="1" x14ac:dyDescent="0.25">
      <c r="A28" s="36"/>
      <c r="B28" s="1"/>
      <c r="D28" s="15"/>
      <c r="I28" s="15"/>
      <c r="AQ28" s="92"/>
      <c r="AR28" s="94"/>
      <c r="AS28" s="94">
        <f>SUM(AS9-AS8)/AS7</f>
        <v>1.0474430067775724E-2</v>
      </c>
      <c r="AT28" s="113" t="s">
        <v>140</v>
      </c>
      <c r="AU28" s="113"/>
      <c r="AV28" s="113"/>
      <c r="AW28" s="94"/>
      <c r="AX28" s="94"/>
      <c r="AY28" s="94"/>
      <c r="AZ28" s="94"/>
      <c r="BA28" s="94"/>
      <c r="BB28" s="94"/>
      <c r="BC28" s="94"/>
      <c r="BD28" s="95"/>
    </row>
    <row r="29" spans="1:56" s="14" customFormat="1" x14ac:dyDescent="0.25">
      <c r="A29" s="36"/>
      <c r="B29" s="1"/>
      <c r="D29" s="15"/>
      <c r="I29" s="15"/>
      <c r="AQ29" s="92"/>
      <c r="AR29" s="94"/>
      <c r="AS29" s="94">
        <f>SUM(AS7-AS11)/2</f>
        <v>66.875</v>
      </c>
      <c r="AT29" s="113" t="s">
        <v>141</v>
      </c>
      <c r="AU29" s="113"/>
      <c r="AV29" s="113"/>
      <c r="AW29" s="94"/>
      <c r="AX29" s="94"/>
      <c r="AY29" s="94"/>
      <c r="AZ29" s="94"/>
      <c r="BA29" s="94"/>
      <c r="BB29" s="94"/>
      <c r="BC29" s="94"/>
      <c r="BD29" s="95"/>
    </row>
    <row r="30" spans="1:56" s="14" customFormat="1" x14ac:dyDescent="0.25">
      <c r="A30" s="36"/>
      <c r="B30" s="1"/>
      <c r="D30" s="15"/>
      <c r="I30" s="15"/>
      <c r="AQ30" s="92"/>
      <c r="AR30" s="94"/>
      <c r="AS30" s="94">
        <f>AS11/(AS10-1)</f>
        <v>68</v>
      </c>
      <c r="AT30" s="113" t="s">
        <v>142</v>
      </c>
      <c r="AU30" s="113"/>
      <c r="AV30" s="113"/>
      <c r="AW30" s="94"/>
      <c r="AX30" s="94"/>
      <c r="AY30" s="94"/>
      <c r="AZ30" s="94"/>
      <c r="BA30" s="94"/>
      <c r="BB30" s="94"/>
      <c r="BC30" s="94"/>
      <c r="BD30" s="95"/>
    </row>
    <row r="31" spans="1:56" s="14" customFormat="1" ht="15.75" thickBot="1" x14ac:dyDescent="0.3">
      <c r="A31" s="36"/>
      <c r="B31" s="1"/>
      <c r="D31" s="15"/>
      <c r="I31" s="15"/>
      <c r="AQ31" s="98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100"/>
    </row>
    <row r="32" spans="1:56" s="14" customFormat="1" ht="15.75" thickTop="1" x14ac:dyDescent="0.25">
      <c r="A32" s="36"/>
      <c r="B32" s="1"/>
      <c r="D32" s="15"/>
      <c r="I32" s="15"/>
      <c r="AQ32"/>
    </row>
    <row r="33" spans="1:56" s="14" customFormat="1" x14ac:dyDescent="0.25">
      <c r="A33" s="36"/>
      <c r="B33" s="1"/>
      <c r="D33" s="15"/>
      <c r="I33" s="15"/>
    </row>
    <row r="34" spans="1:56" s="14" customFormat="1" x14ac:dyDescent="0.25">
      <c r="A34" s="36"/>
      <c r="B34" s="1"/>
      <c r="D34" s="15"/>
      <c r="I34" s="15"/>
      <c r="AR34"/>
      <c r="AS34"/>
      <c r="AT34"/>
      <c r="AU34"/>
      <c r="AV34"/>
      <c r="AW34"/>
      <c r="AX34"/>
      <c r="AY34"/>
      <c r="BA34"/>
      <c r="BB34"/>
      <c r="BC34"/>
    </row>
    <row r="35" spans="1:56" s="14" customFormat="1" x14ac:dyDescent="0.25">
      <c r="A35" s="36"/>
      <c r="B35" s="1"/>
      <c r="D35" s="15"/>
      <c r="I35" s="15"/>
      <c r="AR35"/>
      <c r="AS35"/>
      <c r="AT35"/>
      <c r="AU35"/>
      <c r="AV35"/>
      <c r="AW35"/>
      <c r="AX35"/>
      <c r="AY35"/>
      <c r="BA35"/>
      <c r="BB35"/>
      <c r="BC35"/>
    </row>
    <row r="36" spans="1:56" s="14" customFormat="1" x14ac:dyDescent="0.25">
      <c r="A36" s="36"/>
      <c r="B36" s="1"/>
      <c r="D36" s="15"/>
      <c r="I36" s="15"/>
      <c r="AR36"/>
      <c r="AS36"/>
      <c r="AT36"/>
      <c r="AU36"/>
      <c r="AV36"/>
      <c r="AW36"/>
      <c r="AX36"/>
      <c r="AY36"/>
      <c r="BA36"/>
      <c r="BB36"/>
      <c r="BC36"/>
    </row>
    <row r="37" spans="1:56" s="14" customFormat="1" x14ac:dyDescent="0.25">
      <c r="A37" s="36"/>
      <c r="B37" s="1"/>
      <c r="D37" s="15"/>
      <c r="I37" s="15"/>
    </row>
    <row r="38" spans="1:56" s="14" customFormat="1" x14ac:dyDescent="0.25">
      <c r="A38" s="36"/>
      <c r="B38" s="1"/>
      <c r="D38" s="15"/>
      <c r="I38" s="15"/>
    </row>
    <row r="39" spans="1:56" s="14" customFormat="1" x14ac:dyDescent="0.25">
      <c r="A39" s="36"/>
      <c r="B39" s="1"/>
      <c r="D39" s="15"/>
      <c r="I39" s="15"/>
    </row>
    <row r="40" spans="1:56" s="14" customFormat="1" x14ac:dyDescent="0.25">
      <c r="A40" s="36"/>
      <c r="B40" s="1"/>
      <c r="D40" s="15"/>
      <c r="I40" s="15"/>
    </row>
    <row r="41" spans="1:56" s="14" customFormat="1" x14ac:dyDescent="0.25">
      <c r="A41" s="36"/>
      <c r="B41" s="1"/>
      <c r="D41" s="15"/>
      <c r="I41" s="15"/>
    </row>
    <row r="42" spans="1:56" s="14" customFormat="1" x14ac:dyDescent="0.25">
      <c r="A42" s="36"/>
      <c r="B42" s="1"/>
      <c r="D42" s="15"/>
      <c r="I42" s="15"/>
    </row>
    <row r="43" spans="1:56" s="14" customFormat="1" x14ac:dyDescent="0.25">
      <c r="A43" s="36"/>
      <c r="B43" s="1"/>
      <c r="D43" s="15"/>
      <c r="I43" s="15"/>
    </row>
    <row r="44" spans="1:56" s="14" customFormat="1" x14ac:dyDescent="0.25">
      <c r="A44" s="36"/>
      <c r="B44" s="1"/>
      <c r="D44" s="15"/>
      <c r="I44" s="15"/>
      <c r="AQ44"/>
      <c r="BD44"/>
    </row>
    <row r="45" spans="1:56" s="14" customFormat="1" x14ac:dyDescent="0.25">
      <c r="A45" s="36"/>
      <c r="C45" s="103" t="s">
        <v>92</v>
      </c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AQ45"/>
      <c r="AR45"/>
      <c r="AS45"/>
      <c r="AT45"/>
      <c r="AU45"/>
      <c r="AV45"/>
      <c r="AW45"/>
      <c r="AX45"/>
      <c r="AY45"/>
      <c r="BA45"/>
      <c r="BB45"/>
      <c r="BC45"/>
      <c r="BD45"/>
    </row>
    <row r="46" spans="1:56" x14ac:dyDescent="0.25">
      <c r="A46" s="44"/>
      <c r="B46" s="44"/>
      <c r="C46" s="35" t="e" cm="1" vm="1">
        <f t="array" aca="1" ref="C46" ca="1">INDIRECT($Y5)</f>
        <v>#VALUE!</v>
      </c>
      <c r="D46" s="35" t="e" cm="1" vm="2">
        <f t="array" aca="1" ref="D46" ca="1">OFFSET(INDIRECT($Z5),   MATCH($C5,INDIRECT($Z5),0)-1,  1,   COUNTIF(INDIRECT($Z5),$C5),   1)</f>
        <v>#VALUE!</v>
      </c>
      <c r="E46" s="35"/>
      <c r="F46" s="35" t="e" cm="1" vm="3">
        <f t="array" aca="1" ref="F46" ca="1">OFFSET(INDIRECT($AB5),   MATCH($E5,INDIRECT($AB5),0)-1,  1,   COUNTIF(INDIRECT($AB5),$E5),   1)</f>
        <v>#VALUE!</v>
      </c>
      <c r="G46" s="103" t="s">
        <v>90</v>
      </c>
      <c r="H46" s="103"/>
      <c r="I46" s="103"/>
      <c r="J46" s="103"/>
      <c r="K46" s="103"/>
      <c r="L46" s="103"/>
      <c r="M46" s="103"/>
      <c r="N46" s="103"/>
      <c r="O46" s="103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56" x14ac:dyDescent="0.25">
      <c r="C47" s="35" t="b" cm="1">
        <f t="array" aca="1" ref="C47" ca="1">AND($Y5&lt;&gt;"-", ISNA(VLOOKUP( "x"&amp;$C5,    "x"&amp;INDIRECT($Y5),   1,FALSE))  )</f>
        <v>0</v>
      </c>
      <c r="D47" s="35" t="b" cm="1">
        <f t="array" aca="1" ref="D47" ca="1">AND($Z5&lt;&gt;"-",    ISNA(VLOOKUP("x"&amp;$D5,   "x"&amp;OFFSET(INDIRECT($Z5),MATCH($C5+0,INDIRECT($Z5),0)-1,1,COUNTIF(INDIRECT($Z5),$C5+0),1),    1,FALSE)))</f>
        <v>0</v>
      </c>
      <c r="E47" s="35"/>
      <c r="F47" s="35" t="b" cm="1">
        <f t="array" aca="1" ref="F47" ca="1">AND($AB5&lt;&gt;"-",  ISERROR(  VLOOKUP("x"&amp;$F5,    "x"&amp;OFFSET(INDIRECT($AB5),   MATCH(E5,INDIRECT($AB5),0)-1,  1,   COUNTIF(INDIRECT($AB5),$E5), 1),   1,FALSE)  )  )</f>
        <v>0</v>
      </c>
      <c r="G47" s="105" t="s">
        <v>91</v>
      </c>
      <c r="H47" s="105"/>
      <c r="I47" s="105"/>
      <c r="J47" s="105"/>
      <c r="K47" s="105"/>
      <c r="L47" s="105"/>
      <c r="M47" s="105"/>
      <c r="N47" s="105"/>
      <c r="O47" s="105"/>
      <c r="P47" s="44"/>
      <c r="Q47" s="44"/>
      <c r="R47" s="44"/>
      <c r="S47" s="44"/>
      <c r="T47" s="44"/>
      <c r="U47" s="44"/>
      <c r="V47" s="44"/>
      <c r="W47" s="44"/>
      <c r="X47" s="44"/>
      <c r="Y47" s="44"/>
    </row>
    <row r="48" spans="1:56" x14ac:dyDescent="0.25">
      <c r="C48" s="35" t="b">
        <f>$Y5="-"</f>
        <v>0</v>
      </c>
      <c r="D48" s="35" t="b">
        <f>$Z5="-"</f>
        <v>0</v>
      </c>
      <c r="E48" s="35"/>
      <c r="F48" s="35" t="b">
        <f>$AB5="-"</f>
        <v>0</v>
      </c>
      <c r="G48" s="105" t="s">
        <v>89</v>
      </c>
      <c r="H48" s="105"/>
      <c r="I48" s="105"/>
      <c r="J48" s="105"/>
      <c r="K48" s="105"/>
      <c r="L48" s="105"/>
      <c r="M48" s="105"/>
      <c r="N48" s="105"/>
      <c r="O48" s="105"/>
      <c r="P48" s="44"/>
      <c r="Q48" s="44"/>
      <c r="R48" s="44"/>
      <c r="S48" s="44"/>
      <c r="T48" s="44"/>
      <c r="U48" s="44"/>
      <c r="V48" s="44"/>
      <c r="W48" s="44"/>
      <c r="X48" s="44"/>
      <c r="Y48" s="44"/>
    </row>
    <row r="49" spans="3:6" x14ac:dyDescent="0.25">
      <c r="C49" s="15"/>
      <c r="E49" s="15"/>
      <c r="F49" s="15"/>
    </row>
  </sheetData>
  <mergeCells count="23">
    <mergeCell ref="AQ5:BD5"/>
    <mergeCell ref="AT28:AV28"/>
    <mergeCell ref="AT29:AV29"/>
    <mergeCell ref="AT30:AV30"/>
    <mergeCell ref="BA6:BC6"/>
    <mergeCell ref="BA7:BC7"/>
    <mergeCell ref="BA8:BC9"/>
    <mergeCell ref="BB11:BC12"/>
    <mergeCell ref="AT7:AV7"/>
    <mergeCell ref="AT8:AV8"/>
    <mergeCell ref="AT9:AV9"/>
    <mergeCell ref="AT10:AV10"/>
    <mergeCell ref="AT11:AW11"/>
    <mergeCell ref="J2:K2"/>
    <mergeCell ref="L2:M2"/>
    <mergeCell ref="N2:Q2"/>
    <mergeCell ref="R2:V2"/>
    <mergeCell ref="C2:F2"/>
    <mergeCell ref="C45:O45"/>
    <mergeCell ref="C25:F25"/>
    <mergeCell ref="G46:O46"/>
    <mergeCell ref="G47:O47"/>
    <mergeCell ref="G48:O48"/>
  </mergeCells>
  <phoneticPr fontId="2" type="noConversion"/>
  <conditionalFormatting sqref="F3">
    <cfRule type="expression" dxfId="6" priority="12">
      <formula>COUNTIF(B:B,"*Rec Tube*")=0</formula>
    </cfRule>
  </conditionalFormatting>
  <conditionalFormatting sqref="C5:C20">
    <cfRule type="expression" dxfId="5" priority="1">
      <formula>Y5="-"</formula>
    </cfRule>
    <cfRule type="expression" dxfId="4" priority="11">
      <formula>AND($Y5&lt;&gt;"-", ISNA(VLOOKUP( "x"&amp;$C5,    "x"&amp;INDIRECT($Y5),   1,FALSE))  )</formula>
    </cfRule>
  </conditionalFormatting>
  <conditionalFormatting sqref="D5:D20">
    <cfRule type="expression" dxfId="3" priority="2">
      <formula>$Z5="-"</formula>
    </cfRule>
    <cfRule type="expression" dxfId="2" priority="10">
      <formula>AND($Z5&lt;&gt;"-",    ISNA(VLOOKUP("x"&amp;$D5,   "x"&amp;OFFSET(INDIRECT($Z5),MATCH($C5+0,INDIRECT($Z5),0)-1,1,COUNTIF(INDIRECT($Z5),$C5+0),1),    1,FALSE)))</formula>
    </cfRule>
  </conditionalFormatting>
  <conditionalFormatting sqref="F5:F20">
    <cfRule type="expression" dxfId="1" priority="4">
      <formula>$AB5="-"</formula>
    </cfRule>
    <cfRule type="expression" dxfId="0" priority="7">
      <formula>AND($AB5&lt;&gt;"-",  ISERROR(  VLOOKUP("x"&amp;$F5,    "x"&amp;OFFSET(INDIRECT($AB5),   MATCH(E5,INDIRECT($AB5),0)-1,  1,   COUNTIF(INDIRECT($AB5),$E5), 1),   1,FALSE)  )  )</formula>
    </cfRule>
  </conditionalFormatting>
  <dataValidations count="8">
    <dataValidation showInputMessage="1" showErrorMessage="1" errorTitle="SOLIDWORKS Error:" error="The value you have entered is invalid.  Please enter a valid value before continuing." promptTitle="Rod Dia@Round Bar Layout" prompt="Enter a valid value for this parameter." sqref="I5:I20" xr:uid="{093F1FAC-89C9-41E1-AE3A-110EAFC9E0B1}"/>
    <dataValidation type="list" allowBlank="1" sqref="B5:B20" xr:uid="{A9E4E26C-9808-401D-8ABE-5897ACB1389B}">
      <formula1>Spacer_Type_List</formula1>
    </dataValidation>
    <dataValidation errorTitle="SOLIDWORKS Error:" error="The value you have entered is invalid.  Please enter a valid value before continuing." promptTitle="Rod Dia@Round Bar Layout" prompt="Enter a valid value for this parameter." sqref="L5:L20 N5:N20 R5:R20 J5:J20" xr:uid="{915F5220-67A8-4EA8-8CE5-29762403223D}"/>
    <dataValidation allowBlank="1" promptTitle="$PartNumber" prompt="Enter the part number." sqref="W5:W20" xr:uid="{8E1205D9-7852-437A-BE15-B55B245FE6F6}"/>
    <dataValidation allowBlank="1" sqref="A22:B22 G5:H20 AA5:AA20 G46:G65 H49:Y65 A49:A66 B50:B66 C46:F66 C45 P25:Y45 B25:O26 A25:A46 A21:F21 A23:F24 A1:XFD1 B28:O44 B27 G27:O27 Z25:AP65 E5:E20 AQ33:AQ63 BD21:XFD24 BE25:XFD65 AR37:BC64 AQ20:AQ23 G21:AP24 BD25:BD63" xr:uid="{0F302DD5-76AC-451E-896C-30794F841C76}"/>
    <dataValidation type="list" allowBlank="1" sqref="C5:C20" xr:uid="{B3D61403-C02B-40EC-9FCF-3BFCE3EC69AB}">
      <formula1>INDIRECT($Y5)</formula1>
    </dataValidation>
    <dataValidation type="list" allowBlank="1" sqref="D5:D20" xr:uid="{4F6A5175-7AA5-49CC-8211-EF3772A4633C}">
      <formula1>OFFSET(INDIRECT($Z5),   MATCH($C5,INDIRECT($Z5),0)-1,  1,   COUNTIF(INDIRECT($Z5),$C5),   1)</formula1>
    </dataValidation>
    <dataValidation type="list" allowBlank="1" sqref="F5:F20" xr:uid="{817702CF-7D44-4B05-992C-2875B0BBD292}">
      <formula1>OFFSET(INDIRECT($AB5),   MATCH($E5,INDIRECT($AB5),0)-1,  1,   COUNTIF(INDIRECT($AB5),$E5),   1)</formula1>
    </dataValidation>
  </dataValidations>
  <pageMargins left="0.7" right="0.7" top="0.75" bottom="0.75" header="0.3" footer="0.3"/>
  <pageSetup orientation="portrait" horizontalDpi="1200" verticalDpi="1200" r:id="rId1"/>
  <ignoredErrors>
    <ignoredError sqref="L5 N5 L6:N20" formula="1"/>
    <ignoredError sqref="X5:X20" numberStoredAsText="1"/>
    <ignoredError sqref="C46:F46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70B7-6748-4BB6-A012-8332D1FE3397}">
  <sheetPr codeName="Sheet2"/>
  <dimension ref="B1:AZ459"/>
  <sheetViews>
    <sheetView workbookViewId="0">
      <selection activeCell="F4" sqref="F4"/>
    </sheetView>
  </sheetViews>
  <sheetFormatPr defaultColWidth="5.7109375" defaultRowHeight="15" x14ac:dyDescent="0.25"/>
  <cols>
    <col min="2" max="2" width="18.28515625" bestFit="1" customWidth="1"/>
    <col min="3" max="3" width="14.5703125" bestFit="1" customWidth="1"/>
    <col min="4" max="4" width="18.7109375" style="14" bestFit="1" customWidth="1"/>
    <col min="5" max="5" width="43.5703125" style="14" bestFit="1" customWidth="1"/>
    <col min="6" max="6" width="22.85546875" style="14" bestFit="1" customWidth="1"/>
    <col min="7" max="7" width="10.85546875" bestFit="1" customWidth="1"/>
    <col min="8" max="8" width="5.7109375" style="14"/>
    <col min="9" max="9" width="5.7109375" style="58"/>
    <col min="10" max="10" width="5.7109375" style="14"/>
    <col min="11" max="11" width="11.140625" bestFit="1" customWidth="1"/>
    <col min="12" max="12" width="21.42578125" bestFit="1" customWidth="1"/>
    <col min="13" max="13" width="10.28515625" bestFit="1" customWidth="1"/>
    <col min="14" max="14" width="10.85546875" bestFit="1" customWidth="1"/>
    <col min="16" max="16" width="13.140625" style="62" bestFit="1" customWidth="1"/>
    <col min="17" max="17" width="5.7109375" style="14"/>
    <col min="18" max="18" width="5.7109375" style="58"/>
    <col min="19" max="19" width="5.7109375" style="14"/>
    <col min="20" max="20" width="14.5703125" style="14" bestFit="1" customWidth="1"/>
    <col min="21" max="21" width="16.85546875" style="14" bestFit="1" customWidth="1"/>
    <col min="22" max="22" width="10" style="14" bestFit="1" customWidth="1"/>
    <col min="23" max="23" width="14.140625" style="14" bestFit="1" customWidth="1"/>
    <col min="24" max="24" width="10" style="14" bestFit="1" customWidth="1"/>
    <col min="25" max="25" width="27" style="14" bestFit="1" customWidth="1"/>
    <col min="26" max="26" width="10" style="28" bestFit="1" customWidth="1"/>
    <col min="27" max="27" width="10.85546875" style="28" bestFit="1" customWidth="1"/>
    <col min="28" max="28" width="5.7109375" style="38"/>
    <col min="29" max="29" width="24" style="62" bestFit="1" customWidth="1"/>
    <col min="30" max="30" width="10" style="62" bestFit="1" customWidth="1"/>
    <col min="31" max="31" width="5.7109375" style="28"/>
    <col min="32" max="32" width="18.140625" style="62" bestFit="1" customWidth="1"/>
    <col min="33" max="33" width="5.7109375" style="14"/>
    <col min="34" max="34" width="5.7109375" style="59"/>
    <col min="35" max="35" width="5.7109375" style="14"/>
    <col min="36" max="36" width="20.28515625" style="1" bestFit="1" customWidth="1"/>
    <col min="37" max="37" width="23.85546875" style="1" bestFit="1" customWidth="1"/>
    <col min="38" max="38" width="10" style="14" bestFit="1" customWidth="1"/>
    <col min="39" max="39" width="10.85546875" bestFit="1" customWidth="1"/>
    <col min="41" max="41" width="18.42578125" style="37" bestFit="1" customWidth="1"/>
    <col min="42" max="42" width="5.7109375" style="14"/>
    <col min="43" max="43" width="5.7109375" style="58"/>
    <col min="44" max="44" width="5.7109375" style="14"/>
    <col min="45" max="45" width="13.5703125" style="1" bestFit="1" customWidth="1"/>
    <col min="46" max="46" width="24.140625" style="14" bestFit="1" customWidth="1"/>
    <col min="47" max="47" width="10" style="14" bestFit="1" customWidth="1"/>
    <col min="48" max="48" width="10.85546875" bestFit="1" customWidth="1"/>
    <col min="50" max="50" width="18.7109375" style="62" bestFit="1" customWidth="1"/>
    <col min="51" max="51" width="5.7109375" style="14"/>
    <col min="52" max="52" width="5.7109375" style="58"/>
  </cols>
  <sheetData>
    <row r="1" spans="2:52" ht="39" customHeight="1" x14ac:dyDescent="0.25">
      <c r="B1" t="s">
        <v>16</v>
      </c>
      <c r="K1" s="5" t="s">
        <v>40</v>
      </c>
      <c r="L1" s="24" t="s">
        <v>79</v>
      </c>
      <c r="P1" s="63"/>
      <c r="T1" s="15" t="s">
        <v>65</v>
      </c>
      <c r="U1" s="15" t="s">
        <v>71</v>
      </c>
      <c r="V1" s="117" t="s">
        <v>76</v>
      </c>
      <c r="W1" s="117"/>
      <c r="X1" s="117"/>
      <c r="Y1" s="15" t="s">
        <v>75</v>
      </c>
      <c r="AC1" s="63" t="s">
        <v>73</v>
      </c>
      <c r="AD1" s="64"/>
      <c r="AJ1" s="36" t="s">
        <v>77</v>
      </c>
      <c r="AK1" s="15" t="s">
        <v>80</v>
      </c>
      <c r="AS1" s="1" t="s">
        <v>83</v>
      </c>
      <c r="AT1" s="14" t="s">
        <v>86</v>
      </c>
    </row>
    <row r="2" spans="2:52" s="5" customFormat="1" x14ac:dyDescent="0.25">
      <c r="B2" s="5">
        <v>1</v>
      </c>
      <c r="C2" s="5">
        <v>2</v>
      </c>
      <c r="D2" s="15">
        <v>3</v>
      </c>
      <c r="E2" s="15">
        <v>4</v>
      </c>
      <c r="F2" s="15">
        <v>5</v>
      </c>
      <c r="G2" s="5">
        <v>6</v>
      </c>
      <c r="H2" s="15"/>
      <c r="I2" s="58"/>
      <c r="J2" s="15"/>
      <c r="K2" s="15">
        <v>1</v>
      </c>
      <c r="L2" s="15">
        <v>2</v>
      </c>
      <c r="M2" s="15">
        <v>3</v>
      </c>
      <c r="N2" s="15">
        <v>4</v>
      </c>
      <c r="P2" s="63"/>
      <c r="Q2" s="15"/>
      <c r="R2" s="58"/>
      <c r="S2" s="15"/>
      <c r="T2" s="15">
        <v>1</v>
      </c>
      <c r="U2" s="15">
        <v>2</v>
      </c>
      <c r="V2" s="15">
        <v>3</v>
      </c>
      <c r="W2" s="15">
        <v>4</v>
      </c>
      <c r="X2" s="15">
        <v>5</v>
      </c>
      <c r="Y2" s="15">
        <v>6</v>
      </c>
      <c r="Z2" s="15">
        <v>7</v>
      </c>
      <c r="AA2" s="29">
        <v>8</v>
      </c>
      <c r="AB2" s="38"/>
      <c r="AC2" s="63">
        <v>1</v>
      </c>
      <c r="AD2" s="63">
        <v>2</v>
      </c>
      <c r="AE2" s="29"/>
      <c r="AF2" s="63"/>
      <c r="AG2" s="15"/>
      <c r="AH2" s="59"/>
      <c r="AI2" s="15"/>
      <c r="AJ2" s="15">
        <v>1</v>
      </c>
      <c r="AK2" s="15">
        <v>2</v>
      </c>
      <c r="AL2" s="15">
        <v>3</v>
      </c>
      <c r="AM2" s="15">
        <v>4</v>
      </c>
      <c r="AO2" s="37"/>
      <c r="AP2" s="15"/>
      <c r="AQ2" s="58"/>
      <c r="AR2" s="15"/>
      <c r="AS2" s="15">
        <v>1</v>
      </c>
      <c r="AT2" s="15">
        <v>2</v>
      </c>
      <c r="AU2" s="15">
        <v>3</v>
      </c>
      <c r="AV2" s="15">
        <v>4</v>
      </c>
      <c r="AX2" s="63"/>
      <c r="AY2" s="15"/>
      <c r="AZ2" s="58"/>
    </row>
    <row r="3" spans="2:52" s="15" customFormat="1" x14ac:dyDescent="0.25">
      <c r="B3" s="15" t="s">
        <v>15</v>
      </c>
      <c r="C3" s="15" t="s">
        <v>115</v>
      </c>
      <c r="D3" s="15" t="s">
        <v>116</v>
      </c>
      <c r="E3" s="15" t="s">
        <v>117</v>
      </c>
      <c r="F3" s="15" t="s">
        <v>118</v>
      </c>
      <c r="I3" s="58"/>
      <c r="K3" s="24" t="s">
        <v>41</v>
      </c>
      <c r="L3" s="5" t="s">
        <v>38</v>
      </c>
      <c r="M3" s="24" t="s">
        <v>4</v>
      </c>
      <c r="N3" s="24"/>
      <c r="P3" s="63" t="s">
        <v>82</v>
      </c>
      <c r="R3" s="58"/>
      <c r="T3" s="15" t="s">
        <v>66</v>
      </c>
      <c r="U3" s="15" t="s">
        <v>68</v>
      </c>
      <c r="V3" s="15" t="s">
        <v>69</v>
      </c>
      <c r="W3" s="15" t="s">
        <v>74</v>
      </c>
      <c r="X3" s="15" t="s">
        <v>62</v>
      </c>
      <c r="Y3" s="15" t="s">
        <v>72</v>
      </c>
      <c r="Z3" s="29" t="s">
        <v>38</v>
      </c>
      <c r="AA3" s="29"/>
      <c r="AB3" s="38"/>
      <c r="AC3" s="63" t="s">
        <v>68</v>
      </c>
      <c r="AD3" s="63" t="s">
        <v>69</v>
      </c>
      <c r="AE3" s="29"/>
      <c r="AF3" s="63" t="s">
        <v>67</v>
      </c>
      <c r="AH3" s="59"/>
      <c r="AJ3" s="15" t="s">
        <v>78</v>
      </c>
      <c r="AK3" s="36" t="s">
        <v>70</v>
      </c>
      <c r="AL3" s="15" t="s">
        <v>4</v>
      </c>
      <c r="AO3" s="37" t="s">
        <v>81</v>
      </c>
      <c r="AQ3" s="58"/>
      <c r="AS3" s="15" t="s">
        <v>85</v>
      </c>
      <c r="AT3" s="15" t="s">
        <v>70</v>
      </c>
      <c r="AU3" s="15" t="s">
        <v>4</v>
      </c>
      <c r="AX3" s="63" t="s">
        <v>84</v>
      </c>
      <c r="AZ3" s="58"/>
    </row>
    <row r="4" spans="2:52" x14ac:dyDescent="0.25">
      <c r="B4" s="6" t="s">
        <v>45</v>
      </c>
      <c r="C4" s="35" t="s">
        <v>63</v>
      </c>
      <c r="D4" s="35" t="s">
        <v>63</v>
      </c>
      <c r="E4" s="35" t="s">
        <v>63</v>
      </c>
      <c r="F4" s="35" t="s">
        <v>63</v>
      </c>
      <c r="G4" s="6" t="s">
        <v>13</v>
      </c>
      <c r="K4" s="23" t="str">
        <f t="shared" ref="K4:K35" si="0">CONCATENATE(M4,"x",L4)</f>
        <v>1x0.125</v>
      </c>
      <c r="L4" s="17">
        <v>0.125</v>
      </c>
      <c r="M4" s="17">
        <v>1</v>
      </c>
      <c r="N4" s="6" t="s">
        <v>13</v>
      </c>
      <c r="P4" s="23" cm="1">
        <f t="array" ref="P4:P13">_xlfn.UNIQUE(Fbar_WidthMatrix_List)</f>
        <v>0.125</v>
      </c>
      <c r="T4" s="40" t="str">
        <f t="shared" ref="T4:T67" si="1">CONCATENATE(U4,"x",V4,"x",W4)</f>
        <v>2x2x0.1875</v>
      </c>
      <c r="U4" s="32">
        <v>2</v>
      </c>
      <c r="V4" s="32">
        <v>2</v>
      </c>
      <c r="W4" s="32">
        <v>0.18750000000000003</v>
      </c>
      <c r="X4" s="33">
        <f t="shared" ref="X4:X67" si="2">W4*2</f>
        <v>0.37500000000000006</v>
      </c>
      <c r="Y4" s="27" t="str">
        <f t="shared" ref="Y4:Y67" si="3">U4&amp;"x"&amp;V4</f>
        <v>2x2</v>
      </c>
      <c r="Z4" s="30">
        <f t="shared" ref="Z4:Z67" si="4">W4</f>
        <v>0.18750000000000003</v>
      </c>
      <c r="AA4" s="31" t="s">
        <v>13</v>
      </c>
      <c r="AC4" s="65" cm="1">
        <f t="array" ref="AC4:AD103">_xlfn.UNIQUE(U4:V459)</f>
        <v>2</v>
      </c>
      <c r="AD4" s="69">
        <v>2</v>
      </c>
      <c r="AF4" s="68" cm="1">
        <f t="array" ref="AF4:AF21">_xlfn.UNIQUE(RecTube_VLegCol)</f>
        <v>2</v>
      </c>
      <c r="AJ4" s="23" t="str">
        <f t="shared" ref="AJ4:AJ35" si="5">AL4&amp;"x"&amp;AK4</f>
        <v>3x0.5</v>
      </c>
      <c r="AK4" s="16">
        <v>0.5</v>
      </c>
      <c r="AL4" s="6">
        <v>3</v>
      </c>
      <c r="AM4" s="6" t="s">
        <v>13</v>
      </c>
      <c r="AO4" s="23" cm="1">
        <f t="array" ref="AO4:AO93">_xlfn.UNIQUE(LShape_WidthMatrix_List)</f>
        <v>0.5</v>
      </c>
      <c r="AS4" s="22" t="str">
        <f>CONCATENATE(AU4,"x",AT4)</f>
        <v>3x0.75</v>
      </c>
      <c r="AT4" s="6">
        <v>0.75</v>
      </c>
      <c r="AU4" s="6">
        <v>3</v>
      </c>
      <c r="AV4" s="6" t="s">
        <v>13</v>
      </c>
      <c r="AX4" s="23" cm="1">
        <f t="array" ref="AX4:AX41">_xlfn.UNIQUE(CShape_WidthMatrix_List)</f>
        <v>0.75</v>
      </c>
    </row>
    <row r="5" spans="2:52" x14ac:dyDescent="0.25">
      <c r="B5" s="6" t="s">
        <v>9</v>
      </c>
      <c r="C5" s="6" t="s">
        <v>14</v>
      </c>
      <c r="D5" s="6" t="s">
        <v>42</v>
      </c>
      <c r="E5" s="6" t="s">
        <v>79</v>
      </c>
      <c r="F5" s="35" t="s">
        <v>63</v>
      </c>
      <c r="G5" s="6" t="s">
        <v>13</v>
      </c>
      <c r="K5" s="23" t="str">
        <f t="shared" si="0"/>
        <v>1.25x0.125</v>
      </c>
      <c r="L5" s="17">
        <v>0.125</v>
      </c>
      <c r="M5" s="17">
        <v>1.25</v>
      </c>
      <c r="N5" s="6" t="s">
        <v>13</v>
      </c>
      <c r="P5" s="16">
        <v>0.1875</v>
      </c>
      <c r="T5" s="40" t="str">
        <f t="shared" si="1"/>
        <v>2x2x0.25</v>
      </c>
      <c r="U5" s="32">
        <v>2</v>
      </c>
      <c r="V5" s="32">
        <v>2</v>
      </c>
      <c r="W5" s="32">
        <v>0.25</v>
      </c>
      <c r="X5" s="33">
        <f t="shared" si="2"/>
        <v>0.5</v>
      </c>
      <c r="Y5" s="27" t="str">
        <f t="shared" si="3"/>
        <v>2x2</v>
      </c>
      <c r="Z5" s="30">
        <f t="shared" si="4"/>
        <v>0.25</v>
      </c>
      <c r="AA5" s="31" t="s">
        <v>13</v>
      </c>
      <c r="AC5" s="69">
        <v>2</v>
      </c>
      <c r="AD5" s="69">
        <v>3</v>
      </c>
      <c r="AF5" s="71">
        <v>2.5</v>
      </c>
      <c r="AJ5" s="23" t="str">
        <f t="shared" si="5"/>
        <v>3x0.5625</v>
      </c>
      <c r="AK5" s="16">
        <v>0.5625</v>
      </c>
      <c r="AL5" s="6">
        <v>3</v>
      </c>
      <c r="AM5" s="6" t="s">
        <v>13</v>
      </c>
      <c r="AO5" s="17">
        <v>0.5625</v>
      </c>
      <c r="AS5" s="22" t="str">
        <f t="shared" ref="AS5:AS40" si="6">CONCATENATE(AU5,"x",AT5)</f>
        <v>3x0.875</v>
      </c>
      <c r="AT5" s="6">
        <v>0.875</v>
      </c>
      <c r="AU5" s="6">
        <v>3</v>
      </c>
      <c r="AV5" s="6" t="s">
        <v>13</v>
      </c>
      <c r="AX5" s="17">
        <v>0.875</v>
      </c>
    </row>
    <row r="6" spans="2:52" x14ac:dyDescent="0.25">
      <c r="B6" s="6" t="s">
        <v>26</v>
      </c>
      <c r="C6" s="6" t="s">
        <v>65</v>
      </c>
      <c r="D6" s="6" t="s">
        <v>67</v>
      </c>
      <c r="E6" s="34" t="s">
        <v>73</v>
      </c>
      <c r="F6" s="14" t="s">
        <v>75</v>
      </c>
      <c r="G6" s="6" t="s">
        <v>13</v>
      </c>
      <c r="K6" s="23" t="str">
        <f t="shared" si="0"/>
        <v>1.5x0.125</v>
      </c>
      <c r="L6" s="17">
        <v>0.125</v>
      </c>
      <c r="M6" s="17">
        <v>1.5</v>
      </c>
      <c r="N6" s="6" t="s">
        <v>13</v>
      </c>
      <c r="P6" s="16">
        <v>0.25</v>
      </c>
      <c r="T6" s="40" t="str">
        <f t="shared" si="1"/>
        <v>2x2x0.3125</v>
      </c>
      <c r="U6" s="32">
        <v>2</v>
      </c>
      <c r="V6" s="32">
        <v>2</v>
      </c>
      <c r="W6" s="32">
        <v>0.3125</v>
      </c>
      <c r="X6" s="33">
        <f t="shared" si="2"/>
        <v>0.625</v>
      </c>
      <c r="Y6" s="27" t="str">
        <f t="shared" si="3"/>
        <v>2x2</v>
      </c>
      <c r="Z6" s="30">
        <f t="shared" si="4"/>
        <v>0.3125</v>
      </c>
      <c r="AA6" s="31" t="s">
        <v>13</v>
      </c>
      <c r="AC6" s="69">
        <v>2</v>
      </c>
      <c r="AD6" s="69">
        <v>4</v>
      </c>
      <c r="AF6" s="71">
        <v>3.0000000000000004</v>
      </c>
      <c r="AJ6" s="23" t="str">
        <f t="shared" si="5"/>
        <v>3x0.625</v>
      </c>
      <c r="AK6" s="16">
        <v>0.625</v>
      </c>
      <c r="AL6" s="6">
        <v>3</v>
      </c>
      <c r="AM6" s="6" t="s">
        <v>13</v>
      </c>
      <c r="AO6" s="17">
        <v>0.625</v>
      </c>
      <c r="AS6" s="22" t="str">
        <f t="shared" si="6"/>
        <v>3x0.9375</v>
      </c>
      <c r="AT6" s="6">
        <v>0.9375</v>
      </c>
      <c r="AU6" s="6">
        <v>3</v>
      </c>
      <c r="AV6" s="6" t="s">
        <v>13</v>
      </c>
      <c r="AX6" s="17">
        <v>0.9375</v>
      </c>
    </row>
    <row r="7" spans="2:52" x14ac:dyDescent="0.25">
      <c r="B7" s="6" t="s">
        <v>10</v>
      </c>
      <c r="C7" s="6" t="s">
        <v>77</v>
      </c>
      <c r="D7" s="6" t="s">
        <v>81</v>
      </c>
      <c r="E7" s="6" t="s">
        <v>80</v>
      </c>
      <c r="F7" s="35" t="s">
        <v>63</v>
      </c>
      <c r="G7" s="6" t="s">
        <v>13</v>
      </c>
      <c r="K7" s="23" t="str">
        <f t="shared" si="0"/>
        <v>2x0.125</v>
      </c>
      <c r="L7" s="17">
        <v>0.125</v>
      </c>
      <c r="M7" s="17">
        <v>2</v>
      </c>
      <c r="N7" s="6" t="s">
        <v>13</v>
      </c>
      <c r="P7" s="16">
        <v>0.375</v>
      </c>
      <c r="T7" s="41" t="str">
        <f t="shared" si="1"/>
        <v>2x3x0.1875</v>
      </c>
      <c r="U7" s="25">
        <v>2</v>
      </c>
      <c r="V7" s="25">
        <v>3</v>
      </c>
      <c r="W7" s="25">
        <v>0.18750000000000003</v>
      </c>
      <c r="X7" s="26">
        <f t="shared" si="2"/>
        <v>0.37500000000000006</v>
      </c>
      <c r="Y7" s="27" t="str">
        <f t="shared" si="3"/>
        <v>2x3</v>
      </c>
      <c r="Z7" s="30">
        <f t="shared" si="4"/>
        <v>0.18750000000000003</v>
      </c>
      <c r="AA7" s="31" t="s">
        <v>13</v>
      </c>
      <c r="AC7" s="70">
        <v>2</v>
      </c>
      <c r="AD7" s="70">
        <v>5</v>
      </c>
      <c r="AF7" s="71">
        <v>3.5</v>
      </c>
      <c r="AJ7" s="23" t="str">
        <f t="shared" si="5"/>
        <v>3x0.6875</v>
      </c>
      <c r="AK7" s="16">
        <v>0.6875</v>
      </c>
      <c r="AL7" s="6">
        <v>3</v>
      </c>
      <c r="AM7" s="6" t="s">
        <v>13</v>
      </c>
      <c r="AO7" s="17">
        <v>0.6875</v>
      </c>
      <c r="AS7" s="22" t="str">
        <f t="shared" si="6"/>
        <v>3x1</v>
      </c>
      <c r="AT7" s="6">
        <v>1</v>
      </c>
      <c r="AU7" s="6">
        <v>3</v>
      </c>
      <c r="AV7" s="6" t="s">
        <v>13</v>
      </c>
      <c r="AX7" s="17">
        <v>1</v>
      </c>
    </row>
    <row r="8" spans="2:52" x14ac:dyDescent="0.25">
      <c r="B8" s="6" t="s">
        <v>11</v>
      </c>
      <c r="C8" s="6" t="s">
        <v>83</v>
      </c>
      <c r="D8" s="21" t="s">
        <v>84</v>
      </c>
      <c r="E8" s="6" t="s">
        <v>86</v>
      </c>
      <c r="F8" s="35" t="s">
        <v>63</v>
      </c>
      <c r="G8" s="6" t="s">
        <v>13</v>
      </c>
      <c r="K8" s="23" t="str">
        <f t="shared" si="0"/>
        <v>2.5x0.125</v>
      </c>
      <c r="L8" s="17">
        <v>0.125</v>
      </c>
      <c r="M8" s="17">
        <v>2.5</v>
      </c>
      <c r="N8" s="6" t="s">
        <v>13</v>
      </c>
      <c r="P8" s="16">
        <v>0.5</v>
      </c>
      <c r="T8" s="41" t="str">
        <f t="shared" si="1"/>
        <v>2x3x0.25</v>
      </c>
      <c r="U8" s="25">
        <v>2</v>
      </c>
      <c r="V8" s="25">
        <v>3</v>
      </c>
      <c r="W8" s="25">
        <v>0.25</v>
      </c>
      <c r="X8" s="26">
        <f t="shared" si="2"/>
        <v>0.5</v>
      </c>
      <c r="Y8" s="27" t="str">
        <f t="shared" si="3"/>
        <v>2x3</v>
      </c>
      <c r="Z8" s="30">
        <f t="shared" si="4"/>
        <v>0.25</v>
      </c>
      <c r="AA8" s="31" t="s">
        <v>13</v>
      </c>
      <c r="AC8" s="70">
        <v>2</v>
      </c>
      <c r="AD8" s="70">
        <v>6</v>
      </c>
      <c r="AF8" s="71">
        <v>4</v>
      </c>
      <c r="AJ8" s="23" t="str">
        <f t="shared" si="5"/>
        <v>3x0.75</v>
      </c>
      <c r="AK8" s="16">
        <v>0.75</v>
      </c>
      <c r="AL8" s="6">
        <v>3</v>
      </c>
      <c r="AM8" s="6" t="s">
        <v>13</v>
      </c>
      <c r="AO8" s="17">
        <v>0.75</v>
      </c>
      <c r="AS8" s="22" t="str">
        <f t="shared" si="6"/>
        <v>3x1.0625</v>
      </c>
      <c r="AT8" s="6">
        <v>1.0625</v>
      </c>
      <c r="AU8" s="6">
        <v>3</v>
      </c>
      <c r="AV8" s="6" t="s">
        <v>13</v>
      </c>
      <c r="AX8" s="17">
        <v>1.0625</v>
      </c>
    </row>
    <row r="9" spans="2:52" x14ac:dyDescent="0.25"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/>
      <c r="K9" s="23" t="str">
        <f t="shared" si="0"/>
        <v>3x0.125</v>
      </c>
      <c r="L9" s="17">
        <v>0.125</v>
      </c>
      <c r="M9" s="17">
        <v>3</v>
      </c>
      <c r="N9" s="6" t="s">
        <v>13</v>
      </c>
      <c r="P9" s="16">
        <v>0.625</v>
      </c>
      <c r="T9" s="41" t="str">
        <f t="shared" si="1"/>
        <v>2x4x0.1875</v>
      </c>
      <c r="U9" s="25">
        <v>2</v>
      </c>
      <c r="V9" s="25">
        <v>4</v>
      </c>
      <c r="W9" s="25">
        <v>0.18750000000000003</v>
      </c>
      <c r="X9" s="26">
        <f t="shared" si="2"/>
        <v>0.37500000000000006</v>
      </c>
      <c r="Y9" s="27" t="str">
        <f t="shared" si="3"/>
        <v>2x4</v>
      </c>
      <c r="Z9" s="30">
        <f t="shared" si="4"/>
        <v>0.18750000000000003</v>
      </c>
      <c r="AA9" s="31" t="s">
        <v>13</v>
      </c>
      <c r="AC9" s="70">
        <v>2</v>
      </c>
      <c r="AD9" s="70">
        <v>7</v>
      </c>
      <c r="AF9" s="71">
        <v>4.5</v>
      </c>
      <c r="AJ9" s="23" t="str">
        <f t="shared" si="5"/>
        <v>3x0.8125</v>
      </c>
      <c r="AK9" s="16">
        <v>0.8125</v>
      </c>
      <c r="AL9" s="6">
        <v>3</v>
      </c>
      <c r="AM9" s="6" t="s">
        <v>13</v>
      </c>
      <c r="AO9" s="17">
        <v>0.8125</v>
      </c>
      <c r="AS9" s="22" t="str">
        <f t="shared" si="6"/>
        <v>3x1.125</v>
      </c>
      <c r="AT9" s="6">
        <v>1.125</v>
      </c>
      <c r="AU9" s="6">
        <v>3</v>
      </c>
      <c r="AV9" s="6" t="s">
        <v>13</v>
      </c>
      <c r="AX9" s="17">
        <v>1.125</v>
      </c>
    </row>
    <row r="10" spans="2:52" x14ac:dyDescent="0.25">
      <c r="K10" s="23" t="str">
        <f t="shared" si="0"/>
        <v>4x0.125</v>
      </c>
      <c r="L10" s="17">
        <v>0.125</v>
      </c>
      <c r="M10" s="17">
        <v>4</v>
      </c>
      <c r="N10" s="6" t="s">
        <v>13</v>
      </c>
      <c r="P10" s="16">
        <v>0.75</v>
      </c>
      <c r="T10" s="41" t="str">
        <f t="shared" si="1"/>
        <v>2x4x0.25</v>
      </c>
      <c r="U10" s="25">
        <v>2</v>
      </c>
      <c r="V10" s="25">
        <v>4</v>
      </c>
      <c r="W10" s="25">
        <v>0.25</v>
      </c>
      <c r="X10" s="26">
        <f t="shared" si="2"/>
        <v>0.5</v>
      </c>
      <c r="Y10" s="27" t="str">
        <f t="shared" si="3"/>
        <v>2x4</v>
      </c>
      <c r="Z10" s="30">
        <f t="shared" si="4"/>
        <v>0.25</v>
      </c>
      <c r="AA10" s="31" t="s">
        <v>13</v>
      </c>
      <c r="AC10" s="70">
        <v>2</v>
      </c>
      <c r="AD10" s="70">
        <v>8</v>
      </c>
      <c r="AF10" s="71">
        <v>5</v>
      </c>
      <c r="AJ10" s="23" t="str">
        <f t="shared" si="5"/>
        <v>3x0.875</v>
      </c>
      <c r="AK10" s="16">
        <v>0.875</v>
      </c>
      <c r="AL10" s="6">
        <v>3</v>
      </c>
      <c r="AM10" s="6" t="s">
        <v>13</v>
      </c>
      <c r="AO10" s="17">
        <v>0.875</v>
      </c>
      <c r="AS10" s="22" t="str">
        <f t="shared" si="6"/>
        <v>3x1.1875</v>
      </c>
      <c r="AT10" s="6">
        <v>1.1875</v>
      </c>
      <c r="AU10" s="6">
        <v>3</v>
      </c>
      <c r="AV10" s="6" t="s">
        <v>13</v>
      </c>
      <c r="AX10" s="17">
        <v>1.1875</v>
      </c>
    </row>
    <row r="11" spans="2:52" x14ac:dyDescent="0.25">
      <c r="E11"/>
      <c r="F11"/>
      <c r="K11" s="23" t="str">
        <f t="shared" si="0"/>
        <v>6x0.125</v>
      </c>
      <c r="L11" s="17">
        <v>0.125</v>
      </c>
      <c r="M11" s="17">
        <v>6</v>
      </c>
      <c r="N11" s="6" t="s">
        <v>13</v>
      </c>
      <c r="P11" s="16">
        <v>0.875</v>
      </c>
      <c r="T11" s="41" t="str">
        <f t="shared" si="1"/>
        <v>2x4x0.3125</v>
      </c>
      <c r="U11" s="25">
        <v>2</v>
      </c>
      <c r="V11" s="25">
        <v>4</v>
      </c>
      <c r="W11" s="25">
        <v>0.3125</v>
      </c>
      <c r="X11" s="26">
        <f t="shared" si="2"/>
        <v>0.625</v>
      </c>
      <c r="Y11" s="27" t="str">
        <f t="shared" si="3"/>
        <v>2x4</v>
      </c>
      <c r="Z11" s="30">
        <f t="shared" si="4"/>
        <v>0.3125</v>
      </c>
      <c r="AA11" s="31" t="s">
        <v>13</v>
      </c>
      <c r="AC11" s="70">
        <v>2</v>
      </c>
      <c r="AD11" s="70">
        <v>10</v>
      </c>
      <c r="AF11" s="71">
        <v>6.0000000000000009</v>
      </c>
      <c r="AJ11" s="23" t="str">
        <f t="shared" si="5"/>
        <v>3x0.9375</v>
      </c>
      <c r="AK11" s="16">
        <v>0.9375</v>
      </c>
      <c r="AL11" s="6">
        <v>3</v>
      </c>
      <c r="AM11" s="6" t="s">
        <v>13</v>
      </c>
      <c r="AO11" s="17">
        <v>0.9375</v>
      </c>
      <c r="AS11" s="22" t="str">
        <f t="shared" si="6"/>
        <v>3x1.25</v>
      </c>
      <c r="AT11" s="6">
        <v>1.25</v>
      </c>
      <c r="AU11" s="6">
        <v>3</v>
      </c>
      <c r="AV11" s="6" t="s">
        <v>13</v>
      </c>
      <c r="AX11" s="17">
        <v>1.25</v>
      </c>
    </row>
    <row r="12" spans="2:52" x14ac:dyDescent="0.25">
      <c r="E12"/>
      <c r="F12"/>
      <c r="K12" s="23" t="str">
        <f t="shared" si="0"/>
        <v>7x0.125</v>
      </c>
      <c r="L12" s="17">
        <v>0.125</v>
      </c>
      <c r="M12" s="17">
        <v>7</v>
      </c>
      <c r="N12" s="6" t="s">
        <v>13</v>
      </c>
      <c r="P12" s="16">
        <v>1</v>
      </c>
      <c r="T12" s="41" t="str">
        <f t="shared" si="1"/>
        <v>2x5x0.1875</v>
      </c>
      <c r="U12" s="25">
        <v>2</v>
      </c>
      <c r="V12" s="25">
        <v>5</v>
      </c>
      <c r="W12" s="25">
        <v>0.18750000000000003</v>
      </c>
      <c r="X12" s="26">
        <f t="shared" si="2"/>
        <v>0.37500000000000006</v>
      </c>
      <c r="Y12" s="27" t="str">
        <f t="shared" si="3"/>
        <v>2x5</v>
      </c>
      <c r="Z12" s="30">
        <f t="shared" si="4"/>
        <v>0.18750000000000003</v>
      </c>
      <c r="AA12" s="31" t="s">
        <v>13</v>
      </c>
      <c r="AC12" s="70">
        <v>2</v>
      </c>
      <c r="AD12" s="70">
        <v>12</v>
      </c>
      <c r="AF12" s="71">
        <v>7</v>
      </c>
      <c r="AJ12" s="23" t="str">
        <f t="shared" si="5"/>
        <v>3x1</v>
      </c>
      <c r="AK12" s="16">
        <v>1</v>
      </c>
      <c r="AL12" s="6">
        <v>3</v>
      </c>
      <c r="AM12" s="6" t="s">
        <v>13</v>
      </c>
      <c r="AO12" s="17">
        <v>1</v>
      </c>
      <c r="AS12" s="22" t="str">
        <f t="shared" si="6"/>
        <v>3x1.3125</v>
      </c>
      <c r="AT12" s="6">
        <v>1.3125</v>
      </c>
      <c r="AU12" s="6">
        <v>3</v>
      </c>
      <c r="AV12" s="6" t="s">
        <v>13</v>
      </c>
      <c r="AX12" s="17">
        <v>1.3125</v>
      </c>
    </row>
    <row r="13" spans="2:52" x14ac:dyDescent="0.25">
      <c r="D13"/>
      <c r="K13" s="23" t="str">
        <f t="shared" si="0"/>
        <v>8x0.125</v>
      </c>
      <c r="L13" s="17">
        <v>0.125</v>
      </c>
      <c r="M13" s="17">
        <v>8</v>
      </c>
      <c r="N13" s="6" t="s">
        <v>13</v>
      </c>
      <c r="P13" s="16" t="str">
        <v>End Of List</v>
      </c>
      <c r="T13" s="41" t="str">
        <f t="shared" si="1"/>
        <v>2x5x0.25</v>
      </c>
      <c r="U13" s="25">
        <v>2</v>
      </c>
      <c r="V13" s="25">
        <v>5</v>
      </c>
      <c r="W13" s="25">
        <v>0.25</v>
      </c>
      <c r="X13" s="26">
        <f t="shared" si="2"/>
        <v>0.5</v>
      </c>
      <c r="Y13" s="27" t="str">
        <f t="shared" si="3"/>
        <v>2x5</v>
      </c>
      <c r="Z13" s="30">
        <f t="shared" si="4"/>
        <v>0.25</v>
      </c>
      <c r="AA13" s="31" t="s">
        <v>13</v>
      </c>
      <c r="AC13" s="70">
        <v>2.5</v>
      </c>
      <c r="AD13" s="70">
        <v>2.5</v>
      </c>
      <c r="AF13" s="71">
        <v>8</v>
      </c>
      <c r="AJ13" s="23" t="str">
        <f t="shared" si="5"/>
        <v>3x1.0625</v>
      </c>
      <c r="AK13" s="16">
        <v>1.0625</v>
      </c>
      <c r="AL13" s="6">
        <v>3</v>
      </c>
      <c r="AM13" s="6" t="s">
        <v>13</v>
      </c>
      <c r="AO13" s="17">
        <v>1.0625</v>
      </c>
      <c r="AS13" s="22" t="str">
        <f t="shared" si="6"/>
        <v>3x1.375</v>
      </c>
      <c r="AT13" s="6">
        <v>1.375</v>
      </c>
      <c r="AU13" s="6">
        <v>3</v>
      </c>
      <c r="AV13" s="6" t="s">
        <v>13</v>
      </c>
      <c r="AX13" s="17">
        <v>1.375</v>
      </c>
    </row>
    <row r="14" spans="2:52" x14ac:dyDescent="0.25">
      <c r="D14"/>
      <c r="K14" s="23" t="str">
        <f t="shared" si="0"/>
        <v>10x0.125</v>
      </c>
      <c r="L14" s="17">
        <v>0.125</v>
      </c>
      <c r="M14" s="17">
        <v>10</v>
      </c>
      <c r="N14" s="6" t="s">
        <v>13</v>
      </c>
      <c r="T14" s="41" t="str">
        <f t="shared" si="1"/>
        <v>2x5x0.3125</v>
      </c>
      <c r="U14" s="25">
        <v>2</v>
      </c>
      <c r="V14" s="25">
        <v>5</v>
      </c>
      <c r="W14" s="25">
        <v>0.3125</v>
      </c>
      <c r="X14" s="26">
        <f t="shared" si="2"/>
        <v>0.625</v>
      </c>
      <c r="Y14" s="27" t="str">
        <f t="shared" si="3"/>
        <v>2x5</v>
      </c>
      <c r="Z14" s="30">
        <f t="shared" si="4"/>
        <v>0.3125</v>
      </c>
      <c r="AA14" s="31" t="s">
        <v>13</v>
      </c>
      <c r="AC14" s="70">
        <v>2.5</v>
      </c>
      <c r="AD14" s="70">
        <v>3.5</v>
      </c>
      <c r="AF14" s="71">
        <v>9</v>
      </c>
      <c r="AJ14" s="23" t="str">
        <f t="shared" si="5"/>
        <v>3x1.125</v>
      </c>
      <c r="AK14" s="16">
        <v>1.125</v>
      </c>
      <c r="AL14" s="6">
        <v>3</v>
      </c>
      <c r="AM14" s="6" t="s">
        <v>13</v>
      </c>
      <c r="AO14" s="17">
        <v>1.125</v>
      </c>
      <c r="AS14" s="22" t="str">
        <f t="shared" si="6"/>
        <v>3x1.4375</v>
      </c>
      <c r="AT14" s="6">
        <v>1.4375</v>
      </c>
      <c r="AU14" s="6">
        <v>3</v>
      </c>
      <c r="AV14" s="6" t="s">
        <v>13</v>
      </c>
      <c r="AX14" s="17">
        <v>1.4375</v>
      </c>
    </row>
    <row r="15" spans="2:52" x14ac:dyDescent="0.25">
      <c r="K15" s="23" t="str">
        <f t="shared" si="0"/>
        <v>12x0.125</v>
      </c>
      <c r="L15" s="17">
        <v>0.125</v>
      </c>
      <c r="M15" s="17">
        <v>12</v>
      </c>
      <c r="N15" s="6" t="s">
        <v>13</v>
      </c>
      <c r="T15" s="41" t="str">
        <f t="shared" si="1"/>
        <v>2x6x0.1875</v>
      </c>
      <c r="U15" s="25">
        <v>2</v>
      </c>
      <c r="V15" s="25">
        <v>6</v>
      </c>
      <c r="W15" s="25">
        <v>0.18750000000000003</v>
      </c>
      <c r="X15" s="26">
        <f t="shared" si="2"/>
        <v>0.37500000000000006</v>
      </c>
      <c r="Y15" s="27" t="str">
        <f t="shared" si="3"/>
        <v>2x6</v>
      </c>
      <c r="Z15" s="30">
        <f t="shared" si="4"/>
        <v>0.18750000000000003</v>
      </c>
      <c r="AA15" s="31" t="s">
        <v>13</v>
      </c>
      <c r="AC15" s="70">
        <v>3.0000000000000004</v>
      </c>
      <c r="AD15" s="70">
        <v>2</v>
      </c>
      <c r="AF15" s="71">
        <v>10</v>
      </c>
      <c r="AJ15" s="23" t="str">
        <f t="shared" si="5"/>
        <v>3x1.1875</v>
      </c>
      <c r="AK15" s="16">
        <v>1.1875</v>
      </c>
      <c r="AL15" s="6">
        <v>3</v>
      </c>
      <c r="AM15" s="6" t="s">
        <v>13</v>
      </c>
      <c r="AO15" s="17">
        <v>1.1875</v>
      </c>
      <c r="AS15" s="22" t="str">
        <f t="shared" si="6"/>
        <v>3x1.5</v>
      </c>
      <c r="AT15" s="6">
        <v>1.5</v>
      </c>
      <c r="AU15" s="6">
        <v>3</v>
      </c>
      <c r="AV15" s="6" t="s">
        <v>13</v>
      </c>
      <c r="AX15" s="17">
        <v>1.5</v>
      </c>
    </row>
    <row r="16" spans="2:52" x14ac:dyDescent="0.25">
      <c r="K16" s="23" t="str">
        <f t="shared" si="0"/>
        <v>4x0.1875</v>
      </c>
      <c r="L16" s="16">
        <v>0.1875</v>
      </c>
      <c r="M16" s="16">
        <v>4</v>
      </c>
      <c r="N16" s="6" t="s">
        <v>13</v>
      </c>
      <c r="T16" s="41" t="str">
        <f t="shared" si="1"/>
        <v>2x6x0.25</v>
      </c>
      <c r="U16" s="25">
        <v>2</v>
      </c>
      <c r="V16" s="25">
        <v>6</v>
      </c>
      <c r="W16" s="25">
        <v>0.25</v>
      </c>
      <c r="X16" s="26">
        <f t="shared" si="2"/>
        <v>0.5</v>
      </c>
      <c r="Y16" s="27" t="str">
        <f t="shared" si="3"/>
        <v>2x6</v>
      </c>
      <c r="Z16" s="30">
        <f t="shared" si="4"/>
        <v>0.25</v>
      </c>
      <c r="AA16" s="31" t="s">
        <v>13</v>
      </c>
      <c r="AC16" s="70">
        <v>3.0000000000000004</v>
      </c>
      <c r="AD16" s="70">
        <v>3</v>
      </c>
      <c r="AF16" s="71">
        <v>12.000000000000002</v>
      </c>
      <c r="AJ16" s="23" t="str">
        <f t="shared" si="5"/>
        <v>3x1.25</v>
      </c>
      <c r="AK16" s="16">
        <v>1.25</v>
      </c>
      <c r="AL16" s="6">
        <v>3</v>
      </c>
      <c r="AM16" s="6" t="s">
        <v>13</v>
      </c>
      <c r="AO16" s="17">
        <v>1.25</v>
      </c>
      <c r="AS16" s="22" t="str">
        <f t="shared" si="6"/>
        <v>3x1.5625</v>
      </c>
      <c r="AT16" s="6">
        <v>1.5625</v>
      </c>
      <c r="AU16" s="6">
        <v>3</v>
      </c>
      <c r="AV16" s="6" t="s">
        <v>13</v>
      </c>
      <c r="AX16" s="17">
        <v>1.5625</v>
      </c>
    </row>
    <row r="17" spans="11:50" x14ac:dyDescent="0.25">
      <c r="K17" s="23" t="str">
        <f t="shared" si="0"/>
        <v>1x0.25</v>
      </c>
      <c r="L17" s="16">
        <v>0.25</v>
      </c>
      <c r="M17" s="16">
        <v>1</v>
      </c>
      <c r="N17" s="6" t="s">
        <v>13</v>
      </c>
      <c r="T17" s="41" t="str">
        <f t="shared" si="1"/>
        <v>2x6x0.3125</v>
      </c>
      <c r="U17" s="25">
        <v>2</v>
      </c>
      <c r="V17" s="25">
        <v>6</v>
      </c>
      <c r="W17" s="25">
        <v>0.3125</v>
      </c>
      <c r="X17" s="26">
        <f t="shared" si="2"/>
        <v>0.625</v>
      </c>
      <c r="Y17" s="27" t="str">
        <f t="shared" si="3"/>
        <v>2x6</v>
      </c>
      <c r="Z17" s="30">
        <f t="shared" si="4"/>
        <v>0.3125</v>
      </c>
      <c r="AA17" s="31" t="s">
        <v>13</v>
      </c>
      <c r="AC17" s="70">
        <v>3.0000000000000004</v>
      </c>
      <c r="AD17" s="70">
        <v>4</v>
      </c>
      <c r="AF17" s="71">
        <v>14</v>
      </c>
      <c r="AJ17" s="23" t="str">
        <f t="shared" si="5"/>
        <v>3x1.3125</v>
      </c>
      <c r="AK17" s="16">
        <v>1.3125</v>
      </c>
      <c r="AL17" s="6">
        <v>3</v>
      </c>
      <c r="AM17" s="6" t="s">
        <v>13</v>
      </c>
      <c r="AO17" s="17">
        <v>1.3125</v>
      </c>
      <c r="AS17" s="22" t="str">
        <f t="shared" si="6"/>
        <v>3x1.625</v>
      </c>
      <c r="AT17" s="6">
        <v>1.625</v>
      </c>
      <c r="AU17" s="6">
        <v>3</v>
      </c>
      <c r="AV17" s="6" t="s">
        <v>13</v>
      </c>
      <c r="AX17" s="17">
        <v>1.625</v>
      </c>
    </row>
    <row r="18" spans="11:50" x14ac:dyDescent="0.25">
      <c r="K18" s="23" t="str">
        <f t="shared" si="0"/>
        <v>1.25x0.25</v>
      </c>
      <c r="L18" s="16">
        <v>0.25</v>
      </c>
      <c r="M18" s="16">
        <v>1.25</v>
      </c>
      <c r="N18" s="6" t="s">
        <v>13</v>
      </c>
      <c r="T18" s="41" t="str">
        <f t="shared" si="1"/>
        <v>2x6x0.375</v>
      </c>
      <c r="U18" s="25">
        <v>2</v>
      </c>
      <c r="V18" s="25">
        <v>6</v>
      </c>
      <c r="W18" s="25">
        <v>0.37500000000000006</v>
      </c>
      <c r="X18" s="26">
        <f t="shared" si="2"/>
        <v>0.75000000000000011</v>
      </c>
      <c r="Y18" s="27" t="str">
        <f t="shared" si="3"/>
        <v>2x6</v>
      </c>
      <c r="Z18" s="30">
        <f t="shared" si="4"/>
        <v>0.37500000000000006</v>
      </c>
      <c r="AA18" s="31" t="s">
        <v>13</v>
      </c>
      <c r="AC18" s="70">
        <v>3.0000000000000004</v>
      </c>
      <c r="AD18" s="70">
        <v>5</v>
      </c>
      <c r="AF18" s="71">
        <v>16</v>
      </c>
      <c r="AJ18" s="23" t="str">
        <f t="shared" si="5"/>
        <v>3x1.375</v>
      </c>
      <c r="AK18" s="16">
        <v>1.375</v>
      </c>
      <c r="AL18" s="6">
        <v>3</v>
      </c>
      <c r="AM18" s="6" t="s">
        <v>13</v>
      </c>
      <c r="AO18" s="17">
        <v>1.375</v>
      </c>
      <c r="AS18" s="22" t="str">
        <f t="shared" si="6"/>
        <v>3x1.6875</v>
      </c>
      <c r="AT18" s="6">
        <v>1.6875</v>
      </c>
      <c r="AU18" s="6">
        <v>3</v>
      </c>
      <c r="AV18" s="6" t="s">
        <v>13</v>
      </c>
      <c r="AX18" s="17">
        <v>1.6875</v>
      </c>
    </row>
    <row r="19" spans="11:50" x14ac:dyDescent="0.25">
      <c r="K19" s="23" t="str">
        <f t="shared" si="0"/>
        <v>1.5x0.25</v>
      </c>
      <c r="L19" s="16">
        <v>0.25</v>
      </c>
      <c r="M19" s="16">
        <v>1.5</v>
      </c>
      <c r="N19" s="6" t="s">
        <v>13</v>
      </c>
      <c r="T19" s="41" t="str">
        <f t="shared" si="1"/>
        <v>2x7x0.1875</v>
      </c>
      <c r="U19" s="25">
        <v>2</v>
      </c>
      <c r="V19" s="25">
        <v>7</v>
      </c>
      <c r="W19" s="25">
        <v>0.18750000000000003</v>
      </c>
      <c r="X19" s="26">
        <f t="shared" si="2"/>
        <v>0.37500000000000006</v>
      </c>
      <c r="Y19" s="27" t="str">
        <f t="shared" si="3"/>
        <v>2x7</v>
      </c>
      <c r="Z19" s="30">
        <f t="shared" si="4"/>
        <v>0.18750000000000003</v>
      </c>
      <c r="AA19" s="31" t="s">
        <v>13</v>
      </c>
      <c r="AC19" s="70">
        <v>3.0000000000000004</v>
      </c>
      <c r="AD19" s="70">
        <v>6</v>
      </c>
      <c r="AF19" s="71">
        <v>18</v>
      </c>
      <c r="AJ19" s="23" t="str">
        <f t="shared" si="5"/>
        <v>3x1.4375</v>
      </c>
      <c r="AK19" s="16">
        <v>1.4375</v>
      </c>
      <c r="AL19" s="6">
        <v>3</v>
      </c>
      <c r="AM19" s="6" t="s">
        <v>13</v>
      </c>
      <c r="AO19" s="17">
        <v>1.4375</v>
      </c>
      <c r="AS19" s="22" t="str">
        <f t="shared" si="6"/>
        <v>3x1.75</v>
      </c>
      <c r="AT19" s="6">
        <v>1.75</v>
      </c>
      <c r="AU19" s="6">
        <v>3</v>
      </c>
      <c r="AV19" s="6" t="s">
        <v>13</v>
      </c>
      <c r="AX19" s="17">
        <v>1.75</v>
      </c>
    </row>
    <row r="20" spans="11:50" x14ac:dyDescent="0.25">
      <c r="K20" s="23" t="str">
        <f t="shared" si="0"/>
        <v>2x0.25</v>
      </c>
      <c r="L20" s="16">
        <v>0.25</v>
      </c>
      <c r="M20" s="16">
        <v>2</v>
      </c>
      <c r="N20" s="6" t="s">
        <v>13</v>
      </c>
      <c r="T20" s="41" t="str">
        <f t="shared" si="1"/>
        <v>2x7x0.25</v>
      </c>
      <c r="U20" s="25">
        <v>2</v>
      </c>
      <c r="V20" s="25">
        <v>7</v>
      </c>
      <c r="W20" s="25">
        <v>0.25</v>
      </c>
      <c r="X20" s="26">
        <f t="shared" si="2"/>
        <v>0.5</v>
      </c>
      <c r="Y20" s="27" t="str">
        <f t="shared" si="3"/>
        <v>2x7</v>
      </c>
      <c r="Z20" s="30">
        <f t="shared" si="4"/>
        <v>0.25</v>
      </c>
      <c r="AA20" s="31" t="s">
        <v>13</v>
      </c>
      <c r="AC20" s="70">
        <v>3.0000000000000004</v>
      </c>
      <c r="AD20" s="70">
        <v>7</v>
      </c>
      <c r="AF20" s="71">
        <v>20</v>
      </c>
      <c r="AJ20" s="23" t="str">
        <f t="shared" si="5"/>
        <v>3x1.5</v>
      </c>
      <c r="AK20" s="16">
        <v>1.5</v>
      </c>
      <c r="AL20" s="6">
        <v>3</v>
      </c>
      <c r="AM20" s="6" t="s">
        <v>13</v>
      </c>
      <c r="AO20" s="17">
        <v>1.5</v>
      </c>
      <c r="AS20" s="22" t="str">
        <f t="shared" si="6"/>
        <v>3x1.8125</v>
      </c>
      <c r="AT20" s="6">
        <v>1.8125</v>
      </c>
      <c r="AU20" s="6">
        <v>3</v>
      </c>
      <c r="AV20" s="6" t="s">
        <v>13</v>
      </c>
      <c r="AX20" s="17">
        <v>1.8125</v>
      </c>
    </row>
    <row r="21" spans="11:50" x14ac:dyDescent="0.25">
      <c r="K21" s="23" t="str">
        <f t="shared" si="0"/>
        <v>2.25x0.25</v>
      </c>
      <c r="L21" s="16">
        <v>0.25</v>
      </c>
      <c r="M21" s="16">
        <v>2.25</v>
      </c>
      <c r="N21" s="6" t="s">
        <v>13</v>
      </c>
      <c r="T21" s="41" t="str">
        <f t="shared" si="1"/>
        <v>2x8x0.1875</v>
      </c>
      <c r="U21" s="25">
        <v>2</v>
      </c>
      <c r="V21" s="25">
        <v>8</v>
      </c>
      <c r="W21" s="25">
        <v>0.18750000000000003</v>
      </c>
      <c r="X21" s="26">
        <f t="shared" si="2"/>
        <v>0.37500000000000006</v>
      </c>
      <c r="Y21" s="27" t="str">
        <f t="shared" si="3"/>
        <v>2x8</v>
      </c>
      <c r="Z21" s="30">
        <f t="shared" si="4"/>
        <v>0.18750000000000003</v>
      </c>
      <c r="AA21" s="31" t="s">
        <v>13</v>
      </c>
      <c r="AC21" s="70">
        <v>3.0000000000000004</v>
      </c>
      <c r="AD21" s="70">
        <v>8</v>
      </c>
      <c r="AF21" s="72" t="str">
        <v>End of List</v>
      </c>
      <c r="AJ21" s="23" t="str">
        <f t="shared" si="5"/>
        <v>3x1.5625</v>
      </c>
      <c r="AK21" s="16">
        <v>1.5625</v>
      </c>
      <c r="AL21" s="6">
        <v>3</v>
      </c>
      <c r="AM21" s="6" t="s">
        <v>13</v>
      </c>
      <c r="AO21" s="17">
        <v>1.5625</v>
      </c>
      <c r="AS21" s="22" t="str">
        <f t="shared" si="6"/>
        <v>3x1.875</v>
      </c>
      <c r="AT21" s="6">
        <v>1.875</v>
      </c>
      <c r="AU21" s="6">
        <v>3</v>
      </c>
      <c r="AV21" s="6" t="s">
        <v>13</v>
      </c>
      <c r="AX21" s="17">
        <v>1.875</v>
      </c>
    </row>
    <row r="22" spans="11:50" x14ac:dyDescent="0.25">
      <c r="K22" s="23" t="str">
        <f t="shared" si="0"/>
        <v>2.5x0.25</v>
      </c>
      <c r="L22" s="16">
        <v>0.25</v>
      </c>
      <c r="M22" s="16">
        <v>2.5</v>
      </c>
      <c r="N22" s="6" t="s">
        <v>13</v>
      </c>
      <c r="T22" s="41" t="str">
        <f t="shared" si="1"/>
        <v>2x8x0.25</v>
      </c>
      <c r="U22" s="25">
        <v>2</v>
      </c>
      <c r="V22" s="25">
        <v>8</v>
      </c>
      <c r="W22" s="25">
        <v>0.25</v>
      </c>
      <c r="X22" s="26">
        <f t="shared" si="2"/>
        <v>0.5</v>
      </c>
      <c r="Y22" s="27" t="str">
        <f t="shared" si="3"/>
        <v>2x8</v>
      </c>
      <c r="Z22" s="30">
        <f t="shared" si="4"/>
        <v>0.25</v>
      </c>
      <c r="AA22" s="31" t="s">
        <v>13</v>
      </c>
      <c r="AC22" s="70">
        <v>3.0000000000000004</v>
      </c>
      <c r="AD22" s="70">
        <v>9</v>
      </c>
      <c r="AJ22" s="23" t="str">
        <f t="shared" si="5"/>
        <v>3x1.625</v>
      </c>
      <c r="AK22" s="16">
        <v>1.625</v>
      </c>
      <c r="AL22" s="6">
        <v>3</v>
      </c>
      <c r="AM22" s="6" t="s">
        <v>13</v>
      </c>
      <c r="AO22" s="17">
        <v>1.625</v>
      </c>
      <c r="AS22" s="22" t="str">
        <f t="shared" si="6"/>
        <v>3x1.9375</v>
      </c>
      <c r="AT22" s="6">
        <v>1.9375</v>
      </c>
      <c r="AU22" s="6">
        <v>3</v>
      </c>
      <c r="AV22" s="6" t="s">
        <v>13</v>
      </c>
      <c r="AX22" s="17">
        <v>1.9375</v>
      </c>
    </row>
    <row r="23" spans="11:50" x14ac:dyDescent="0.25">
      <c r="K23" s="23" t="str">
        <f t="shared" si="0"/>
        <v>3x0.25</v>
      </c>
      <c r="L23" s="16">
        <v>0.25</v>
      </c>
      <c r="M23" s="16">
        <v>3</v>
      </c>
      <c r="N23" s="6" t="s">
        <v>13</v>
      </c>
      <c r="T23" s="41" t="str">
        <f t="shared" si="1"/>
        <v>2x8x0.3125</v>
      </c>
      <c r="U23" s="25">
        <v>2</v>
      </c>
      <c r="V23" s="25">
        <v>8</v>
      </c>
      <c r="W23" s="25">
        <v>0.3125</v>
      </c>
      <c r="X23" s="26">
        <f t="shared" si="2"/>
        <v>0.625</v>
      </c>
      <c r="Y23" s="27" t="str">
        <f t="shared" si="3"/>
        <v>2x8</v>
      </c>
      <c r="Z23" s="30">
        <f t="shared" si="4"/>
        <v>0.3125</v>
      </c>
      <c r="AA23" s="31" t="s">
        <v>13</v>
      </c>
      <c r="AC23" s="70">
        <v>3.5</v>
      </c>
      <c r="AD23" s="70">
        <v>2.5</v>
      </c>
      <c r="AJ23" s="23" t="str">
        <f t="shared" si="5"/>
        <v>3x1.6875</v>
      </c>
      <c r="AK23" s="16">
        <v>1.6875</v>
      </c>
      <c r="AL23" s="6">
        <v>3</v>
      </c>
      <c r="AM23" s="6" t="s">
        <v>13</v>
      </c>
      <c r="AO23" s="17">
        <v>1.6875</v>
      </c>
      <c r="AS23" s="22" t="str">
        <f t="shared" si="6"/>
        <v>3x2</v>
      </c>
      <c r="AT23" s="6">
        <v>2</v>
      </c>
      <c r="AU23" s="6">
        <v>3</v>
      </c>
      <c r="AV23" s="6" t="s">
        <v>13</v>
      </c>
      <c r="AX23" s="17">
        <v>2</v>
      </c>
    </row>
    <row r="24" spans="11:50" x14ac:dyDescent="0.25">
      <c r="K24" s="23" t="str">
        <f t="shared" si="0"/>
        <v>3.5x0.25</v>
      </c>
      <c r="L24" s="16">
        <v>0.25</v>
      </c>
      <c r="M24" s="16">
        <v>3.5</v>
      </c>
      <c r="N24" s="6" t="s">
        <v>13</v>
      </c>
      <c r="T24" s="41" t="str">
        <f t="shared" si="1"/>
        <v>2x8x0.375</v>
      </c>
      <c r="U24" s="25">
        <v>2</v>
      </c>
      <c r="V24" s="25">
        <v>8</v>
      </c>
      <c r="W24" s="25">
        <v>0.37500000000000006</v>
      </c>
      <c r="X24" s="26">
        <f t="shared" si="2"/>
        <v>0.75000000000000011</v>
      </c>
      <c r="Y24" s="27" t="str">
        <f t="shared" si="3"/>
        <v>2x8</v>
      </c>
      <c r="Z24" s="30">
        <f t="shared" si="4"/>
        <v>0.37500000000000006</v>
      </c>
      <c r="AA24" s="31" t="s">
        <v>13</v>
      </c>
      <c r="AC24" s="70">
        <v>3.5</v>
      </c>
      <c r="AD24" s="70">
        <v>3.5</v>
      </c>
      <c r="AJ24" s="23" t="str">
        <f t="shared" si="5"/>
        <v>3x1.75</v>
      </c>
      <c r="AK24" s="16">
        <v>1.75</v>
      </c>
      <c r="AL24" s="6">
        <v>3</v>
      </c>
      <c r="AM24" s="6" t="s">
        <v>13</v>
      </c>
      <c r="AO24" s="17">
        <v>1.75</v>
      </c>
      <c r="AS24" s="22" t="str">
        <f t="shared" si="6"/>
        <v>3x2.0625</v>
      </c>
      <c r="AT24" s="6">
        <v>2.0625</v>
      </c>
      <c r="AU24" s="6">
        <v>3</v>
      </c>
      <c r="AV24" s="6" t="s">
        <v>13</v>
      </c>
      <c r="AX24" s="17">
        <v>2.0625</v>
      </c>
    </row>
    <row r="25" spans="11:50" x14ac:dyDescent="0.25">
      <c r="K25" s="23" t="str">
        <f t="shared" si="0"/>
        <v>4x0.25</v>
      </c>
      <c r="L25" s="16">
        <v>0.25</v>
      </c>
      <c r="M25" s="16">
        <v>4</v>
      </c>
      <c r="N25" s="6" t="s">
        <v>13</v>
      </c>
      <c r="T25" s="41" t="str">
        <f t="shared" si="1"/>
        <v>2x10x0.1875</v>
      </c>
      <c r="U25" s="25">
        <v>2</v>
      </c>
      <c r="V25" s="25">
        <v>10</v>
      </c>
      <c r="W25" s="25">
        <v>0.18750000000000003</v>
      </c>
      <c r="X25" s="26">
        <f t="shared" si="2"/>
        <v>0.37500000000000006</v>
      </c>
      <c r="Y25" s="27" t="str">
        <f t="shared" si="3"/>
        <v>2x10</v>
      </c>
      <c r="Z25" s="30">
        <f t="shared" si="4"/>
        <v>0.18750000000000003</v>
      </c>
      <c r="AA25" s="31" t="s">
        <v>13</v>
      </c>
      <c r="AC25" s="70">
        <v>4</v>
      </c>
      <c r="AD25" s="70">
        <v>2</v>
      </c>
      <c r="AJ25" s="23" t="str">
        <f t="shared" si="5"/>
        <v>3x1.8125</v>
      </c>
      <c r="AK25" s="16">
        <v>1.8125</v>
      </c>
      <c r="AL25" s="6">
        <v>3</v>
      </c>
      <c r="AM25" s="6" t="s">
        <v>13</v>
      </c>
      <c r="AO25" s="17">
        <v>1.8125</v>
      </c>
      <c r="AS25" s="22" t="str">
        <f t="shared" si="6"/>
        <v>3x2.125</v>
      </c>
      <c r="AT25" s="6">
        <v>2.125</v>
      </c>
      <c r="AU25" s="6">
        <v>3</v>
      </c>
      <c r="AV25" s="6" t="s">
        <v>13</v>
      </c>
      <c r="AX25" s="17">
        <v>2.125</v>
      </c>
    </row>
    <row r="26" spans="11:50" x14ac:dyDescent="0.25">
      <c r="K26" s="23" t="str">
        <f t="shared" si="0"/>
        <v>5x0.25</v>
      </c>
      <c r="L26" s="16">
        <v>0.25</v>
      </c>
      <c r="M26" s="16">
        <v>5</v>
      </c>
      <c r="N26" s="6" t="s">
        <v>13</v>
      </c>
      <c r="T26" s="41" t="str">
        <f t="shared" si="1"/>
        <v>2x10x0.25</v>
      </c>
      <c r="U26" s="25">
        <v>2</v>
      </c>
      <c r="V26" s="25">
        <v>10</v>
      </c>
      <c r="W26" s="25">
        <v>0.25</v>
      </c>
      <c r="X26" s="26">
        <f t="shared" si="2"/>
        <v>0.5</v>
      </c>
      <c r="Y26" s="27" t="str">
        <f t="shared" si="3"/>
        <v>2x10</v>
      </c>
      <c r="Z26" s="30">
        <f t="shared" si="4"/>
        <v>0.25</v>
      </c>
      <c r="AA26" s="31" t="s">
        <v>13</v>
      </c>
      <c r="AC26" s="70">
        <v>4</v>
      </c>
      <c r="AD26" s="70">
        <v>3</v>
      </c>
      <c r="AJ26" s="23" t="str">
        <f t="shared" si="5"/>
        <v>3x1.875</v>
      </c>
      <c r="AK26" s="16">
        <v>1.875</v>
      </c>
      <c r="AL26" s="6">
        <v>3</v>
      </c>
      <c r="AM26" s="6" t="s">
        <v>13</v>
      </c>
      <c r="AO26" s="17">
        <v>1.875</v>
      </c>
      <c r="AS26" s="22" t="str">
        <f t="shared" si="6"/>
        <v>3x2.1875</v>
      </c>
      <c r="AT26" s="6">
        <v>2.1875</v>
      </c>
      <c r="AU26" s="6">
        <v>3</v>
      </c>
      <c r="AV26" s="6" t="s">
        <v>13</v>
      </c>
      <c r="AX26" s="17">
        <v>2.1875</v>
      </c>
    </row>
    <row r="27" spans="11:50" x14ac:dyDescent="0.25">
      <c r="K27" s="23" t="str">
        <f t="shared" si="0"/>
        <v>6x0.25</v>
      </c>
      <c r="L27" s="16">
        <v>0.25</v>
      </c>
      <c r="M27" s="16">
        <v>6</v>
      </c>
      <c r="N27" s="6" t="s">
        <v>13</v>
      </c>
      <c r="T27" s="41" t="str">
        <f t="shared" si="1"/>
        <v>2x10x0.3125</v>
      </c>
      <c r="U27" s="25">
        <v>2</v>
      </c>
      <c r="V27" s="25">
        <v>10</v>
      </c>
      <c r="W27" s="25">
        <v>0.3125</v>
      </c>
      <c r="X27" s="26">
        <f t="shared" si="2"/>
        <v>0.625</v>
      </c>
      <c r="Y27" s="27" t="str">
        <f t="shared" si="3"/>
        <v>2x10</v>
      </c>
      <c r="Z27" s="30">
        <f t="shared" si="4"/>
        <v>0.3125</v>
      </c>
      <c r="AA27" s="31" t="s">
        <v>13</v>
      </c>
      <c r="AC27" s="70">
        <v>4</v>
      </c>
      <c r="AD27" s="70">
        <v>4</v>
      </c>
      <c r="AJ27" s="23" t="str">
        <f t="shared" si="5"/>
        <v>3x1.9375</v>
      </c>
      <c r="AK27" s="16">
        <v>1.9375</v>
      </c>
      <c r="AL27" s="6">
        <v>3</v>
      </c>
      <c r="AM27" s="6" t="s">
        <v>13</v>
      </c>
      <c r="AO27" s="17">
        <v>1.9375</v>
      </c>
      <c r="AS27" s="22" t="str">
        <f t="shared" si="6"/>
        <v>3x2.25</v>
      </c>
      <c r="AT27" s="6">
        <v>2.25</v>
      </c>
      <c r="AU27" s="6">
        <v>3</v>
      </c>
      <c r="AV27" s="6" t="s">
        <v>13</v>
      </c>
      <c r="AX27" s="17">
        <v>2.25</v>
      </c>
    </row>
    <row r="28" spans="11:50" x14ac:dyDescent="0.25">
      <c r="K28" s="23" t="str">
        <f t="shared" si="0"/>
        <v>7x0.25</v>
      </c>
      <c r="L28" s="16">
        <v>0.25</v>
      </c>
      <c r="M28" s="16">
        <v>7</v>
      </c>
      <c r="N28" s="6" t="s">
        <v>13</v>
      </c>
      <c r="T28" s="41" t="str">
        <f t="shared" si="1"/>
        <v>2x10x0.375</v>
      </c>
      <c r="U28" s="25">
        <v>2</v>
      </c>
      <c r="V28" s="25">
        <v>10</v>
      </c>
      <c r="W28" s="25">
        <v>0.37500000000000006</v>
      </c>
      <c r="X28" s="26">
        <f t="shared" si="2"/>
        <v>0.75000000000000011</v>
      </c>
      <c r="Y28" s="27" t="str">
        <f t="shared" si="3"/>
        <v>2x10</v>
      </c>
      <c r="Z28" s="30">
        <f t="shared" si="4"/>
        <v>0.37500000000000006</v>
      </c>
      <c r="AA28" s="31" t="s">
        <v>13</v>
      </c>
      <c r="AC28" s="70">
        <v>4</v>
      </c>
      <c r="AD28" s="70">
        <v>5</v>
      </c>
      <c r="AJ28" s="23" t="str">
        <f t="shared" si="5"/>
        <v>3x2</v>
      </c>
      <c r="AK28" s="16">
        <v>2</v>
      </c>
      <c r="AL28" s="6">
        <v>3</v>
      </c>
      <c r="AM28" s="6" t="s">
        <v>13</v>
      </c>
      <c r="AO28" s="17">
        <v>2</v>
      </c>
      <c r="AS28" s="22" t="str">
        <f t="shared" si="6"/>
        <v>3x2.3125</v>
      </c>
      <c r="AT28" s="6">
        <v>2.3125</v>
      </c>
      <c r="AU28" s="6">
        <v>3</v>
      </c>
      <c r="AV28" s="6" t="s">
        <v>13</v>
      </c>
      <c r="AX28" s="17">
        <v>2.3125</v>
      </c>
    </row>
    <row r="29" spans="11:50" x14ac:dyDescent="0.25">
      <c r="K29" s="23" t="str">
        <f t="shared" si="0"/>
        <v>8x0.25</v>
      </c>
      <c r="L29" s="16">
        <v>0.25</v>
      </c>
      <c r="M29" s="16">
        <v>8</v>
      </c>
      <c r="N29" s="6" t="s">
        <v>13</v>
      </c>
      <c r="T29" s="41" t="str">
        <f t="shared" si="1"/>
        <v>2x12x0.1875</v>
      </c>
      <c r="U29" s="25">
        <v>2</v>
      </c>
      <c r="V29" s="25">
        <v>12</v>
      </c>
      <c r="W29" s="25">
        <v>0.18750000000000003</v>
      </c>
      <c r="X29" s="26">
        <f t="shared" si="2"/>
        <v>0.37500000000000006</v>
      </c>
      <c r="Y29" s="27" t="str">
        <f t="shared" si="3"/>
        <v>2x12</v>
      </c>
      <c r="Z29" s="30">
        <f t="shared" si="4"/>
        <v>0.18750000000000003</v>
      </c>
      <c r="AA29" s="31" t="s">
        <v>13</v>
      </c>
      <c r="AC29" s="70">
        <v>4</v>
      </c>
      <c r="AD29" s="70">
        <v>6</v>
      </c>
      <c r="AJ29" s="23" t="str">
        <f t="shared" si="5"/>
        <v>3x2.0625</v>
      </c>
      <c r="AK29" s="16">
        <v>2.0625</v>
      </c>
      <c r="AL29" s="6">
        <v>3</v>
      </c>
      <c r="AM29" s="6" t="s">
        <v>13</v>
      </c>
      <c r="AO29" s="17">
        <v>2.0625</v>
      </c>
      <c r="AS29" s="22" t="str">
        <f t="shared" si="6"/>
        <v>3x2.4375</v>
      </c>
      <c r="AT29" s="6">
        <v>2.4375</v>
      </c>
      <c r="AU29" s="6">
        <v>3</v>
      </c>
      <c r="AV29" s="6" t="s">
        <v>13</v>
      </c>
      <c r="AX29" s="17">
        <v>2.4375</v>
      </c>
    </row>
    <row r="30" spans="11:50" x14ac:dyDescent="0.25">
      <c r="K30" s="23" t="str">
        <f t="shared" si="0"/>
        <v>10x0.25</v>
      </c>
      <c r="L30" s="16">
        <v>0.25</v>
      </c>
      <c r="M30" s="16">
        <v>10</v>
      </c>
      <c r="N30" s="6" t="s">
        <v>13</v>
      </c>
      <c r="T30" s="41" t="str">
        <f t="shared" si="1"/>
        <v>2x12x0.25</v>
      </c>
      <c r="U30" s="25">
        <v>2</v>
      </c>
      <c r="V30" s="25">
        <v>12</v>
      </c>
      <c r="W30" s="25">
        <v>0.25</v>
      </c>
      <c r="X30" s="26">
        <f t="shared" si="2"/>
        <v>0.5</v>
      </c>
      <c r="Y30" s="27" t="str">
        <f t="shared" si="3"/>
        <v>2x12</v>
      </c>
      <c r="Z30" s="30">
        <f t="shared" si="4"/>
        <v>0.25</v>
      </c>
      <c r="AA30" s="31" t="s">
        <v>13</v>
      </c>
      <c r="AC30" s="70">
        <v>4</v>
      </c>
      <c r="AD30" s="70">
        <v>7</v>
      </c>
      <c r="AJ30" s="23" t="str">
        <f t="shared" si="5"/>
        <v>3x2.125</v>
      </c>
      <c r="AK30" s="16">
        <v>2.125</v>
      </c>
      <c r="AL30" s="6">
        <v>3</v>
      </c>
      <c r="AM30" s="6" t="s">
        <v>13</v>
      </c>
      <c r="AO30" s="17">
        <v>2.125</v>
      </c>
      <c r="AS30" s="22" t="str">
        <f t="shared" si="6"/>
        <v>3x2.75</v>
      </c>
      <c r="AT30" s="6">
        <v>2.75</v>
      </c>
      <c r="AU30" s="6">
        <v>3</v>
      </c>
      <c r="AV30" s="6" t="s">
        <v>13</v>
      </c>
      <c r="AX30" s="17">
        <v>2.75</v>
      </c>
    </row>
    <row r="31" spans="11:50" x14ac:dyDescent="0.25">
      <c r="K31" s="23" t="str">
        <f t="shared" si="0"/>
        <v>12x0.25</v>
      </c>
      <c r="L31" s="16">
        <v>0.25</v>
      </c>
      <c r="M31" s="16">
        <v>12</v>
      </c>
      <c r="N31" s="6" t="s">
        <v>13</v>
      </c>
      <c r="T31" s="40" t="str">
        <f t="shared" si="1"/>
        <v>2.5x2.5x0.1875</v>
      </c>
      <c r="U31" s="32">
        <v>2.5</v>
      </c>
      <c r="V31" s="32">
        <v>2.5</v>
      </c>
      <c r="W31" s="32">
        <v>0.18750000000000003</v>
      </c>
      <c r="X31" s="33">
        <f t="shared" si="2"/>
        <v>0.37500000000000006</v>
      </c>
      <c r="Y31" s="27" t="str">
        <f t="shared" si="3"/>
        <v>2.5x2.5</v>
      </c>
      <c r="Z31" s="30">
        <f t="shared" si="4"/>
        <v>0.18750000000000003</v>
      </c>
      <c r="AA31" s="31" t="s">
        <v>13</v>
      </c>
      <c r="AC31" s="69">
        <v>4</v>
      </c>
      <c r="AD31" s="69">
        <v>8</v>
      </c>
      <c r="AJ31" s="23" t="str">
        <f t="shared" si="5"/>
        <v>3x2.1875</v>
      </c>
      <c r="AK31" s="16">
        <v>2.1875</v>
      </c>
      <c r="AL31" s="6">
        <v>3</v>
      </c>
      <c r="AM31" s="6" t="s">
        <v>13</v>
      </c>
      <c r="AO31" s="17">
        <v>2.1875</v>
      </c>
      <c r="AS31" s="22" t="str">
        <f t="shared" si="6"/>
        <v>3x2.875</v>
      </c>
      <c r="AT31" s="6">
        <v>2.875</v>
      </c>
      <c r="AU31" s="6">
        <v>3</v>
      </c>
      <c r="AV31" s="6" t="s">
        <v>13</v>
      </c>
      <c r="AX31" s="17">
        <v>2.875</v>
      </c>
    </row>
    <row r="32" spans="11:50" x14ac:dyDescent="0.25">
      <c r="K32" s="23" t="str">
        <f t="shared" si="0"/>
        <v>1x0.375</v>
      </c>
      <c r="L32" s="16">
        <v>0.375</v>
      </c>
      <c r="M32" s="16">
        <v>1</v>
      </c>
      <c r="N32" s="6" t="s">
        <v>13</v>
      </c>
      <c r="T32" s="40" t="str">
        <f t="shared" si="1"/>
        <v>2.5x2.5x0.25</v>
      </c>
      <c r="U32" s="32">
        <v>2.5</v>
      </c>
      <c r="V32" s="32">
        <v>2.5</v>
      </c>
      <c r="W32" s="32">
        <v>0.25</v>
      </c>
      <c r="X32" s="33">
        <f t="shared" si="2"/>
        <v>0.5</v>
      </c>
      <c r="Y32" s="27" t="str">
        <f t="shared" si="3"/>
        <v>2.5x2.5</v>
      </c>
      <c r="Z32" s="30">
        <f t="shared" si="4"/>
        <v>0.25</v>
      </c>
      <c r="AA32" s="31" t="s">
        <v>13</v>
      </c>
      <c r="AC32" s="69">
        <v>4</v>
      </c>
      <c r="AD32" s="69">
        <v>10</v>
      </c>
      <c r="AJ32" s="23" t="str">
        <f t="shared" si="5"/>
        <v>3x2.25</v>
      </c>
      <c r="AK32" s="16">
        <v>2.25</v>
      </c>
      <c r="AL32" s="6">
        <v>3</v>
      </c>
      <c r="AM32" s="6" t="s">
        <v>13</v>
      </c>
      <c r="AO32" s="17">
        <v>2.25</v>
      </c>
      <c r="AS32" s="22" t="str">
        <f t="shared" si="6"/>
        <v>3.0625x3.0625</v>
      </c>
      <c r="AT32" s="6">
        <v>3.0625</v>
      </c>
      <c r="AU32" s="6">
        <v>3.0625</v>
      </c>
      <c r="AV32" s="6" t="s">
        <v>13</v>
      </c>
      <c r="AX32" s="17">
        <v>3.0625</v>
      </c>
    </row>
    <row r="33" spans="11:50" x14ac:dyDescent="0.25">
      <c r="K33" s="23" t="str">
        <f t="shared" si="0"/>
        <v>1.5x0.375</v>
      </c>
      <c r="L33" s="16">
        <v>0.375</v>
      </c>
      <c r="M33" s="16">
        <v>1.5</v>
      </c>
      <c r="N33" s="6" t="s">
        <v>13</v>
      </c>
      <c r="T33" s="40" t="str">
        <f t="shared" si="1"/>
        <v>2.5x2.5x0.3125</v>
      </c>
      <c r="U33" s="32">
        <v>2.5</v>
      </c>
      <c r="V33" s="32">
        <v>2.5</v>
      </c>
      <c r="W33" s="32">
        <v>0.3125</v>
      </c>
      <c r="X33" s="33">
        <f t="shared" si="2"/>
        <v>0.625</v>
      </c>
      <c r="Y33" s="27" t="str">
        <f t="shared" si="3"/>
        <v>2.5x2.5</v>
      </c>
      <c r="Z33" s="30">
        <f t="shared" si="4"/>
        <v>0.3125</v>
      </c>
      <c r="AA33" s="31" t="s">
        <v>13</v>
      </c>
      <c r="AC33" s="69">
        <v>4</v>
      </c>
      <c r="AD33" s="69">
        <v>12</v>
      </c>
      <c r="AJ33" s="23" t="str">
        <f t="shared" si="5"/>
        <v>3x2.3125</v>
      </c>
      <c r="AK33" s="16">
        <v>2.3125</v>
      </c>
      <c r="AL33" s="6">
        <v>3</v>
      </c>
      <c r="AM33" s="6" t="s">
        <v>13</v>
      </c>
      <c r="AO33" s="17">
        <v>2.3125</v>
      </c>
      <c r="AS33" s="22" t="str">
        <f t="shared" si="6"/>
        <v>3.5x3.375</v>
      </c>
      <c r="AT33" s="6">
        <v>3.375</v>
      </c>
      <c r="AU33" s="6">
        <v>3.5</v>
      </c>
      <c r="AV33" s="6" t="s">
        <v>13</v>
      </c>
      <c r="AX33" s="17">
        <v>3.375</v>
      </c>
    </row>
    <row r="34" spans="11:50" x14ac:dyDescent="0.25">
      <c r="K34" s="23" t="str">
        <f t="shared" si="0"/>
        <v>2x0.375</v>
      </c>
      <c r="L34" s="16">
        <v>0.375</v>
      </c>
      <c r="M34" s="16">
        <v>2</v>
      </c>
      <c r="N34" s="6" t="s">
        <v>13</v>
      </c>
      <c r="T34" s="41" t="str">
        <f t="shared" si="1"/>
        <v>2.5x3.5x0.1875</v>
      </c>
      <c r="U34" s="25">
        <v>2.5</v>
      </c>
      <c r="V34" s="25">
        <v>3.5</v>
      </c>
      <c r="W34" s="25">
        <v>0.18750000000000003</v>
      </c>
      <c r="X34" s="26">
        <f t="shared" si="2"/>
        <v>0.37500000000000006</v>
      </c>
      <c r="Y34" s="27" t="str">
        <f t="shared" si="3"/>
        <v>2.5x3.5</v>
      </c>
      <c r="Z34" s="30">
        <f t="shared" si="4"/>
        <v>0.18750000000000003</v>
      </c>
      <c r="AA34" s="31" t="s">
        <v>13</v>
      </c>
      <c r="AC34" s="70">
        <v>4</v>
      </c>
      <c r="AD34" s="70">
        <v>14</v>
      </c>
      <c r="AJ34" s="23" t="str">
        <f t="shared" si="5"/>
        <v>3x2.375</v>
      </c>
      <c r="AK34" s="16">
        <v>2.375</v>
      </c>
      <c r="AL34" s="6">
        <v>3</v>
      </c>
      <c r="AM34" s="6" t="s">
        <v>13</v>
      </c>
      <c r="AO34" s="17">
        <v>2.375</v>
      </c>
      <c r="AS34" s="22" t="str">
        <f t="shared" si="6"/>
        <v>4x3.75</v>
      </c>
      <c r="AT34" s="6">
        <v>3.75</v>
      </c>
      <c r="AU34" s="6">
        <v>4</v>
      </c>
      <c r="AV34" s="6" t="s">
        <v>13</v>
      </c>
      <c r="AX34" s="17">
        <v>3.75</v>
      </c>
    </row>
    <row r="35" spans="11:50" x14ac:dyDescent="0.25">
      <c r="K35" s="23" t="str">
        <f t="shared" si="0"/>
        <v>2.5x0.375</v>
      </c>
      <c r="L35" s="16">
        <v>0.375</v>
      </c>
      <c r="M35" s="16">
        <v>2.5</v>
      </c>
      <c r="N35" s="6" t="s">
        <v>13</v>
      </c>
      <c r="T35" s="41" t="str">
        <f t="shared" si="1"/>
        <v>2.5x3.5x0.25</v>
      </c>
      <c r="U35" s="25">
        <v>2.5</v>
      </c>
      <c r="V35" s="25">
        <v>3.5</v>
      </c>
      <c r="W35" s="25">
        <v>0.25</v>
      </c>
      <c r="X35" s="26">
        <f t="shared" si="2"/>
        <v>0.5</v>
      </c>
      <c r="Y35" s="27" t="str">
        <f t="shared" si="3"/>
        <v>2.5x3.5</v>
      </c>
      <c r="Z35" s="30">
        <f t="shared" si="4"/>
        <v>0.25</v>
      </c>
      <c r="AA35" s="31" t="s">
        <v>13</v>
      </c>
      <c r="AC35" s="70">
        <v>4</v>
      </c>
      <c r="AD35" s="70">
        <v>16</v>
      </c>
      <c r="AJ35" s="23" t="str">
        <f t="shared" si="5"/>
        <v>3x2.4375</v>
      </c>
      <c r="AK35" s="16">
        <v>2.4375</v>
      </c>
      <c r="AL35" s="6">
        <v>3</v>
      </c>
      <c r="AM35" s="6" t="s">
        <v>13</v>
      </c>
      <c r="AO35" s="17">
        <v>2.4375</v>
      </c>
      <c r="AS35" s="22" t="str">
        <f t="shared" si="6"/>
        <v>4.375x4</v>
      </c>
      <c r="AT35" s="6">
        <v>4</v>
      </c>
      <c r="AU35" s="6">
        <v>4.375</v>
      </c>
      <c r="AV35" s="6" t="s">
        <v>13</v>
      </c>
      <c r="AX35" s="17">
        <v>4</v>
      </c>
    </row>
    <row r="36" spans="11:50" x14ac:dyDescent="0.25">
      <c r="K36" s="23" t="str">
        <f t="shared" ref="K36:K67" si="7">CONCATENATE(M36,"x",L36)</f>
        <v>3x0.375</v>
      </c>
      <c r="L36" s="16">
        <v>0.375</v>
      </c>
      <c r="M36" s="16">
        <v>3</v>
      </c>
      <c r="N36" s="6" t="s">
        <v>13</v>
      </c>
      <c r="T36" s="42" t="str">
        <f t="shared" si="1"/>
        <v>3x2x0.1875</v>
      </c>
      <c r="U36" s="19">
        <v>3.0000000000000004</v>
      </c>
      <c r="V36" s="19">
        <v>2</v>
      </c>
      <c r="W36" s="19">
        <v>0.18750000000000003</v>
      </c>
      <c r="X36" s="6">
        <f t="shared" si="2"/>
        <v>0.37500000000000006</v>
      </c>
      <c r="Y36" s="27" t="str">
        <f t="shared" si="3"/>
        <v>3x2</v>
      </c>
      <c r="Z36" s="30">
        <f t="shared" si="4"/>
        <v>0.18750000000000003</v>
      </c>
      <c r="AA36" s="31" t="s">
        <v>13</v>
      </c>
      <c r="AC36" s="17">
        <v>4</v>
      </c>
      <c r="AD36" s="17">
        <v>20</v>
      </c>
      <c r="AJ36" s="23" t="str">
        <f t="shared" ref="AJ36:AJ67" si="8">AL36&amp;"x"&amp;AK36</f>
        <v>3x2.5</v>
      </c>
      <c r="AK36" s="16">
        <v>2.5</v>
      </c>
      <c r="AL36" s="6">
        <v>3</v>
      </c>
      <c r="AM36" s="6" t="s">
        <v>13</v>
      </c>
      <c r="AO36" s="17">
        <v>2.5</v>
      </c>
      <c r="AS36" s="22" t="str">
        <f t="shared" si="6"/>
        <v>4.375x4.0625</v>
      </c>
      <c r="AT36" s="6">
        <v>4.0625</v>
      </c>
      <c r="AU36" s="6">
        <v>4.375</v>
      </c>
      <c r="AV36" s="6" t="s">
        <v>13</v>
      </c>
      <c r="AX36" s="17">
        <v>4.0625</v>
      </c>
    </row>
    <row r="37" spans="11:50" x14ac:dyDescent="0.25">
      <c r="K37" s="23" t="str">
        <f t="shared" si="7"/>
        <v>3.5x0.375</v>
      </c>
      <c r="L37" s="16">
        <v>0.375</v>
      </c>
      <c r="M37" s="16">
        <v>3.5</v>
      </c>
      <c r="N37" s="6" t="s">
        <v>13</v>
      </c>
      <c r="T37" s="42" t="str">
        <f t="shared" si="1"/>
        <v>3x2x0.25</v>
      </c>
      <c r="U37" s="19">
        <v>3.0000000000000004</v>
      </c>
      <c r="V37" s="19">
        <v>2</v>
      </c>
      <c r="W37" s="19">
        <v>0.25</v>
      </c>
      <c r="X37" s="6">
        <f t="shared" si="2"/>
        <v>0.5</v>
      </c>
      <c r="Y37" s="27" t="str">
        <f t="shared" si="3"/>
        <v>3x2</v>
      </c>
      <c r="Z37" s="30">
        <f t="shared" si="4"/>
        <v>0.25</v>
      </c>
      <c r="AA37" s="31" t="s">
        <v>13</v>
      </c>
      <c r="AC37" s="17">
        <v>4.5</v>
      </c>
      <c r="AD37" s="17">
        <v>4.5</v>
      </c>
      <c r="AJ37" s="23" t="str">
        <f t="shared" si="8"/>
        <v>3x2.5625</v>
      </c>
      <c r="AK37" s="16">
        <v>2.5625</v>
      </c>
      <c r="AL37" s="6">
        <v>3</v>
      </c>
      <c r="AM37" s="6" t="s">
        <v>13</v>
      </c>
      <c r="AO37" s="17">
        <v>2.5625</v>
      </c>
      <c r="AS37" s="22" t="str">
        <f t="shared" si="6"/>
        <v>4.5x4.375</v>
      </c>
      <c r="AT37" s="6">
        <v>4.375</v>
      </c>
      <c r="AU37" s="6">
        <v>4.5</v>
      </c>
      <c r="AV37" s="6" t="s">
        <v>13</v>
      </c>
      <c r="AX37" s="17">
        <v>4.375</v>
      </c>
    </row>
    <row r="38" spans="11:50" x14ac:dyDescent="0.25">
      <c r="K38" s="23" t="str">
        <f t="shared" si="7"/>
        <v>4x0.375</v>
      </c>
      <c r="L38" s="16">
        <v>0.375</v>
      </c>
      <c r="M38" s="16">
        <v>4</v>
      </c>
      <c r="N38" s="6" t="s">
        <v>13</v>
      </c>
      <c r="T38" s="40" t="str">
        <f t="shared" si="1"/>
        <v>3x3x0.1875</v>
      </c>
      <c r="U38" s="32">
        <v>3.0000000000000004</v>
      </c>
      <c r="V38" s="32">
        <v>3</v>
      </c>
      <c r="W38" s="32">
        <v>0.18750000000000003</v>
      </c>
      <c r="X38" s="33">
        <f t="shared" si="2"/>
        <v>0.37500000000000006</v>
      </c>
      <c r="Y38" s="27" t="str">
        <f t="shared" si="3"/>
        <v>3x3</v>
      </c>
      <c r="Z38" s="30">
        <f t="shared" si="4"/>
        <v>0.18750000000000003</v>
      </c>
      <c r="AA38" s="31" t="s">
        <v>13</v>
      </c>
      <c r="AC38" s="69">
        <v>5</v>
      </c>
      <c r="AD38" s="69">
        <v>2</v>
      </c>
      <c r="AJ38" s="23" t="str">
        <f t="shared" si="8"/>
        <v>3x2.625</v>
      </c>
      <c r="AK38" s="16">
        <v>2.625</v>
      </c>
      <c r="AL38" s="6">
        <v>3</v>
      </c>
      <c r="AM38" s="6" t="s">
        <v>13</v>
      </c>
      <c r="AO38" s="17">
        <v>2.625</v>
      </c>
      <c r="AS38" s="22" t="str">
        <f t="shared" si="6"/>
        <v>4.75x4.625</v>
      </c>
      <c r="AT38" s="6">
        <v>4.625</v>
      </c>
      <c r="AU38" s="6">
        <v>4.75</v>
      </c>
      <c r="AV38" s="6" t="s">
        <v>13</v>
      </c>
      <c r="AX38" s="17">
        <v>4.625</v>
      </c>
    </row>
    <row r="39" spans="11:50" x14ac:dyDescent="0.25">
      <c r="K39" s="23" t="str">
        <f t="shared" si="7"/>
        <v>5x0.375</v>
      </c>
      <c r="L39" s="16">
        <v>0.375</v>
      </c>
      <c r="M39" s="16">
        <v>5</v>
      </c>
      <c r="N39" s="6" t="s">
        <v>13</v>
      </c>
      <c r="T39" s="40" t="str">
        <f t="shared" si="1"/>
        <v>3x3x0.25</v>
      </c>
      <c r="U39" s="32">
        <v>3.0000000000000004</v>
      </c>
      <c r="V39" s="32">
        <v>3</v>
      </c>
      <c r="W39" s="32">
        <v>0.25</v>
      </c>
      <c r="X39" s="33">
        <f t="shared" si="2"/>
        <v>0.5</v>
      </c>
      <c r="Y39" s="27" t="str">
        <f t="shared" si="3"/>
        <v>3x3</v>
      </c>
      <c r="Z39" s="30">
        <f t="shared" si="4"/>
        <v>0.25</v>
      </c>
      <c r="AA39" s="31" t="s">
        <v>13</v>
      </c>
      <c r="AC39" s="69">
        <v>5</v>
      </c>
      <c r="AD39" s="69">
        <v>3</v>
      </c>
      <c r="AJ39" s="23" t="str">
        <f t="shared" si="8"/>
        <v>3x2.6875</v>
      </c>
      <c r="AK39" s="16">
        <v>2.6875</v>
      </c>
      <c r="AL39" s="6">
        <v>3</v>
      </c>
      <c r="AM39" s="6" t="s">
        <v>13</v>
      </c>
      <c r="AO39" s="17">
        <v>2.6875</v>
      </c>
      <c r="AS39" s="22" t="str">
        <f t="shared" si="6"/>
        <v>4.75x4.6875</v>
      </c>
      <c r="AT39" s="6">
        <v>4.6875</v>
      </c>
      <c r="AU39" s="6">
        <v>4.75</v>
      </c>
      <c r="AV39" s="6" t="s">
        <v>13</v>
      </c>
      <c r="AX39" s="17">
        <v>4.6875</v>
      </c>
    </row>
    <row r="40" spans="11:50" x14ac:dyDescent="0.25">
      <c r="K40" s="23" t="str">
        <f t="shared" si="7"/>
        <v>5.125x0.375</v>
      </c>
      <c r="L40" s="16">
        <v>0.375</v>
      </c>
      <c r="M40" s="16">
        <v>5.125</v>
      </c>
      <c r="N40" s="6" t="s">
        <v>13</v>
      </c>
      <c r="T40" s="40" t="str">
        <f t="shared" si="1"/>
        <v>3x3x0.3125</v>
      </c>
      <c r="U40" s="32">
        <v>3.0000000000000004</v>
      </c>
      <c r="V40" s="32">
        <v>3</v>
      </c>
      <c r="W40" s="32">
        <v>0.3125</v>
      </c>
      <c r="X40" s="33">
        <f t="shared" si="2"/>
        <v>0.625</v>
      </c>
      <c r="Y40" s="27" t="str">
        <f t="shared" si="3"/>
        <v>3x3</v>
      </c>
      <c r="Z40" s="30">
        <f t="shared" si="4"/>
        <v>0.3125</v>
      </c>
      <c r="AA40" s="31" t="s">
        <v>13</v>
      </c>
      <c r="AC40" s="69">
        <v>5</v>
      </c>
      <c r="AD40" s="69">
        <v>4</v>
      </c>
      <c r="AJ40" s="23" t="str">
        <f t="shared" si="8"/>
        <v>3x2.75</v>
      </c>
      <c r="AK40" s="16">
        <v>2.75</v>
      </c>
      <c r="AL40" s="6">
        <v>3</v>
      </c>
      <c r="AM40" s="6" t="s">
        <v>13</v>
      </c>
      <c r="AO40" s="17">
        <v>2.75</v>
      </c>
      <c r="AS40" s="22" t="str">
        <f t="shared" si="6"/>
        <v>5.5x5.3125</v>
      </c>
      <c r="AT40" s="6">
        <v>5.3125</v>
      </c>
      <c r="AU40" s="6">
        <v>5.5</v>
      </c>
      <c r="AV40" s="6" t="s">
        <v>13</v>
      </c>
      <c r="AX40" s="17">
        <v>5.3125</v>
      </c>
    </row>
    <row r="41" spans="11:50" x14ac:dyDescent="0.25">
      <c r="K41" s="23" t="str">
        <f t="shared" si="7"/>
        <v>6x0.375</v>
      </c>
      <c r="L41" s="16">
        <v>0.375</v>
      </c>
      <c r="M41" s="16">
        <v>6</v>
      </c>
      <c r="N41" s="6" t="s">
        <v>13</v>
      </c>
      <c r="T41" s="41" t="str">
        <f t="shared" si="1"/>
        <v>3x4x0.1875</v>
      </c>
      <c r="U41" s="25">
        <v>3.0000000000000004</v>
      </c>
      <c r="V41" s="25">
        <v>4</v>
      </c>
      <c r="W41" s="25">
        <v>0.18750000000000003</v>
      </c>
      <c r="X41" s="26">
        <f t="shared" si="2"/>
        <v>0.37500000000000006</v>
      </c>
      <c r="Y41" s="27" t="str">
        <f t="shared" si="3"/>
        <v>3x4</v>
      </c>
      <c r="Z41" s="30">
        <f t="shared" si="4"/>
        <v>0.18750000000000003</v>
      </c>
      <c r="AA41" s="31" t="s">
        <v>13</v>
      </c>
      <c r="AC41" s="70">
        <v>5</v>
      </c>
      <c r="AD41" s="70">
        <v>5</v>
      </c>
      <c r="AJ41" s="23" t="str">
        <f t="shared" si="8"/>
        <v>3x2.8125</v>
      </c>
      <c r="AK41" s="16">
        <v>2.8125</v>
      </c>
      <c r="AL41" s="6">
        <v>3</v>
      </c>
      <c r="AM41" s="6" t="s">
        <v>13</v>
      </c>
      <c r="AO41" s="17">
        <v>2.8125</v>
      </c>
      <c r="AS41" s="6" t="s">
        <v>12</v>
      </c>
      <c r="AT41" s="6" t="s">
        <v>12</v>
      </c>
      <c r="AU41" s="6" t="s">
        <v>12</v>
      </c>
      <c r="AV41" s="6"/>
      <c r="AX41" s="17" t="str">
        <v>End of List</v>
      </c>
    </row>
    <row r="42" spans="11:50" x14ac:dyDescent="0.25">
      <c r="K42" s="23" t="str">
        <f t="shared" si="7"/>
        <v>7x0.375</v>
      </c>
      <c r="L42" s="16">
        <v>0.375</v>
      </c>
      <c r="M42" s="16">
        <v>7</v>
      </c>
      <c r="N42" s="6" t="s">
        <v>13</v>
      </c>
      <c r="T42" s="41" t="str">
        <f t="shared" si="1"/>
        <v>3x4x0.25</v>
      </c>
      <c r="U42" s="25">
        <v>3.0000000000000004</v>
      </c>
      <c r="V42" s="25">
        <v>4</v>
      </c>
      <c r="W42" s="25">
        <v>0.25</v>
      </c>
      <c r="X42" s="26">
        <f t="shared" si="2"/>
        <v>0.5</v>
      </c>
      <c r="Y42" s="27" t="str">
        <f t="shared" si="3"/>
        <v>3x4</v>
      </c>
      <c r="Z42" s="30">
        <f t="shared" si="4"/>
        <v>0.25</v>
      </c>
      <c r="AA42" s="31" t="s">
        <v>13</v>
      </c>
      <c r="AC42" s="70">
        <v>5</v>
      </c>
      <c r="AD42" s="70">
        <v>6</v>
      </c>
      <c r="AJ42" s="23" t="str">
        <f t="shared" si="8"/>
        <v>3x2.875</v>
      </c>
      <c r="AK42" s="16">
        <v>2.875</v>
      </c>
      <c r="AL42" s="6">
        <v>3</v>
      </c>
      <c r="AM42" s="6" t="s">
        <v>13</v>
      </c>
      <c r="AO42" s="17">
        <v>2.875</v>
      </c>
    </row>
    <row r="43" spans="11:50" x14ac:dyDescent="0.25">
      <c r="K43" s="23" t="str">
        <f t="shared" si="7"/>
        <v>8x0.375</v>
      </c>
      <c r="L43" s="16">
        <v>0.375</v>
      </c>
      <c r="M43" s="16">
        <v>8</v>
      </c>
      <c r="N43" s="6" t="s">
        <v>13</v>
      </c>
      <c r="T43" s="41" t="str">
        <f t="shared" si="1"/>
        <v>3x4x0.3125</v>
      </c>
      <c r="U43" s="25">
        <v>3.0000000000000004</v>
      </c>
      <c r="V43" s="25">
        <v>4</v>
      </c>
      <c r="W43" s="25">
        <v>0.3125</v>
      </c>
      <c r="X43" s="26">
        <f t="shared" si="2"/>
        <v>0.625</v>
      </c>
      <c r="Y43" s="27" t="str">
        <f t="shared" si="3"/>
        <v>3x4</v>
      </c>
      <c r="Z43" s="30">
        <f t="shared" si="4"/>
        <v>0.3125</v>
      </c>
      <c r="AA43" s="31" t="s">
        <v>13</v>
      </c>
      <c r="AC43" s="70">
        <v>5</v>
      </c>
      <c r="AD43" s="70">
        <v>7</v>
      </c>
      <c r="AJ43" s="23" t="str">
        <f t="shared" si="8"/>
        <v>3x2.9375</v>
      </c>
      <c r="AK43" s="16">
        <v>2.9375</v>
      </c>
      <c r="AL43" s="6">
        <v>3</v>
      </c>
      <c r="AM43" s="6" t="s">
        <v>13</v>
      </c>
      <c r="AO43" s="17">
        <v>2.9375</v>
      </c>
    </row>
    <row r="44" spans="11:50" x14ac:dyDescent="0.25">
      <c r="K44" s="23" t="str">
        <f t="shared" si="7"/>
        <v>10x0.375</v>
      </c>
      <c r="L44" s="16">
        <v>0.375</v>
      </c>
      <c r="M44" s="16">
        <v>10</v>
      </c>
      <c r="N44" s="6" t="s">
        <v>13</v>
      </c>
      <c r="T44" s="41" t="str">
        <f t="shared" si="1"/>
        <v>3x5x0.1875</v>
      </c>
      <c r="U44" s="25">
        <v>3.0000000000000004</v>
      </c>
      <c r="V44" s="25">
        <v>5</v>
      </c>
      <c r="W44" s="25">
        <v>0.18750000000000003</v>
      </c>
      <c r="X44" s="26">
        <f t="shared" si="2"/>
        <v>0.37500000000000006</v>
      </c>
      <c r="Y44" s="27" t="str">
        <f t="shared" si="3"/>
        <v>3x5</v>
      </c>
      <c r="Z44" s="30">
        <f t="shared" si="4"/>
        <v>0.18750000000000003</v>
      </c>
      <c r="AA44" s="31" t="s">
        <v>13</v>
      </c>
      <c r="AC44" s="70">
        <v>5</v>
      </c>
      <c r="AD44" s="70">
        <v>9</v>
      </c>
      <c r="AJ44" s="23" t="str">
        <f t="shared" si="8"/>
        <v>3x3</v>
      </c>
      <c r="AK44" s="16">
        <v>3</v>
      </c>
      <c r="AL44" s="6">
        <v>3</v>
      </c>
      <c r="AM44" s="6" t="s">
        <v>13</v>
      </c>
      <c r="AO44" s="17">
        <v>3</v>
      </c>
    </row>
    <row r="45" spans="11:50" x14ac:dyDescent="0.25">
      <c r="K45" s="23" t="str">
        <f t="shared" si="7"/>
        <v>1x0.5</v>
      </c>
      <c r="L45" s="16">
        <v>0.5</v>
      </c>
      <c r="M45" s="16">
        <v>1</v>
      </c>
      <c r="N45" s="6" t="s">
        <v>13</v>
      </c>
      <c r="T45" s="41" t="str">
        <f t="shared" si="1"/>
        <v>3x5x0.25</v>
      </c>
      <c r="U45" s="25">
        <v>3.0000000000000004</v>
      </c>
      <c r="V45" s="25">
        <v>5</v>
      </c>
      <c r="W45" s="25">
        <v>0.25</v>
      </c>
      <c r="X45" s="26">
        <f t="shared" si="2"/>
        <v>0.5</v>
      </c>
      <c r="Y45" s="27" t="str">
        <f t="shared" si="3"/>
        <v>3x5</v>
      </c>
      <c r="Z45" s="30">
        <f t="shared" si="4"/>
        <v>0.25</v>
      </c>
      <c r="AA45" s="31" t="s">
        <v>13</v>
      </c>
      <c r="AC45" s="70">
        <v>5</v>
      </c>
      <c r="AD45" s="70">
        <v>10</v>
      </c>
      <c r="AJ45" s="23" t="str">
        <f t="shared" si="8"/>
        <v>3x3.0625</v>
      </c>
      <c r="AK45" s="16">
        <v>3.0625</v>
      </c>
      <c r="AL45" s="6">
        <v>3</v>
      </c>
      <c r="AM45" s="6" t="s">
        <v>13</v>
      </c>
      <c r="AO45" s="17">
        <v>3.0625</v>
      </c>
    </row>
    <row r="46" spans="11:50" x14ac:dyDescent="0.25">
      <c r="K46" s="23" t="str">
        <f t="shared" si="7"/>
        <v>2x0.5</v>
      </c>
      <c r="L46" s="16">
        <v>0.5</v>
      </c>
      <c r="M46" s="16">
        <v>2</v>
      </c>
      <c r="N46" s="6" t="s">
        <v>13</v>
      </c>
      <c r="T46" s="41" t="str">
        <f t="shared" si="1"/>
        <v>3x5x0.3125</v>
      </c>
      <c r="U46" s="25">
        <v>3.0000000000000004</v>
      </c>
      <c r="V46" s="25">
        <v>5</v>
      </c>
      <c r="W46" s="25">
        <v>0.3125</v>
      </c>
      <c r="X46" s="26">
        <f t="shared" si="2"/>
        <v>0.625</v>
      </c>
      <c r="Y46" s="27" t="str">
        <f t="shared" si="3"/>
        <v>3x5</v>
      </c>
      <c r="Z46" s="30">
        <f t="shared" si="4"/>
        <v>0.3125</v>
      </c>
      <c r="AA46" s="31" t="s">
        <v>13</v>
      </c>
      <c r="AC46" s="70">
        <v>6.0000000000000009</v>
      </c>
      <c r="AD46" s="70">
        <v>2</v>
      </c>
      <c r="AJ46" s="23" t="str">
        <f t="shared" si="8"/>
        <v>3x3.125</v>
      </c>
      <c r="AK46" s="16">
        <v>3.125</v>
      </c>
      <c r="AL46" s="6">
        <v>3</v>
      </c>
      <c r="AM46" s="6" t="s">
        <v>13</v>
      </c>
      <c r="AO46" s="17">
        <v>3.125</v>
      </c>
    </row>
    <row r="47" spans="11:50" x14ac:dyDescent="0.25">
      <c r="K47" s="23" t="str">
        <f t="shared" si="7"/>
        <v>2.5x0.5</v>
      </c>
      <c r="L47" s="16">
        <v>0.5</v>
      </c>
      <c r="M47" s="16">
        <v>2.5</v>
      </c>
      <c r="N47" s="6" t="s">
        <v>13</v>
      </c>
      <c r="T47" s="41" t="str">
        <f t="shared" si="1"/>
        <v>3x5x0.375</v>
      </c>
      <c r="U47" s="25">
        <v>3.0000000000000004</v>
      </c>
      <c r="V47" s="25">
        <v>5</v>
      </c>
      <c r="W47" s="25">
        <v>0.37500000000000006</v>
      </c>
      <c r="X47" s="26">
        <f t="shared" si="2"/>
        <v>0.75000000000000011</v>
      </c>
      <c r="Y47" s="27" t="str">
        <f t="shared" si="3"/>
        <v>3x5</v>
      </c>
      <c r="Z47" s="30">
        <f t="shared" si="4"/>
        <v>0.37500000000000006</v>
      </c>
      <c r="AA47" s="31" t="s">
        <v>13</v>
      </c>
      <c r="AC47" s="70">
        <v>6.0000000000000009</v>
      </c>
      <c r="AD47" s="70">
        <v>3</v>
      </c>
      <c r="AJ47" s="23" t="str">
        <f t="shared" si="8"/>
        <v>3x3.1875</v>
      </c>
      <c r="AK47" s="16">
        <v>3.1875</v>
      </c>
      <c r="AL47" s="6">
        <v>3</v>
      </c>
      <c r="AM47" s="6" t="s">
        <v>13</v>
      </c>
      <c r="AO47" s="17">
        <v>3.1875</v>
      </c>
    </row>
    <row r="48" spans="11:50" x14ac:dyDescent="0.25">
      <c r="K48" s="23" t="str">
        <f t="shared" si="7"/>
        <v>3x0.5</v>
      </c>
      <c r="L48" s="16">
        <v>0.5</v>
      </c>
      <c r="M48" s="16">
        <v>3</v>
      </c>
      <c r="N48" s="6" t="s">
        <v>13</v>
      </c>
      <c r="T48" s="41" t="str">
        <f t="shared" si="1"/>
        <v>3x5x0.5</v>
      </c>
      <c r="U48" s="25">
        <v>3.0000000000000004</v>
      </c>
      <c r="V48" s="25">
        <v>5</v>
      </c>
      <c r="W48" s="25">
        <v>0.5</v>
      </c>
      <c r="X48" s="26">
        <f t="shared" si="2"/>
        <v>1</v>
      </c>
      <c r="Y48" s="27" t="str">
        <f t="shared" si="3"/>
        <v>3x5</v>
      </c>
      <c r="Z48" s="30">
        <f t="shared" si="4"/>
        <v>0.5</v>
      </c>
      <c r="AA48" s="31" t="s">
        <v>13</v>
      </c>
      <c r="AC48" s="70">
        <v>6.0000000000000009</v>
      </c>
      <c r="AD48" s="70">
        <v>4</v>
      </c>
      <c r="AJ48" s="23" t="str">
        <f t="shared" si="8"/>
        <v>3x3.25</v>
      </c>
      <c r="AK48" s="16">
        <v>3.25</v>
      </c>
      <c r="AL48" s="6">
        <v>3</v>
      </c>
      <c r="AM48" s="6" t="s">
        <v>13</v>
      </c>
      <c r="AO48" s="17">
        <v>3.25</v>
      </c>
    </row>
    <row r="49" spans="11:41" x14ac:dyDescent="0.25">
      <c r="K49" s="23" t="str">
        <f t="shared" si="7"/>
        <v>4x0.5</v>
      </c>
      <c r="L49" s="16">
        <v>0.5</v>
      </c>
      <c r="M49" s="16">
        <v>4</v>
      </c>
      <c r="N49" s="6" t="s">
        <v>13</v>
      </c>
      <c r="T49" s="41" t="str">
        <f t="shared" si="1"/>
        <v>3x6x0.1875</v>
      </c>
      <c r="U49" s="25">
        <v>3.0000000000000004</v>
      </c>
      <c r="V49" s="25">
        <v>6</v>
      </c>
      <c r="W49" s="25">
        <v>0.18750000000000003</v>
      </c>
      <c r="X49" s="26">
        <f t="shared" si="2"/>
        <v>0.37500000000000006</v>
      </c>
      <c r="Y49" s="27" t="str">
        <f t="shared" si="3"/>
        <v>3x6</v>
      </c>
      <c r="Z49" s="30">
        <f t="shared" si="4"/>
        <v>0.18750000000000003</v>
      </c>
      <c r="AA49" s="31" t="s">
        <v>13</v>
      </c>
      <c r="AC49" s="70">
        <v>6.0000000000000009</v>
      </c>
      <c r="AD49" s="70">
        <v>5</v>
      </c>
      <c r="AJ49" s="23" t="str">
        <f t="shared" si="8"/>
        <v>3x3.3125</v>
      </c>
      <c r="AK49" s="16">
        <v>3.3125</v>
      </c>
      <c r="AL49" s="6">
        <v>3</v>
      </c>
      <c r="AM49" s="6" t="s">
        <v>13</v>
      </c>
      <c r="AO49" s="17">
        <v>3.3125</v>
      </c>
    </row>
    <row r="50" spans="11:41" x14ac:dyDescent="0.25">
      <c r="K50" s="23" t="str">
        <f t="shared" si="7"/>
        <v>5x0.5</v>
      </c>
      <c r="L50" s="16">
        <v>0.5</v>
      </c>
      <c r="M50" s="16">
        <v>5</v>
      </c>
      <c r="N50" s="6" t="s">
        <v>13</v>
      </c>
      <c r="T50" s="41" t="str">
        <f t="shared" si="1"/>
        <v>3x6x0.25</v>
      </c>
      <c r="U50" s="25">
        <v>3.0000000000000004</v>
      </c>
      <c r="V50" s="25">
        <v>6</v>
      </c>
      <c r="W50" s="25">
        <v>0.25</v>
      </c>
      <c r="X50" s="26">
        <f t="shared" si="2"/>
        <v>0.5</v>
      </c>
      <c r="Y50" s="27" t="str">
        <f t="shared" si="3"/>
        <v>3x6</v>
      </c>
      <c r="Z50" s="30">
        <f t="shared" si="4"/>
        <v>0.25</v>
      </c>
      <c r="AA50" s="31" t="s">
        <v>13</v>
      </c>
      <c r="AC50" s="70">
        <v>6.0000000000000009</v>
      </c>
      <c r="AD50" s="70">
        <v>6</v>
      </c>
      <c r="AJ50" s="23" t="str">
        <f t="shared" si="8"/>
        <v>3x3.375</v>
      </c>
      <c r="AK50" s="16">
        <v>3.375</v>
      </c>
      <c r="AL50" s="6">
        <v>3</v>
      </c>
      <c r="AM50" s="6" t="s">
        <v>13</v>
      </c>
      <c r="AO50" s="17">
        <v>3.375</v>
      </c>
    </row>
    <row r="51" spans="11:41" x14ac:dyDescent="0.25">
      <c r="K51" s="23" t="str">
        <f t="shared" si="7"/>
        <v>6x0.5</v>
      </c>
      <c r="L51" s="16">
        <v>0.5</v>
      </c>
      <c r="M51" s="16">
        <v>6</v>
      </c>
      <c r="N51" s="6" t="s">
        <v>13</v>
      </c>
      <c r="T51" s="41" t="str">
        <f t="shared" si="1"/>
        <v>3x6x0.3125</v>
      </c>
      <c r="U51" s="25">
        <v>3.0000000000000004</v>
      </c>
      <c r="V51" s="25">
        <v>6</v>
      </c>
      <c r="W51" s="25">
        <v>0.3125</v>
      </c>
      <c r="X51" s="26">
        <f t="shared" si="2"/>
        <v>0.625</v>
      </c>
      <c r="Y51" s="27" t="str">
        <f t="shared" si="3"/>
        <v>3x6</v>
      </c>
      <c r="Z51" s="30">
        <f t="shared" si="4"/>
        <v>0.3125</v>
      </c>
      <c r="AA51" s="31" t="s">
        <v>13</v>
      </c>
      <c r="AC51" s="70">
        <v>6.0000000000000009</v>
      </c>
      <c r="AD51" s="70">
        <v>8</v>
      </c>
      <c r="AJ51" s="23" t="str">
        <f t="shared" si="8"/>
        <v>3x3.4375</v>
      </c>
      <c r="AK51" s="16">
        <v>3.4375</v>
      </c>
      <c r="AL51" s="6">
        <v>3</v>
      </c>
      <c r="AM51" s="6" t="s">
        <v>13</v>
      </c>
      <c r="AO51" s="17">
        <v>3.4375</v>
      </c>
    </row>
    <row r="52" spans="11:41" x14ac:dyDescent="0.25">
      <c r="K52" s="23" t="str">
        <f t="shared" si="7"/>
        <v>7x0.5</v>
      </c>
      <c r="L52" s="16">
        <v>0.5</v>
      </c>
      <c r="M52" s="16">
        <v>7</v>
      </c>
      <c r="N52" s="6" t="s">
        <v>13</v>
      </c>
      <c r="T52" s="41" t="str">
        <f t="shared" si="1"/>
        <v>3x6x0.375</v>
      </c>
      <c r="U52" s="25">
        <v>3.0000000000000004</v>
      </c>
      <c r="V52" s="25">
        <v>6</v>
      </c>
      <c r="W52" s="25">
        <v>0.37500000000000006</v>
      </c>
      <c r="X52" s="26">
        <f t="shared" si="2"/>
        <v>0.75000000000000011</v>
      </c>
      <c r="Y52" s="27" t="str">
        <f t="shared" si="3"/>
        <v>3x6</v>
      </c>
      <c r="Z52" s="30">
        <f t="shared" si="4"/>
        <v>0.37500000000000006</v>
      </c>
      <c r="AA52" s="31" t="s">
        <v>13</v>
      </c>
      <c r="AC52" s="70">
        <v>6.0000000000000009</v>
      </c>
      <c r="AD52" s="70">
        <v>9</v>
      </c>
      <c r="AJ52" s="23" t="str">
        <f t="shared" si="8"/>
        <v>3x3.5</v>
      </c>
      <c r="AK52" s="16">
        <v>3.5</v>
      </c>
      <c r="AL52" s="6">
        <v>3</v>
      </c>
      <c r="AM52" s="6" t="s">
        <v>13</v>
      </c>
      <c r="AO52" s="17">
        <v>3.5</v>
      </c>
    </row>
    <row r="53" spans="11:41" x14ac:dyDescent="0.25">
      <c r="K53" s="23" t="str">
        <f t="shared" si="7"/>
        <v>8x0.5</v>
      </c>
      <c r="L53" s="16">
        <v>0.5</v>
      </c>
      <c r="M53" s="16">
        <v>8</v>
      </c>
      <c r="N53" s="6" t="s">
        <v>13</v>
      </c>
      <c r="T53" s="41" t="str">
        <f t="shared" si="1"/>
        <v>3x7x0.1875</v>
      </c>
      <c r="U53" s="25">
        <v>3.0000000000000004</v>
      </c>
      <c r="V53" s="25">
        <v>7</v>
      </c>
      <c r="W53" s="25">
        <v>0.18750000000000003</v>
      </c>
      <c r="X53" s="26">
        <f t="shared" si="2"/>
        <v>0.37500000000000006</v>
      </c>
      <c r="Y53" s="27" t="str">
        <f t="shared" si="3"/>
        <v>3x7</v>
      </c>
      <c r="Z53" s="30">
        <f t="shared" si="4"/>
        <v>0.18750000000000003</v>
      </c>
      <c r="AA53" s="31" t="s">
        <v>13</v>
      </c>
      <c r="AC53" s="70">
        <v>6.0000000000000009</v>
      </c>
      <c r="AD53" s="70">
        <v>10</v>
      </c>
      <c r="AJ53" s="23" t="str">
        <f t="shared" si="8"/>
        <v>3x3.5625</v>
      </c>
      <c r="AK53" s="16">
        <v>3.5625</v>
      </c>
      <c r="AL53" s="6">
        <v>3</v>
      </c>
      <c r="AM53" s="6" t="s">
        <v>13</v>
      </c>
      <c r="AO53" s="17">
        <v>3.5625</v>
      </c>
    </row>
    <row r="54" spans="11:41" x14ac:dyDescent="0.25">
      <c r="K54" s="23" t="str">
        <f t="shared" si="7"/>
        <v>10x0.5</v>
      </c>
      <c r="L54" s="16">
        <v>0.5</v>
      </c>
      <c r="M54" s="16">
        <v>10</v>
      </c>
      <c r="N54" s="6" t="s">
        <v>13</v>
      </c>
      <c r="T54" s="41" t="str">
        <f t="shared" si="1"/>
        <v>3x7x0.25</v>
      </c>
      <c r="U54" s="25">
        <v>3.0000000000000004</v>
      </c>
      <c r="V54" s="25">
        <v>7</v>
      </c>
      <c r="W54" s="25">
        <v>0.25</v>
      </c>
      <c r="X54" s="26">
        <f t="shared" si="2"/>
        <v>0.5</v>
      </c>
      <c r="Y54" s="27" t="str">
        <f t="shared" si="3"/>
        <v>3x7</v>
      </c>
      <c r="Z54" s="30">
        <f t="shared" si="4"/>
        <v>0.25</v>
      </c>
      <c r="AA54" s="31" t="s">
        <v>13</v>
      </c>
      <c r="AC54" s="70">
        <v>6.0000000000000009</v>
      </c>
      <c r="AD54" s="70">
        <v>12</v>
      </c>
      <c r="AJ54" s="23" t="str">
        <f t="shared" si="8"/>
        <v>3x3.625</v>
      </c>
      <c r="AK54" s="16">
        <v>3.625</v>
      </c>
      <c r="AL54" s="6">
        <v>3</v>
      </c>
      <c r="AM54" s="6" t="s">
        <v>13</v>
      </c>
      <c r="AO54" s="17">
        <v>3.625</v>
      </c>
    </row>
    <row r="55" spans="11:41" x14ac:dyDescent="0.25">
      <c r="K55" s="23" t="str">
        <f t="shared" si="7"/>
        <v>1.5x0.625</v>
      </c>
      <c r="L55" s="16">
        <v>0.625</v>
      </c>
      <c r="M55" s="16">
        <v>1.5</v>
      </c>
      <c r="N55" s="6" t="s">
        <v>13</v>
      </c>
      <c r="T55" s="41" t="str">
        <f t="shared" si="1"/>
        <v>3x7x0.3125</v>
      </c>
      <c r="U55" s="25">
        <v>3.0000000000000004</v>
      </c>
      <c r="V55" s="25">
        <v>7</v>
      </c>
      <c r="W55" s="25">
        <v>0.3125</v>
      </c>
      <c r="X55" s="26">
        <f t="shared" si="2"/>
        <v>0.625</v>
      </c>
      <c r="Y55" s="27" t="str">
        <f t="shared" si="3"/>
        <v>3x7</v>
      </c>
      <c r="Z55" s="30">
        <f t="shared" si="4"/>
        <v>0.3125</v>
      </c>
      <c r="AA55" s="31" t="s">
        <v>13</v>
      </c>
      <c r="AC55" s="70">
        <v>6.0000000000000009</v>
      </c>
      <c r="AD55" s="70">
        <v>14</v>
      </c>
      <c r="AJ55" s="23" t="str">
        <f t="shared" si="8"/>
        <v>3x3.6875</v>
      </c>
      <c r="AK55" s="16">
        <v>3.6875</v>
      </c>
      <c r="AL55" s="6">
        <v>3</v>
      </c>
      <c r="AM55" s="6" t="s">
        <v>13</v>
      </c>
      <c r="AO55" s="17">
        <v>3.6875</v>
      </c>
    </row>
    <row r="56" spans="11:41" x14ac:dyDescent="0.25">
      <c r="K56" s="23" t="str">
        <f t="shared" si="7"/>
        <v>2x0.625</v>
      </c>
      <c r="L56" s="16">
        <v>0.625</v>
      </c>
      <c r="M56" s="16">
        <v>2</v>
      </c>
      <c r="N56" s="6" t="s">
        <v>13</v>
      </c>
      <c r="T56" s="41" t="str">
        <f t="shared" si="1"/>
        <v>3x7x0.375</v>
      </c>
      <c r="U56" s="25">
        <v>3.0000000000000004</v>
      </c>
      <c r="V56" s="25">
        <v>7</v>
      </c>
      <c r="W56" s="25">
        <v>0.37500000000000006</v>
      </c>
      <c r="X56" s="26">
        <f t="shared" si="2"/>
        <v>0.75000000000000011</v>
      </c>
      <c r="Y56" s="27" t="str">
        <f t="shared" si="3"/>
        <v>3x7</v>
      </c>
      <c r="Z56" s="30">
        <f t="shared" si="4"/>
        <v>0.37500000000000006</v>
      </c>
      <c r="AA56" s="31" t="s">
        <v>13</v>
      </c>
      <c r="AC56" s="70">
        <v>6.0000000000000009</v>
      </c>
      <c r="AD56" s="70">
        <v>18</v>
      </c>
      <c r="AJ56" s="23" t="str">
        <f t="shared" si="8"/>
        <v>3x3.75</v>
      </c>
      <c r="AK56" s="16">
        <v>3.75</v>
      </c>
      <c r="AL56" s="6">
        <v>3</v>
      </c>
      <c r="AM56" s="6" t="s">
        <v>13</v>
      </c>
      <c r="AO56" s="17">
        <v>3.75</v>
      </c>
    </row>
    <row r="57" spans="11:41" x14ac:dyDescent="0.25">
      <c r="K57" s="23" t="str">
        <f t="shared" si="7"/>
        <v>2.5x0.625</v>
      </c>
      <c r="L57" s="16">
        <v>0.625</v>
      </c>
      <c r="M57" s="16">
        <v>2.5</v>
      </c>
      <c r="N57" s="6" t="s">
        <v>13</v>
      </c>
      <c r="T57" s="41" t="str">
        <f t="shared" si="1"/>
        <v>3x7x0.5</v>
      </c>
      <c r="U57" s="25">
        <v>3.0000000000000004</v>
      </c>
      <c r="V57" s="25">
        <v>7</v>
      </c>
      <c r="W57" s="25">
        <v>0.5</v>
      </c>
      <c r="X57" s="26">
        <f t="shared" si="2"/>
        <v>1</v>
      </c>
      <c r="Y57" s="27" t="str">
        <f t="shared" si="3"/>
        <v>3x7</v>
      </c>
      <c r="Z57" s="30">
        <f t="shared" si="4"/>
        <v>0.5</v>
      </c>
      <c r="AA57" s="31" t="s">
        <v>13</v>
      </c>
      <c r="AC57" s="70">
        <v>7</v>
      </c>
      <c r="AD57" s="70">
        <v>2</v>
      </c>
      <c r="AJ57" s="23" t="str">
        <f t="shared" si="8"/>
        <v>3x3.8125</v>
      </c>
      <c r="AK57" s="16">
        <v>3.8125</v>
      </c>
      <c r="AL57" s="6">
        <v>3</v>
      </c>
      <c r="AM57" s="6" t="s">
        <v>13</v>
      </c>
      <c r="AO57" s="17">
        <v>3.8125</v>
      </c>
    </row>
    <row r="58" spans="11:41" x14ac:dyDescent="0.25">
      <c r="K58" s="23" t="str">
        <f t="shared" si="7"/>
        <v>4x0.625</v>
      </c>
      <c r="L58" s="16">
        <v>0.625</v>
      </c>
      <c r="M58" s="16">
        <v>4</v>
      </c>
      <c r="N58" s="6" t="s">
        <v>13</v>
      </c>
      <c r="T58" s="41" t="str">
        <f t="shared" si="1"/>
        <v>3x8x0.1875</v>
      </c>
      <c r="U58" s="25">
        <v>3.0000000000000004</v>
      </c>
      <c r="V58" s="25">
        <v>8</v>
      </c>
      <c r="W58" s="25">
        <v>0.18750000000000003</v>
      </c>
      <c r="X58" s="26">
        <f t="shared" si="2"/>
        <v>0.37500000000000006</v>
      </c>
      <c r="Y58" s="27" t="str">
        <f t="shared" si="3"/>
        <v>3x8</v>
      </c>
      <c r="Z58" s="30">
        <f t="shared" si="4"/>
        <v>0.18750000000000003</v>
      </c>
      <c r="AA58" s="31" t="s">
        <v>13</v>
      </c>
      <c r="AC58" s="70">
        <v>7</v>
      </c>
      <c r="AD58" s="70">
        <v>3</v>
      </c>
      <c r="AJ58" s="23" t="str">
        <f t="shared" si="8"/>
        <v>3x3.875</v>
      </c>
      <c r="AK58" s="16">
        <v>3.875</v>
      </c>
      <c r="AL58" s="6">
        <v>3</v>
      </c>
      <c r="AM58" s="6" t="s">
        <v>13</v>
      </c>
      <c r="AO58" s="17">
        <v>3.875</v>
      </c>
    </row>
    <row r="59" spans="11:41" x14ac:dyDescent="0.25">
      <c r="K59" s="23" t="str">
        <f t="shared" si="7"/>
        <v>6x0.625</v>
      </c>
      <c r="L59" s="16">
        <v>0.625</v>
      </c>
      <c r="M59" s="16">
        <v>6</v>
      </c>
      <c r="N59" s="6" t="s">
        <v>13</v>
      </c>
      <c r="T59" s="41" t="str">
        <f t="shared" si="1"/>
        <v>3x8x0.25</v>
      </c>
      <c r="U59" s="25">
        <v>3.0000000000000004</v>
      </c>
      <c r="V59" s="25">
        <v>8</v>
      </c>
      <c r="W59" s="25">
        <v>0.25</v>
      </c>
      <c r="X59" s="26">
        <f t="shared" si="2"/>
        <v>0.5</v>
      </c>
      <c r="Y59" s="27" t="str">
        <f t="shared" si="3"/>
        <v>3x8</v>
      </c>
      <c r="Z59" s="30">
        <f t="shared" si="4"/>
        <v>0.25</v>
      </c>
      <c r="AA59" s="31" t="s">
        <v>13</v>
      </c>
      <c r="AC59" s="70">
        <v>7</v>
      </c>
      <c r="AD59" s="70">
        <v>4</v>
      </c>
      <c r="AJ59" s="23" t="str">
        <f t="shared" si="8"/>
        <v>3x3.9375</v>
      </c>
      <c r="AK59" s="16">
        <v>3.9375</v>
      </c>
      <c r="AL59" s="6">
        <v>3</v>
      </c>
      <c r="AM59" s="6" t="s">
        <v>13</v>
      </c>
      <c r="AO59" s="17">
        <v>3.9375</v>
      </c>
    </row>
    <row r="60" spans="11:41" x14ac:dyDescent="0.25">
      <c r="K60" s="23" t="str">
        <f t="shared" si="7"/>
        <v>7x0.625</v>
      </c>
      <c r="L60" s="16">
        <v>0.625</v>
      </c>
      <c r="M60" s="16">
        <v>7</v>
      </c>
      <c r="N60" s="6" t="s">
        <v>13</v>
      </c>
      <c r="T60" s="41" t="str">
        <f t="shared" si="1"/>
        <v>3x8x0.3125</v>
      </c>
      <c r="U60" s="25">
        <v>3.0000000000000004</v>
      </c>
      <c r="V60" s="25">
        <v>8</v>
      </c>
      <c r="W60" s="25">
        <v>0.3125</v>
      </c>
      <c r="X60" s="26">
        <f t="shared" si="2"/>
        <v>0.625</v>
      </c>
      <c r="Y60" s="27" t="str">
        <f t="shared" si="3"/>
        <v>3x8</v>
      </c>
      <c r="Z60" s="30">
        <f t="shared" si="4"/>
        <v>0.3125</v>
      </c>
      <c r="AA60" s="31" t="s">
        <v>13</v>
      </c>
      <c r="AC60" s="70">
        <v>7</v>
      </c>
      <c r="AD60" s="70">
        <v>5</v>
      </c>
      <c r="AJ60" s="23" t="str">
        <f t="shared" si="8"/>
        <v>3x4</v>
      </c>
      <c r="AK60" s="16">
        <v>4</v>
      </c>
      <c r="AL60" s="6">
        <v>3</v>
      </c>
      <c r="AM60" s="6" t="s">
        <v>13</v>
      </c>
      <c r="AO60" s="17">
        <v>4</v>
      </c>
    </row>
    <row r="61" spans="11:41" x14ac:dyDescent="0.25">
      <c r="K61" s="23" t="str">
        <f t="shared" si="7"/>
        <v>8x0.625</v>
      </c>
      <c r="L61" s="16">
        <v>0.625</v>
      </c>
      <c r="M61" s="16">
        <v>8</v>
      </c>
      <c r="N61" s="6" t="s">
        <v>13</v>
      </c>
      <c r="T61" s="41" t="str">
        <f t="shared" si="1"/>
        <v>3x8x0.375</v>
      </c>
      <c r="U61" s="25">
        <v>3.0000000000000004</v>
      </c>
      <c r="V61" s="25">
        <v>8</v>
      </c>
      <c r="W61" s="25">
        <v>0.37500000000000006</v>
      </c>
      <c r="X61" s="26">
        <f t="shared" si="2"/>
        <v>0.75000000000000011</v>
      </c>
      <c r="Y61" s="27" t="str">
        <f t="shared" si="3"/>
        <v>3x8</v>
      </c>
      <c r="Z61" s="30">
        <f t="shared" si="4"/>
        <v>0.37500000000000006</v>
      </c>
      <c r="AA61" s="31" t="s">
        <v>13</v>
      </c>
      <c r="AC61" s="70">
        <v>7</v>
      </c>
      <c r="AD61" s="70">
        <v>7</v>
      </c>
      <c r="AJ61" s="23" t="str">
        <f t="shared" si="8"/>
        <v>3x4.0625</v>
      </c>
      <c r="AK61" s="16">
        <v>4.0625</v>
      </c>
      <c r="AL61" s="6">
        <v>3</v>
      </c>
      <c r="AM61" s="6" t="s">
        <v>13</v>
      </c>
      <c r="AO61" s="17">
        <v>4.0625</v>
      </c>
    </row>
    <row r="62" spans="11:41" x14ac:dyDescent="0.25">
      <c r="K62" s="23" t="str">
        <f t="shared" si="7"/>
        <v>9x0.625</v>
      </c>
      <c r="L62" s="16">
        <v>0.625</v>
      </c>
      <c r="M62" s="16">
        <v>9</v>
      </c>
      <c r="N62" s="6" t="s">
        <v>13</v>
      </c>
      <c r="T62" s="41" t="str">
        <f t="shared" si="1"/>
        <v>3x8x0.5</v>
      </c>
      <c r="U62" s="25">
        <v>3.0000000000000004</v>
      </c>
      <c r="V62" s="25">
        <v>8</v>
      </c>
      <c r="W62" s="25">
        <v>0.5</v>
      </c>
      <c r="X62" s="26">
        <f t="shared" si="2"/>
        <v>1</v>
      </c>
      <c r="Y62" s="27" t="str">
        <f t="shared" si="3"/>
        <v>3x8</v>
      </c>
      <c r="Z62" s="30">
        <f t="shared" si="4"/>
        <v>0.5</v>
      </c>
      <c r="AA62" s="31" t="s">
        <v>13</v>
      </c>
      <c r="AC62" s="70">
        <v>7</v>
      </c>
      <c r="AD62" s="70">
        <v>9</v>
      </c>
      <c r="AJ62" s="23" t="str">
        <f t="shared" si="8"/>
        <v>3x4.125</v>
      </c>
      <c r="AK62" s="16">
        <v>4.125</v>
      </c>
      <c r="AL62" s="6">
        <v>3</v>
      </c>
      <c r="AM62" s="6" t="s">
        <v>13</v>
      </c>
      <c r="AO62" s="17">
        <v>4.125</v>
      </c>
    </row>
    <row r="63" spans="11:41" x14ac:dyDescent="0.25">
      <c r="K63" s="23" t="str">
        <f t="shared" si="7"/>
        <v>10x0.625</v>
      </c>
      <c r="L63" s="16">
        <v>0.625</v>
      </c>
      <c r="M63" s="16">
        <v>10</v>
      </c>
      <c r="N63" s="6" t="s">
        <v>13</v>
      </c>
      <c r="T63" s="41" t="str">
        <f t="shared" si="1"/>
        <v>3x9x0.1875</v>
      </c>
      <c r="U63" s="25">
        <v>3.0000000000000004</v>
      </c>
      <c r="V63" s="25">
        <v>9</v>
      </c>
      <c r="W63" s="25">
        <v>0.18750000000000003</v>
      </c>
      <c r="X63" s="26">
        <f t="shared" si="2"/>
        <v>0.37500000000000006</v>
      </c>
      <c r="Y63" s="27" t="str">
        <f t="shared" si="3"/>
        <v>3x9</v>
      </c>
      <c r="Z63" s="30">
        <f t="shared" si="4"/>
        <v>0.18750000000000003</v>
      </c>
      <c r="AA63" s="31" t="s">
        <v>13</v>
      </c>
      <c r="AC63" s="70">
        <v>8</v>
      </c>
      <c r="AD63" s="70">
        <v>2</v>
      </c>
      <c r="AJ63" s="23" t="str">
        <f t="shared" si="8"/>
        <v>3x4.1875</v>
      </c>
      <c r="AK63" s="16">
        <v>4.1875</v>
      </c>
      <c r="AL63" s="6">
        <v>3</v>
      </c>
      <c r="AM63" s="6" t="s">
        <v>13</v>
      </c>
      <c r="AO63" s="17">
        <v>4.1875</v>
      </c>
    </row>
    <row r="64" spans="11:41" x14ac:dyDescent="0.25">
      <c r="K64" s="23" t="str">
        <f t="shared" si="7"/>
        <v>12x0.625</v>
      </c>
      <c r="L64" s="16">
        <v>0.625</v>
      </c>
      <c r="M64" s="16">
        <v>12</v>
      </c>
      <c r="N64" s="6" t="s">
        <v>13</v>
      </c>
      <c r="T64" s="41" t="str">
        <f t="shared" si="1"/>
        <v>3x9x0.25</v>
      </c>
      <c r="U64" s="25">
        <v>3.0000000000000004</v>
      </c>
      <c r="V64" s="25">
        <v>9</v>
      </c>
      <c r="W64" s="25">
        <v>0.25</v>
      </c>
      <c r="X64" s="26">
        <f t="shared" si="2"/>
        <v>0.5</v>
      </c>
      <c r="Y64" s="27" t="str">
        <f t="shared" si="3"/>
        <v>3x9</v>
      </c>
      <c r="Z64" s="30">
        <f t="shared" si="4"/>
        <v>0.25</v>
      </c>
      <c r="AA64" s="31" t="s">
        <v>13</v>
      </c>
      <c r="AC64" s="70">
        <v>8</v>
      </c>
      <c r="AD64" s="70">
        <v>3</v>
      </c>
      <c r="AJ64" s="23" t="str">
        <f t="shared" si="8"/>
        <v>3x4.25</v>
      </c>
      <c r="AK64" s="16">
        <v>4.25</v>
      </c>
      <c r="AL64" s="6">
        <v>3</v>
      </c>
      <c r="AM64" s="6" t="s">
        <v>13</v>
      </c>
      <c r="AO64" s="17">
        <v>4.25</v>
      </c>
    </row>
    <row r="65" spans="11:41" x14ac:dyDescent="0.25">
      <c r="K65" s="23" t="str">
        <f t="shared" si="7"/>
        <v>2x0.75</v>
      </c>
      <c r="L65" s="16">
        <v>0.75</v>
      </c>
      <c r="M65" s="16">
        <v>2</v>
      </c>
      <c r="N65" s="6" t="s">
        <v>13</v>
      </c>
      <c r="T65" s="41" t="str">
        <f t="shared" si="1"/>
        <v>3x9x0.3125</v>
      </c>
      <c r="U65" s="25">
        <v>3.0000000000000004</v>
      </c>
      <c r="V65" s="25">
        <v>9</v>
      </c>
      <c r="W65" s="25">
        <v>0.3125</v>
      </c>
      <c r="X65" s="26">
        <f t="shared" si="2"/>
        <v>0.625</v>
      </c>
      <c r="Y65" s="27" t="str">
        <f t="shared" si="3"/>
        <v>3x9</v>
      </c>
      <c r="Z65" s="30">
        <f t="shared" si="4"/>
        <v>0.3125</v>
      </c>
      <c r="AA65" s="31" t="s">
        <v>13</v>
      </c>
      <c r="AC65" s="70">
        <v>8</v>
      </c>
      <c r="AD65" s="70">
        <v>4</v>
      </c>
      <c r="AJ65" s="23" t="str">
        <f t="shared" si="8"/>
        <v>3x4.3125</v>
      </c>
      <c r="AK65" s="16">
        <v>4.3125</v>
      </c>
      <c r="AL65" s="6">
        <v>3</v>
      </c>
      <c r="AM65" s="6" t="s">
        <v>13</v>
      </c>
      <c r="AO65" s="17">
        <v>4.3125</v>
      </c>
    </row>
    <row r="66" spans="11:41" x14ac:dyDescent="0.25">
      <c r="K66" s="23" t="str">
        <f t="shared" si="7"/>
        <v>4x0.75</v>
      </c>
      <c r="L66" s="16">
        <v>0.75</v>
      </c>
      <c r="M66" s="16">
        <v>4</v>
      </c>
      <c r="N66" s="6" t="s">
        <v>13</v>
      </c>
      <c r="T66" s="41" t="str">
        <f t="shared" si="1"/>
        <v>3x9x0.375</v>
      </c>
      <c r="U66" s="25">
        <v>3.0000000000000004</v>
      </c>
      <c r="V66" s="25">
        <v>9</v>
      </c>
      <c r="W66" s="25">
        <v>0.37500000000000006</v>
      </c>
      <c r="X66" s="26">
        <f t="shared" si="2"/>
        <v>0.75000000000000011</v>
      </c>
      <c r="Y66" s="27" t="str">
        <f t="shared" si="3"/>
        <v>3x9</v>
      </c>
      <c r="Z66" s="30">
        <f t="shared" si="4"/>
        <v>0.37500000000000006</v>
      </c>
      <c r="AA66" s="31" t="s">
        <v>13</v>
      </c>
      <c r="AC66" s="70">
        <v>8</v>
      </c>
      <c r="AD66" s="70">
        <v>6</v>
      </c>
      <c r="AJ66" s="23" t="str">
        <f t="shared" si="8"/>
        <v>3x4.375</v>
      </c>
      <c r="AK66" s="16">
        <v>4.375</v>
      </c>
      <c r="AL66" s="6">
        <v>3</v>
      </c>
      <c r="AM66" s="6" t="s">
        <v>13</v>
      </c>
      <c r="AO66" s="17">
        <v>4.375</v>
      </c>
    </row>
    <row r="67" spans="11:41" x14ac:dyDescent="0.25">
      <c r="K67" s="23" t="str">
        <f t="shared" si="7"/>
        <v>5x0.75</v>
      </c>
      <c r="L67" s="16">
        <v>0.75</v>
      </c>
      <c r="M67" s="16">
        <v>5</v>
      </c>
      <c r="N67" s="6" t="s">
        <v>13</v>
      </c>
      <c r="T67" s="41" t="str">
        <f t="shared" si="1"/>
        <v>3x9x0.5</v>
      </c>
      <c r="U67" s="25">
        <v>3.0000000000000004</v>
      </c>
      <c r="V67" s="25">
        <v>9</v>
      </c>
      <c r="W67" s="25">
        <v>0.5</v>
      </c>
      <c r="X67" s="26">
        <f t="shared" si="2"/>
        <v>1</v>
      </c>
      <c r="Y67" s="27" t="str">
        <f t="shared" si="3"/>
        <v>3x9</v>
      </c>
      <c r="Z67" s="30">
        <f t="shared" si="4"/>
        <v>0.5</v>
      </c>
      <c r="AA67" s="31" t="s">
        <v>13</v>
      </c>
      <c r="AC67" s="70">
        <v>8</v>
      </c>
      <c r="AD67" s="70">
        <v>8</v>
      </c>
      <c r="AJ67" s="23" t="str">
        <f t="shared" si="8"/>
        <v>3x4.4375</v>
      </c>
      <c r="AK67" s="16">
        <v>4.4375</v>
      </c>
      <c r="AL67" s="6">
        <v>3</v>
      </c>
      <c r="AM67" s="6" t="s">
        <v>13</v>
      </c>
      <c r="AO67" s="17">
        <v>4.4375</v>
      </c>
    </row>
    <row r="68" spans="11:41" x14ac:dyDescent="0.25">
      <c r="K68" s="23" t="str">
        <f t="shared" ref="K68:K75" si="9">CONCATENATE(M68,"x",L68)</f>
        <v>6x0.75</v>
      </c>
      <c r="L68" s="16">
        <v>0.75</v>
      </c>
      <c r="M68" s="16">
        <v>6</v>
      </c>
      <c r="N68" s="6" t="s">
        <v>13</v>
      </c>
      <c r="T68" s="42" t="str">
        <f t="shared" ref="T68:T131" si="10">CONCATENATE(U68,"x",V68,"x",W68)</f>
        <v>3.5x2.5x0.1875</v>
      </c>
      <c r="U68" s="19">
        <v>3.5</v>
      </c>
      <c r="V68" s="19">
        <v>2.5</v>
      </c>
      <c r="W68" s="19">
        <v>0.18750000000000003</v>
      </c>
      <c r="X68" s="6">
        <f t="shared" ref="X68:X131" si="11">W68*2</f>
        <v>0.37500000000000006</v>
      </c>
      <c r="Y68" s="27" t="str">
        <f t="shared" ref="Y68:Y131" si="12">U68&amp;"x"&amp;V68</f>
        <v>3.5x2.5</v>
      </c>
      <c r="Z68" s="30">
        <f t="shared" ref="Z68:Z131" si="13">W68</f>
        <v>0.18750000000000003</v>
      </c>
      <c r="AA68" s="31" t="s">
        <v>13</v>
      </c>
      <c r="AC68" s="17">
        <v>8</v>
      </c>
      <c r="AD68" s="17">
        <v>10</v>
      </c>
      <c r="AJ68" s="23" t="str">
        <f t="shared" ref="AJ68:AJ93" si="14">AL68&amp;"x"&amp;AK68</f>
        <v>3x4.5</v>
      </c>
      <c r="AK68" s="16">
        <v>4.5</v>
      </c>
      <c r="AL68" s="6">
        <v>3</v>
      </c>
      <c r="AM68" s="6" t="s">
        <v>13</v>
      </c>
      <c r="AO68" s="17">
        <v>4.5</v>
      </c>
    </row>
    <row r="69" spans="11:41" x14ac:dyDescent="0.25">
      <c r="K69" s="23" t="str">
        <f t="shared" si="9"/>
        <v>7x0.75</v>
      </c>
      <c r="L69" s="16">
        <v>0.75</v>
      </c>
      <c r="M69" s="16">
        <v>7</v>
      </c>
      <c r="N69" s="6" t="s">
        <v>13</v>
      </c>
      <c r="T69" s="42" t="str">
        <f t="shared" si="10"/>
        <v>3.5x2.5x0.25</v>
      </c>
      <c r="U69" s="19">
        <v>3.5</v>
      </c>
      <c r="V69" s="19">
        <v>2.5</v>
      </c>
      <c r="W69" s="19">
        <v>0.25</v>
      </c>
      <c r="X69" s="6">
        <f t="shared" si="11"/>
        <v>0.5</v>
      </c>
      <c r="Y69" s="27" t="str">
        <f t="shared" si="12"/>
        <v>3.5x2.5</v>
      </c>
      <c r="Z69" s="30">
        <f t="shared" si="13"/>
        <v>0.25</v>
      </c>
      <c r="AA69" s="31" t="s">
        <v>13</v>
      </c>
      <c r="AC69" s="17">
        <v>8</v>
      </c>
      <c r="AD69" s="17">
        <v>12</v>
      </c>
      <c r="AJ69" s="23" t="str">
        <f t="shared" si="14"/>
        <v>3x4.5625</v>
      </c>
      <c r="AK69" s="16">
        <v>4.5625</v>
      </c>
      <c r="AL69" s="6">
        <v>3</v>
      </c>
      <c r="AM69" s="6" t="s">
        <v>13</v>
      </c>
      <c r="AO69" s="17">
        <v>4.5625</v>
      </c>
    </row>
    <row r="70" spans="11:41" x14ac:dyDescent="0.25">
      <c r="K70" s="23" t="str">
        <f t="shared" si="9"/>
        <v>8x0.75</v>
      </c>
      <c r="L70" s="16">
        <v>0.75</v>
      </c>
      <c r="M70" s="16">
        <v>8</v>
      </c>
      <c r="N70" s="6" t="s">
        <v>13</v>
      </c>
      <c r="T70" s="40" t="str">
        <f t="shared" si="10"/>
        <v>3.5x3.5x0.1875</v>
      </c>
      <c r="U70" s="32">
        <v>3.5</v>
      </c>
      <c r="V70" s="32">
        <v>3.5</v>
      </c>
      <c r="W70" s="32">
        <v>0.18750000000000003</v>
      </c>
      <c r="X70" s="33">
        <f t="shared" si="11"/>
        <v>0.37500000000000006</v>
      </c>
      <c r="Y70" s="27" t="str">
        <f t="shared" si="12"/>
        <v>3.5x3.5</v>
      </c>
      <c r="Z70" s="30">
        <f t="shared" si="13"/>
        <v>0.18750000000000003</v>
      </c>
      <c r="AA70" s="31" t="s">
        <v>13</v>
      </c>
      <c r="AC70" s="69">
        <v>8</v>
      </c>
      <c r="AD70" s="69">
        <v>16</v>
      </c>
      <c r="AJ70" s="23" t="str">
        <f t="shared" si="14"/>
        <v>3x4.625</v>
      </c>
      <c r="AK70" s="16">
        <v>4.625</v>
      </c>
      <c r="AL70" s="6">
        <v>3</v>
      </c>
      <c r="AM70" s="6" t="s">
        <v>13</v>
      </c>
      <c r="AO70" s="17">
        <v>4.625</v>
      </c>
    </row>
    <row r="71" spans="11:41" x14ac:dyDescent="0.25">
      <c r="K71" s="23" t="str">
        <f t="shared" si="9"/>
        <v>2x0.875</v>
      </c>
      <c r="L71" s="16">
        <v>0.875</v>
      </c>
      <c r="M71" s="16">
        <v>2</v>
      </c>
      <c r="N71" s="6" t="s">
        <v>13</v>
      </c>
      <c r="T71" s="40" t="str">
        <f t="shared" si="10"/>
        <v>3.5x3.5x0.25</v>
      </c>
      <c r="U71" s="32">
        <v>3.5</v>
      </c>
      <c r="V71" s="32">
        <v>3.5</v>
      </c>
      <c r="W71" s="32">
        <v>0.25</v>
      </c>
      <c r="X71" s="33">
        <f t="shared" si="11"/>
        <v>0.5</v>
      </c>
      <c r="Y71" s="27" t="str">
        <f t="shared" si="12"/>
        <v>3.5x3.5</v>
      </c>
      <c r="Z71" s="30">
        <f t="shared" si="13"/>
        <v>0.25</v>
      </c>
      <c r="AA71" s="31" t="s">
        <v>13</v>
      </c>
      <c r="AC71" s="69">
        <v>8</v>
      </c>
      <c r="AD71" s="69">
        <v>20</v>
      </c>
      <c r="AJ71" s="23" t="str">
        <f t="shared" si="14"/>
        <v>3x4.6875</v>
      </c>
      <c r="AK71" s="16">
        <v>4.6875</v>
      </c>
      <c r="AL71" s="6">
        <v>3</v>
      </c>
      <c r="AM71" s="6" t="s">
        <v>13</v>
      </c>
      <c r="AO71" s="17">
        <v>4.6875</v>
      </c>
    </row>
    <row r="72" spans="11:41" x14ac:dyDescent="0.25">
      <c r="K72" s="23" t="str">
        <f t="shared" si="9"/>
        <v>4x0.875</v>
      </c>
      <c r="L72" s="16">
        <v>0.875</v>
      </c>
      <c r="M72" s="16">
        <v>4</v>
      </c>
      <c r="N72" s="6" t="s">
        <v>13</v>
      </c>
      <c r="T72" s="40" t="str">
        <f t="shared" si="10"/>
        <v>3.5x3.5x0.3125</v>
      </c>
      <c r="U72" s="32">
        <v>3.5</v>
      </c>
      <c r="V72" s="32">
        <v>3.5</v>
      </c>
      <c r="W72" s="32">
        <v>0.3125</v>
      </c>
      <c r="X72" s="33">
        <f t="shared" si="11"/>
        <v>0.625</v>
      </c>
      <c r="Y72" s="27" t="str">
        <f t="shared" si="12"/>
        <v>3.5x3.5</v>
      </c>
      <c r="Z72" s="30">
        <f t="shared" si="13"/>
        <v>0.3125</v>
      </c>
      <c r="AA72" s="31" t="s">
        <v>13</v>
      </c>
      <c r="AC72" s="69">
        <v>9</v>
      </c>
      <c r="AD72" s="69">
        <v>3</v>
      </c>
      <c r="AJ72" s="23" t="str">
        <f t="shared" si="14"/>
        <v>3x4.75</v>
      </c>
      <c r="AK72" s="16">
        <v>4.75</v>
      </c>
      <c r="AL72" s="6">
        <v>3</v>
      </c>
      <c r="AM72" s="6" t="s">
        <v>13</v>
      </c>
      <c r="AO72" s="17">
        <v>4.75</v>
      </c>
    </row>
    <row r="73" spans="11:41" x14ac:dyDescent="0.25">
      <c r="K73" s="23" t="str">
        <f t="shared" si="9"/>
        <v>8x0.875</v>
      </c>
      <c r="L73" s="16">
        <v>0.875</v>
      </c>
      <c r="M73" s="16">
        <v>8</v>
      </c>
      <c r="N73" s="6" t="s">
        <v>13</v>
      </c>
      <c r="T73" s="42" t="str">
        <f t="shared" si="10"/>
        <v>4x2x0.1875</v>
      </c>
      <c r="U73" s="19">
        <v>4</v>
      </c>
      <c r="V73" s="19">
        <v>2</v>
      </c>
      <c r="W73" s="19">
        <v>0.18750000000000003</v>
      </c>
      <c r="X73" s="6">
        <f t="shared" si="11"/>
        <v>0.37500000000000006</v>
      </c>
      <c r="Y73" s="27" t="str">
        <f t="shared" si="12"/>
        <v>4x2</v>
      </c>
      <c r="Z73" s="30">
        <f t="shared" si="13"/>
        <v>0.18750000000000003</v>
      </c>
      <c r="AA73" s="31" t="s">
        <v>13</v>
      </c>
      <c r="AC73" s="17">
        <v>9</v>
      </c>
      <c r="AD73" s="17">
        <v>5</v>
      </c>
      <c r="AJ73" s="23" t="str">
        <f t="shared" si="14"/>
        <v>3x4.8125</v>
      </c>
      <c r="AK73" s="16">
        <v>4.8125</v>
      </c>
      <c r="AL73" s="6">
        <v>3</v>
      </c>
      <c r="AM73" s="6" t="s">
        <v>13</v>
      </c>
      <c r="AO73" s="17">
        <v>4.8125</v>
      </c>
    </row>
    <row r="74" spans="11:41" x14ac:dyDescent="0.25">
      <c r="K74" s="23" t="str">
        <f t="shared" si="9"/>
        <v>2x1</v>
      </c>
      <c r="L74" s="16">
        <v>1</v>
      </c>
      <c r="M74" s="16">
        <v>2</v>
      </c>
      <c r="N74" s="6" t="s">
        <v>13</v>
      </c>
      <c r="T74" s="42" t="str">
        <f t="shared" si="10"/>
        <v>4x2x0.25</v>
      </c>
      <c r="U74" s="19">
        <v>4</v>
      </c>
      <c r="V74" s="19">
        <v>2</v>
      </c>
      <c r="W74" s="19">
        <v>0.25</v>
      </c>
      <c r="X74" s="6">
        <f t="shared" si="11"/>
        <v>0.5</v>
      </c>
      <c r="Y74" s="27" t="str">
        <f t="shared" si="12"/>
        <v>4x2</v>
      </c>
      <c r="Z74" s="30">
        <f t="shared" si="13"/>
        <v>0.25</v>
      </c>
      <c r="AA74" s="31" t="s">
        <v>13</v>
      </c>
      <c r="AC74" s="17">
        <v>9</v>
      </c>
      <c r="AD74" s="17">
        <v>6</v>
      </c>
      <c r="AJ74" s="23" t="str">
        <f t="shared" si="14"/>
        <v>3x4.875</v>
      </c>
      <c r="AK74" s="16">
        <v>4.875</v>
      </c>
      <c r="AL74" s="6">
        <v>3</v>
      </c>
      <c r="AM74" s="6" t="s">
        <v>13</v>
      </c>
      <c r="AO74" s="17">
        <v>4.875</v>
      </c>
    </row>
    <row r="75" spans="11:41" x14ac:dyDescent="0.25">
      <c r="K75" s="23" t="str">
        <f t="shared" si="9"/>
        <v>6x1</v>
      </c>
      <c r="L75" s="16">
        <v>1</v>
      </c>
      <c r="M75" s="16">
        <v>6</v>
      </c>
      <c r="N75" s="6" t="s">
        <v>13</v>
      </c>
      <c r="T75" s="42" t="str">
        <f t="shared" si="10"/>
        <v>4x2x0.3125</v>
      </c>
      <c r="U75" s="19">
        <v>4</v>
      </c>
      <c r="V75" s="19">
        <v>2</v>
      </c>
      <c r="W75" s="19">
        <v>0.3125</v>
      </c>
      <c r="X75" s="6">
        <f t="shared" si="11"/>
        <v>0.625</v>
      </c>
      <c r="Y75" s="27" t="str">
        <f t="shared" si="12"/>
        <v>4x2</v>
      </c>
      <c r="Z75" s="30">
        <f t="shared" si="13"/>
        <v>0.3125</v>
      </c>
      <c r="AA75" s="31" t="s">
        <v>13</v>
      </c>
      <c r="AC75" s="17">
        <v>9</v>
      </c>
      <c r="AD75" s="17">
        <v>7</v>
      </c>
      <c r="AJ75" s="23" t="str">
        <f t="shared" si="14"/>
        <v>3x4.9375</v>
      </c>
      <c r="AK75" s="16">
        <v>4.9375</v>
      </c>
      <c r="AL75" s="6">
        <v>3</v>
      </c>
      <c r="AM75" s="6" t="s">
        <v>13</v>
      </c>
      <c r="AO75" s="17">
        <v>4.9375</v>
      </c>
    </row>
    <row r="76" spans="11:41" x14ac:dyDescent="0.25">
      <c r="K76" s="6" t="s">
        <v>39</v>
      </c>
      <c r="L76" s="6" t="s">
        <v>39</v>
      </c>
      <c r="M76" s="6" t="s">
        <v>39</v>
      </c>
      <c r="N76" s="6"/>
      <c r="T76" s="42" t="str">
        <f t="shared" si="10"/>
        <v>4x3x0.1875</v>
      </c>
      <c r="U76" s="19">
        <v>4</v>
      </c>
      <c r="V76" s="19">
        <v>3</v>
      </c>
      <c r="W76" s="19">
        <v>0.18750000000000003</v>
      </c>
      <c r="X76" s="6">
        <f t="shared" si="11"/>
        <v>0.37500000000000006</v>
      </c>
      <c r="Y76" s="27" t="str">
        <f t="shared" si="12"/>
        <v>4x3</v>
      </c>
      <c r="Z76" s="30">
        <f t="shared" si="13"/>
        <v>0.18750000000000003</v>
      </c>
      <c r="AA76" s="31" t="s">
        <v>13</v>
      </c>
      <c r="AC76" s="17">
        <v>9</v>
      </c>
      <c r="AD76" s="17">
        <v>9</v>
      </c>
      <c r="AJ76" s="23" t="str">
        <f t="shared" si="14"/>
        <v>3x5</v>
      </c>
      <c r="AK76" s="16">
        <v>5</v>
      </c>
      <c r="AL76" s="6">
        <v>3</v>
      </c>
      <c r="AM76" s="6" t="s">
        <v>13</v>
      </c>
      <c r="AO76" s="17">
        <v>5</v>
      </c>
    </row>
    <row r="77" spans="11:41" x14ac:dyDescent="0.25">
      <c r="T77" s="42" t="str">
        <f t="shared" si="10"/>
        <v>4x3x0.25</v>
      </c>
      <c r="U77" s="19">
        <v>4</v>
      </c>
      <c r="V77" s="19">
        <v>3</v>
      </c>
      <c r="W77" s="19">
        <v>0.25</v>
      </c>
      <c r="X77" s="6">
        <f t="shared" si="11"/>
        <v>0.5</v>
      </c>
      <c r="Y77" s="27" t="str">
        <f t="shared" si="12"/>
        <v>4x3</v>
      </c>
      <c r="Z77" s="30">
        <f t="shared" si="13"/>
        <v>0.25</v>
      </c>
      <c r="AA77" s="31" t="s">
        <v>13</v>
      </c>
      <c r="AC77" s="17">
        <v>10</v>
      </c>
      <c r="AD77" s="17">
        <v>2</v>
      </c>
      <c r="AJ77" s="23" t="str">
        <f t="shared" si="14"/>
        <v>3x5.0625</v>
      </c>
      <c r="AK77" s="16">
        <v>5.0625</v>
      </c>
      <c r="AL77" s="6">
        <v>3</v>
      </c>
      <c r="AM77" s="6" t="s">
        <v>13</v>
      </c>
      <c r="AO77" s="17">
        <v>5.0625</v>
      </c>
    </row>
    <row r="78" spans="11:41" x14ac:dyDescent="0.25">
      <c r="K78" s="14"/>
      <c r="L78" s="14"/>
      <c r="M78" s="14"/>
      <c r="T78" s="42" t="str">
        <f t="shared" si="10"/>
        <v>4x3x0.3125</v>
      </c>
      <c r="U78" s="19">
        <v>4</v>
      </c>
      <c r="V78" s="19">
        <v>3</v>
      </c>
      <c r="W78" s="19">
        <v>0.3125</v>
      </c>
      <c r="X78" s="6">
        <f t="shared" si="11"/>
        <v>0.625</v>
      </c>
      <c r="Y78" s="27" t="str">
        <f t="shared" si="12"/>
        <v>4x3</v>
      </c>
      <c r="Z78" s="30">
        <f t="shared" si="13"/>
        <v>0.3125</v>
      </c>
      <c r="AA78" s="31" t="s">
        <v>13</v>
      </c>
      <c r="AC78" s="17">
        <v>10</v>
      </c>
      <c r="AD78" s="17">
        <v>4</v>
      </c>
      <c r="AJ78" s="23" t="str">
        <f t="shared" si="14"/>
        <v>3x5.125</v>
      </c>
      <c r="AK78" s="16">
        <v>5.125</v>
      </c>
      <c r="AL78" s="6">
        <v>3</v>
      </c>
      <c r="AM78" s="6" t="s">
        <v>13</v>
      </c>
      <c r="AO78" s="17">
        <v>5.125</v>
      </c>
    </row>
    <row r="79" spans="11:41" x14ac:dyDescent="0.25">
      <c r="K79" s="14"/>
      <c r="L79" s="14"/>
      <c r="M79" s="14"/>
      <c r="T79" s="40" t="str">
        <f t="shared" si="10"/>
        <v>4x4x0.1875</v>
      </c>
      <c r="U79" s="32">
        <v>4</v>
      </c>
      <c r="V79" s="32">
        <v>4</v>
      </c>
      <c r="W79" s="32">
        <v>0.18750000000000003</v>
      </c>
      <c r="X79" s="33">
        <f t="shared" si="11"/>
        <v>0.37500000000000006</v>
      </c>
      <c r="Y79" s="27" t="str">
        <f t="shared" si="12"/>
        <v>4x4</v>
      </c>
      <c r="Z79" s="30">
        <f t="shared" si="13"/>
        <v>0.18750000000000003</v>
      </c>
      <c r="AA79" s="31" t="s">
        <v>13</v>
      </c>
      <c r="AC79" s="69">
        <v>10</v>
      </c>
      <c r="AD79" s="69">
        <v>5</v>
      </c>
      <c r="AJ79" s="23" t="str">
        <f t="shared" si="14"/>
        <v>3x5.1875</v>
      </c>
      <c r="AK79" s="16">
        <v>5.1875</v>
      </c>
      <c r="AL79" s="6">
        <v>3</v>
      </c>
      <c r="AM79" s="6" t="s">
        <v>13</v>
      </c>
      <c r="AO79" s="17">
        <v>5.1875</v>
      </c>
    </row>
    <row r="80" spans="11:41" x14ac:dyDescent="0.25">
      <c r="K80" s="14"/>
      <c r="L80" s="14"/>
      <c r="M80" s="14"/>
      <c r="T80" s="40" t="str">
        <f t="shared" si="10"/>
        <v>4x4x0.25</v>
      </c>
      <c r="U80" s="32">
        <v>4</v>
      </c>
      <c r="V80" s="32">
        <v>4</v>
      </c>
      <c r="W80" s="32">
        <v>0.25</v>
      </c>
      <c r="X80" s="33">
        <f t="shared" si="11"/>
        <v>0.5</v>
      </c>
      <c r="Y80" s="27" t="str">
        <f t="shared" si="12"/>
        <v>4x4</v>
      </c>
      <c r="Z80" s="30">
        <f t="shared" si="13"/>
        <v>0.25</v>
      </c>
      <c r="AA80" s="31" t="s">
        <v>13</v>
      </c>
      <c r="AC80" s="69">
        <v>10</v>
      </c>
      <c r="AD80" s="69">
        <v>6</v>
      </c>
      <c r="AJ80" s="23" t="str">
        <f t="shared" si="14"/>
        <v>3x5.25</v>
      </c>
      <c r="AK80" s="16">
        <v>5.25</v>
      </c>
      <c r="AL80" s="6">
        <v>3</v>
      </c>
      <c r="AM80" s="6" t="s">
        <v>13</v>
      </c>
      <c r="AO80" s="17">
        <v>5.25</v>
      </c>
    </row>
    <row r="81" spans="11:41" x14ac:dyDescent="0.25">
      <c r="K81" s="14"/>
      <c r="L81" s="14"/>
      <c r="M81" s="14"/>
      <c r="T81" s="40" t="str">
        <f t="shared" si="10"/>
        <v>4x4x0.3125</v>
      </c>
      <c r="U81" s="32">
        <v>4</v>
      </c>
      <c r="V81" s="32">
        <v>4</v>
      </c>
      <c r="W81" s="32">
        <v>0.3125</v>
      </c>
      <c r="X81" s="33">
        <f t="shared" si="11"/>
        <v>0.625</v>
      </c>
      <c r="Y81" s="27" t="str">
        <f t="shared" si="12"/>
        <v>4x4</v>
      </c>
      <c r="Z81" s="30">
        <f t="shared" si="13"/>
        <v>0.3125</v>
      </c>
      <c r="AA81" s="31" t="s">
        <v>13</v>
      </c>
      <c r="AC81" s="69">
        <v>10</v>
      </c>
      <c r="AD81" s="69">
        <v>8</v>
      </c>
      <c r="AJ81" s="23" t="str">
        <f t="shared" si="14"/>
        <v>3x5.3125</v>
      </c>
      <c r="AK81" s="16">
        <v>5.3125</v>
      </c>
      <c r="AL81" s="6">
        <v>3</v>
      </c>
      <c r="AM81" s="6" t="s">
        <v>13</v>
      </c>
      <c r="AO81" s="17">
        <v>5.3125</v>
      </c>
    </row>
    <row r="82" spans="11:41" x14ac:dyDescent="0.25">
      <c r="T82" s="40" t="str">
        <f t="shared" si="10"/>
        <v>4x4x0.375</v>
      </c>
      <c r="U82" s="32">
        <v>4</v>
      </c>
      <c r="V82" s="32">
        <v>4</v>
      </c>
      <c r="W82" s="32">
        <v>0.37500000000000006</v>
      </c>
      <c r="X82" s="33">
        <f t="shared" si="11"/>
        <v>0.75000000000000011</v>
      </c>
      <c r="Y82" s="27" t="str">
        <f t="shared" si="12"/>
        <v>4x4</v>
      </c>
      <c r="Z82" s="30">
        <f t="shared" si="13"/>
        <v>0.37500000000000006</v>
      </c>
      <c r="AA82" s="31" t="s">
        <v>13</v>
      </c>
      <c r="AC82" s="69">
        <v>10</v>
      </c>
      <c r="AD82" s="69">
        <v>10</v>
      </c>
      <c r="AJ82" s="23" t="str">
        <f t="shared" si="14"/>
        <v>3x5.375</v>
      </c>
      <c r="AK82" s="16">
        <v>5.375</v>
      </c>
      <c r="AL82" s="6">
        <v>3</v>
      </c>
      <c r="AM82" s="6" t="s">
        <v>13</v>
      </c>
      <c r="AO82" s="17">
        <v>5.375</v>
      </c>
    </row>
    <row r="83" spans="11:41" x14ac:dyDescent="0.25">
      <c r="T83" s="40" t="str">
        <f t="shared" si="10"/>
        <v>4x4x0.5</v>
      </c>
      <c r="U83" s="32">
        <v>4</v>
      </c>
      <c r="V83" s="32">
        <v>4</v>
      </c>
      <c r="W83" s="32">
        <v>0.5</v>
      </c>
      <c r="X83" s="33">
        <f t="shared" si="11"/>
        <v>1</v>
      </c>
      <c r="Y83" s="27" t="str">
        <f t="shared" si="12"/>
        <v>4x4</v>
      </c>
      <c r="Z83" s="30">
        <f t="shared" si="13"/>
        <v>0.5</v>
      </c>
      <c r="AA83" s="31" t="s">
        <v>13</v>
      </c>
      <c r="AC83" s="69">
        <v>10</v>
      </c>
      <c r="AD83" s="69">
        <v>14</v>
      </c>
      <c r="AJ83" s="23" t="str">
        <f t="shared" si="14"/>
        <v>3x5.4375</v>
      </c>
      <c r="AK83" s="16">
        <v>5.4375</v>
      </c>
      <c r="AL83" s="6">
        <v>3</v>
      </c>
      <c r="AM83" s="6" t="s">
        <v>13</v>
      </c>
      <c r="AO83" s="17">
        <v>5.4375</v>
      </c>
    </row>
    <row r="84" spans="11:41" x14ac:dyDescent="0.25">
      <c r="T84" s="41" t="str">
        <f t="shared" si="10"/>
        <v>4x5x0.1875</v>
      </c>
      <c r="U84" s="25">
        <v>4</v>
      </c>
      <c r="V84" s="25">
        <v>5</v>
      </c>
      <c r="W84" s="25">
        <v>0.18750000000000003</v>
      </c>
      <c r="X84" s="26">
        <f t="shared" si="11"/>
        <v>0.37500000000000006</v>
      </c>
      <c r="Y84" s="27" t="str">
        <f t="shared" si="12"/>
        <v>4x5</v>
      </c>
      <c r="Z84" s="30">
        <f t="shared" si="13"/>
        <v>0.18750000000000003</v>
      </c>
      <c r="AA84" s="31" t="s">
        <v>13</v>
      </c>
      <c r="AC84" s="70">
        <v>12.000000000000002</v>
      </c>
      <c r="AD84" s="70">
        <v>2</v>
      </c>
      <c r="AJ84" s="23" t="str">
        <f t="shared" si="14"/>
        <v>3x5.5</v>
      </c>
      <c r="AK84" s="16">
        <v>5.5</v>
      </c>
      <c r="AL84" s="6">
        <v>3</v>
      </c>
      <c r="AM84" s="6" t="s">
        <v>13</v>
      </c>
      <c r="AO84" s="17">
        <v>5.5</v>
      </c>
    </row>
    <row r="85" spans="11:41" x14ac:dyDescent="0.25">
      <c r="T85" s="41" t="str">
        <f t="shared" si="10"/>
        <v>4x5x0.25</v>
      </c>
      <c r="U85" s="25">
        <v>4</v>
      </c>
      <c r="V85" s="25">
        <v>5</v>
      </c>
      <c r="W85" s="25">
        <v>0.25</v>
      </c>
      <c r="X85" s="26">
        <f t="shared" si="11"/>
        <v>0.5</v>
      </c>
      <c r="Y85" s="27" t="str">
        <f t="shared" si="12"/>
        <v>4x5</v>
      </c>
      <c r="Z85" s="30">
        <f t="shared" si="13"/>
        <v>0.25</v>
      </c>
      <c r="AA85" s="31" t="s">
        <v>13</v>
      </c>
      <c r="AC85" s="70">
        <v>12.000000000000002</v>
      </c>
      <c r="AD85" s="70">
        <v>4</v>
      </c>
      <c r="AJ85" s="23" t="str">
        <f t="shared" si="14"/>
        <v>3x5.5625</v>
      </c>
      <c r="AK85" s="16">
        <v>5.5625</v>
      </c>
      <c r="AL85" s="6">
        <v>3</v>
      </c>
      <c r="AM85" s="6" t="s">
        <v>13</v>
      </c>
      <c r="AO85" s="17">
        <v>5.5625</v>
      </c>
    </row>
    <row r="86" spans="11:41" x14ac:dyDescent="0.25">
      <c r="T86" s="41" t="str">
        <f t="shared" si="10"/>
        <v>4x5x0.3125</v>
      </c>
      <c r="U86" s="25">
        <v>4</v>
      </c>
      <c r="V86" s="25">
        <v>5</v>
      </c>
      <c r="W86" s="25">
        <v>0.3125</v>
      </c>
      <c r="X86" s="26">
        <f t="shared" si="11"/>
        <v>0.625</v>
      </c>
      <c r="Y86" s="27" t="str">
        <f t="shared" si="12"/>
        <v>4x5</v>
      </c>
      <c r="Z86" s="30">
        <f t="shared" si="13"/>
        <v>0.3125</v>
      </c>
      <c r="AA86" s="31" t="s">
        <v>13</v>
      </c>
      <c r="AC86" s="70">
        <v>12.000000000000002</v>
      </c>
      <c r="AD86" s="70">
        <v>6</v>
      </c>
      <c r="AJ86" s="23" t="str">
        <f t="shared" si="14"/>
        <v>3x5.625</v>
      </c>
      <c r="AK86" s="16">
        <v>5.625</v>
      </c>
      <c r="AL86" s="6">
        <v>3</v>
      </c>
      <c r="AM86" s="6" t="s">
        <v>13</v>
      </c>
      <c r="AO86" s="17">
        <v>5.625</v>
      </c>
    </row>
    <row r="87" spans="11:41" x14ac:dyDescent="0.25">
      <c r="T87" s="41" t="str">
        <f t="shared" si="10"/>
        <v>4x5x0.375</v>
      </c>
      <c r="U87" s="25">
        <v>4</v>
      </c>
      <c r="V87" s="25">
        <v>5</v>
      </c>
      <c r="W87" s="25">
        <v>0.37500000000000006</v>
      </c>
      <c r="X87" s="26">
        <f t="shared" si="11"/>
        <v>0.75000000000000011</v>
      </c>
      <c r="Y87" s="27" t="str">
        <f t="shared" si="12"/>
        <v>4x5</v>
      </c>
      <c r="Z87" s="30">
        <f t="shared" si="13"/>
        <v>0.37500000000000006</v>
      </c>
      <c r="AA87" s="31" t="s">
        <v>13</v>
      </c>
      <c r="AC87" s="70">
        <v>12.000000000000002</v>
      </c>
      <c r="AD87" s="70">
        <v>8</v>
      </c>
      <c r="AJ87" s="23" t="str">
        <f t="shared" si="14"/>
        <v>3x5.6875</v>
      </c>
      <c r="AK87" s="16">
        <v>5.6875</v>
      </c>
      <c r="AL87" s="6">
        <v>3</v>
      </c>
      <c r="AM87" s="6" t="s">
        <v>13</v>
      </c>
      <c r="AO87" s="17">
        <v>5.6875</v>
      </c>
    </row>
    <row r="88" spans="11:41" x14ac:dyDescent="0.25">
      <c r="T88" s="41" t="str">
        <f t="shared" si="10"/>
        <v>4x6x0.1875</v>
      </c>
      <c r="U88" s="25">
        <v>4</v>
      </c>
      <c r="V88" s="25">
        <v>6</v>
      </c>
      <c r="W88" s="25">
        <v>0.18750000000000003</v>
      </c>
      <c r="X88" s="26">
        <f t="shared" si="11"/>
        <v>0.37500000000000006</v>
      </c>
      <c r="Y88" s="27" t="str">
        <f t="shared" si="12"/>
        <v>4x6</v>
      </c>
      <c r="Z88" s="30">
        <f t="shared" si="13"/>
        <v>0.18750000000000003</v>
      </c>
      <c r="AA88" s="31" t="s">
        <v>13</v>
      </c>
      <c r="AC88" s="70">
        <v>12.000000000000002</v>
      </c>
      <c r="AD88" s="70">
        <v>12</v>
      </c>
      <c r="AJ88" s="23" t="str">
        <f t="shared" si="14"/>
        <v>3x5.75</v>
      </c>
      <c r="AK88" s="16">
        <v>5.75</v>
      </c>
      <c r="AL88" s="6">
        <v>3</v>
      </c>
      <c r="AM88" s="6" t="s">
        <v>13</v>
      </c>
      <c r="AO88" s="17">
        <v>5.75</v>
      </c>
    </row>
    <row r="89" spans="11:41" x14ac:dyDescent="0.25">
      <c r="T89" s="41" t="str">
        <f t="shared" si="10"/>
        <v>4x6x0.25</v>
      </c>
      <c r="U89" s="25">
        <v>4</v>
      </c>
      <c r="V89" s="25">
        <v>6</v>
      </c>
      <c r="W89" s="25">
        <v>0.25</v>
      </c>
      <c r="X89" s="26">
        <f t="shared" si="11"/>
        <v>0.5</v>
      </c>
      <c r="Y89" s="27" t="str">
        <f t="shared" si="12"/>
        <v>4x6</v>
      </c>
      <c r="Z89" s="30">
        <f t="shared" si="13"/>
        <v>0.25</v>
      </c>
      <c r="AA89" s="31" t="s">
        <v>13</v>
      </c>
      <c r="AC89" s="70">
        <v>12.000000000000002</v>
      </c>
      <c r="AD89" s="70">
        <v>16</v>
      </c>
      <c r="AJ89" s="23" t="str">
        <f t="shared" si="14"/>
        <v>3x5.8125</v>
      </c>
      <c r="AK89" s="16">
        <v>5.8125</v>
      </c>
      <c r="AL89" s="6">
        <v>3</v>
      </c>
      <c r="AM89" s="6" t="s">
        <v>13</v>
      </c>
      <c r="AO89" s="17">
        <v>5.8125</v>
      </c>
    </row>
    <row r="90" spans="11:41" x14ac:dyDescent="0.25">
      <c r="T90" s="41" t="str">
        <f t="shared" si="10"/>
        <v>4x6x0.3125</v>
      </c>
      <c r="U90" s="25">
        <v>4</v>
      </c>
      <c r="V90" s="25">
        <v>6</v>
      </c>
      <c r="W90" s="25">
        <v>0.3125</v>
      </c>
      <c r="X90" s="26">
        <f t="shared" si="11"/>
        <v>0.625</v>
      </c>
      <c r="Y90" s="27" t="str">
        <f t="shared" si="12"/>
        <v>4x6</v>
      </c>
      <c r="Z90" s="30">
        <f t="shared" si="13"/>
        <v>0.3125</v>
      </c>
      <c r="AA90" s="31" t="s">
        <v>13</v>
      </c>
      <c r="AC90" s="70">
        <v>12.000000000000002</v>
      </c>
      <c r="AD90" s="70">
        <v>20</v>
      </c>
      <c r="AJ90" s="23" t="str">
        <f t="shared" si="14"/>
        <v>3x5.875</v>
      </c>
      <c r="AK90" s="16">
        <v>5.875</v>
      </c>
      <c r="AL90" s="6">
        <v>3</v>
      </c>
      <c r="AM90" s="6" t="s">
        <v>13</v>
      </c>
      <c r="AO90" s="17">
        <v>5.875</v>
      </c>
    </row>
    <row r="91" spans="11:41" x14ac:dyDescent="0.25">
      <c r="T91" s="41" t="str">
        <f t="shared" si="10"/>
        <v>4x6x0.375</v>
      </c>
      <c r="U91" s="25">
        <v>4</v>
      </c>
      <c r="V91" s="25">
        <v>6</v>
      </c>
      <c r="W91" s="25">
        <v>0.37500000000000006</v>
      </c>
      <c r="X91" s="26">
        <f t="shared" si="11"/>
        <v>0.75000000000000011</v>
      </c>
      <c r="Y91" s="27" t="str">
        <f t="shared" si="12"/>
        <v>4x6</v>
      </c>
      <c r="Z91" s="30">
        <f t="shared" si="13"/>
        <v>0.37500000000000006</v>
      </c>
      <c r="AA91" s="31" t="s">
        <v>13</v>
      </c>
      <c r="AC91" s="70">
        <v>14</v>
      </c>
      <c r="AD91" s="70">
        <v>4</v>
      </c>
      <c r="AJ91" s="23" t="str">
        <f t="shared" si="14"/>
        <v>3x5.9375</v>
      </c>
      <c r="AK91" s="16">
        <v>5.9375</v>
      </c>
      <c r="AL91" s="6">
        <v>3</v>
      </c>
      <c r="AM91" s="6" t="s">
        <v>13</v>
      </c>
      <c r="AO91" s="17">
        <v>5.9375</v>
      </c>
    </row>
    <row r="92" spans="11:41" x14ac:dyDescent="0.25">
      <c r="T92" s="41" t="str">
        <f t="shared" si="10"/>
        <v>4x6x0.5</v>
      </c>
      <c r="U92" s="25">
        <v>4</v>
      </c>
      <c r="V92" s="25">
        <v>6</v>
      </c>
      <c r="W92" s="25">
        <v>0.5</v>
      </c>
      <c r="X92" s="26">
        <f t="shared" si="11"/>
        <v>1</v>
      </c>
      <c r="Y92" s="27" t="str">
        <f t="shared" si="12"/>
        <v>4x6</v>
      </c>
      <c r="Z92" s="30">
        <f t="shared" si="13"/>
        <v>0.5</v>
      </c>
      <c r="AA92" s="31" t="s">
        <v>13</v>
      </c>
      <c r="AC92" s="70">
        <v>14</v>
      </c>
      <c r="AD92" s="70">
        <v>6</v>
      </c>
      <c r="AJ92" s="23" t="str">
        <f t="shared" si="14"/>
        <v>3x6</v>
      </c>
      <c r="AK92" s="16">
        <v>6</v>
      </c>
      <c r="AL92" s="6">
        <v>3</v>
      </c>
      <c r="AM92" s="6" t="s">
        <v>13</v>
      </c>
      <c r="AO92" s="17">
        <v>6</v>
      </c>
    </row>
    <row r="93" spans="11:41" x14ac:dyDescent="0.25">
      <c r="T93" s="41" t="str">
        <f t="shared" si="10"/>
        <v>4x7x0.1875</v>
      </c>
      <c r="U93" s="25">
        <v>4</v>
      </c>
      <c r="V93" s="25">
        <v>7</v>
      </c>
      <c r="W93" s="25">
        <v>0.18750000000000003</v>
      </c>
      <c r="X93" s="26">
        <f t="shared" si="11"/>
        <v>0.37500000000000006</v>
      </c>
      <c r="Y93" s="27" t="str">
        <f t="shared" si="12"/>
        <v>4x7</v>
      </c>
      <c r="Z93" s="30">
        <f t="shared" si="13"/>
        <v>0.18750000000000003</v>
      </c>
      <c r="AA93" s="31" t="s">
        <v>13</v>
      </c>
      <c r="AC93" s="70">
        <v>14</v>
      </c>
      <c r="AD93" s="70">
        <v>10</v>
      </c>
      <c r="AJ93" s="23" t="str">
        <f t="shared" si="14"/>
        <v>End of ListxEnd of List</v>
      </c>
      <c r="AK93" s="20" t="s">
        <v>12</v>
      </c>
      <c r="AL93" s="20" t="s">
        <v>12</v>
      </c>
      <c r="AM93" s="6"/>
      <c r="AO93" s="17" t="str">
        <v>End of List</v>
      </c>
    </row>
    <row r="94" spans="11:41" x14ac:dyDescent="0.25">
      <c r="T94" s="41" t="str">
        <f t="shared" si="10"/>
        <v>4x7x0.25</v>
      </c>
      <c r="U94" s="25">
        <v>4</v>
      </c>
      <c r="V94" s="25">
        <v>7</v>
      </c>
      <c r="W94" s="25">
        <v>0.25</v>
      </c>
      <c r="X94" s="26">
        <f t="shared" si="11"/>
        <v>0.5</v>
      </c>
      <c r="Y94" s="27" t="str">
        <f t="shared" si="12"/>
        <v>4x7</v>
      </c>
      <c r="Z94" s="30">
        <f t="shared" si="13"/>
        <v>0.25</v>
      </c>
      <c r="AA94" s="31" t="s">
        <v>13</v>
      </c>
      <c r="AC94" s="70">
        <v>14</v>
      </c>
      <c r="AD94" s="70">
        <v>14</v>
      </c>
    </row>
    <row r="95" spans="11:41" x14ac:dyDescent="0.25">
      <c r="T95" s="41" t="str">
        <f t="shared" si="10"/>
        <v>4x7x0.3125</v>
      </c>
      <c r="U95" s="25">
        <v>4</v>
      </c>
      <c r="V95" s="25">
        <v>7</v>
      </c>
      <c r="W95" s="25">
        <v>0.3125</v>
      </c>
      <c r="X95" s="26">
        <f t="shared" si="11"/>
        <v>0.625</v>
      </c>
      <c r="Y95" s="27" t="str">
        <f t="shared" si="12"/>
        <v>4x7</v>
      </c>
      <c r="Z95" s="30">
        <f t="shared" si="13"/>
        <v>0.3125</v>
      </c>
      <c r="AA95" s="31" t="s">
        <v>13</v>
      </c>
      <c r="AC95" s="70">
        <v>16</v>
      </c>
      <c r="AD95" s="70">
        <v>4</v>
      </c>
    </row>
    <row r="96" spans="11:41" x14ac:dyDescent="0.25">
      <c r="T96" s="41" t="str">
        <f t="shared" si="10"/>
        <v>4x7x0.375</v>
      </c>
      <c r="U96" s="25">
        <v>4</v>
      </c>
      <c r="V96" s="25">
        <v>7</v>
      </c>
      <c r="W96" s="25">
        <v>0.37500000000000006</v>
      </c>
      <c r="X96" s="26">
        <f t="shared" si="11"/>
        <v>0.75000000000000011</v>
      </c>
      <c r="Y96" s="27" t="str">
        <f t="shared" si="12"/>
        <v>4x7</v>
      </c>
      <c r="Z96" s="30">
        <f t="shared" si="13"/>
        <v>0.37500000000000006</v>
      </c>
      <c r="AA96" s="31" t="s">
        <v>13</v>
      </c>
      <c r="AC96" s="70">
        <v>16</v>
      </c>
      <c r="AD96" s="70">
        <v>8</v>
      </c>
    </row>
    <row r="97" spans="20:30" x14ac:dyDescent="0.25">
      <c r="T97" s="41" t="str">
        <f t="shared" si="10"/>
        <v>4x7x0.5</v>
      </c>
      <c r="U97" s="25">
        <v>4</v>
      </c>
      <c r="V97" s="25">
        <v>7</v>
      </c>
      <c r="W97" s="25">
        <v>0.5</v>
      </c>
      <c r="X97" s="26">
        <f t="shared" si="11"/>
        <v>1</v>
      </c>
      <c r="Y97" s="27" t="str">
        <f t="shared" si="12"/>
        <v>4x7</v>
      </c>
      <c r="Z97" s="30">
        <f t="shared" si="13"/>
        <v>0.5</v>
      </c>
      <c r="AA97" s="31" t="s">
        <v>13</v>
      </c>
      <c r="AC97" s="70">
        <v>16</v>
      </c>
      <c r="AD97" s="70">
        <v>12</v>
      </c>
    </row>
    <row r="98" spans="20:30" x14ac:dyDescent="0.25">
      <c r="T98" s="41" t="str">
        <f t="shared" si="10"/>
        <v>4x8x0.1875</v>
      </c>
      <c r="U98" s="25">
        <v>4</v>
      </c>
      <c r="V98" s="25">
        <v>8</v>
      </c>
      <c r="W98" s="25">
        <v>0.18750000000000003</v>
      </c>
      <c r="X98" s="26">
        <f t="shared" si="11"/>
        <v>0.37500000000000006</v>
      </c>
      <c r="Y98" s="27" t="str">
        <f t="shared" si="12"/>
        <v>4x8</v>
      </c>
      <c r="Z98" s="30">
        <f t="shared" si="13"/>
        <v>0.18750000000000003</v>
      </c>
      <c r="AA98" s="31" t="s">
        <v>13</v>
      </c>
      <c r="AC98" s="70">
        <v>16</v>
      </c>
      <c r="AD98" s="70">
        <v>16</v>
      </c>
    </row>
    <row r="99" spans="20:30" x14ac:dyDescent="0.25">
      <c r="T99" s="41" t="str">
        <f t="shared" si="10"/>
        <v>4x8x0.25</v>
      </c>
      <c r="U99" s="25">
        <v>4</v>
      </c>
      <c r="V99" s="25">
        <v>8</v>
      </c>
      <c r="W99" s="25">
        <v>0.25</v>
      </c>
      <c r="X99" s="26">
        <f t="shared" si="11"/>
        <v>0.5</v>
      </c>
      <c r="Y99" s="27" t="str">
        <f t="shared" si="12"/>
        <v>4x8</v>
      </c>
      <c r="Z99" s="30">
        <f t="shared" si="13"/>
        <v>0.25</v>
      </c>
      <c r="AA99" s="31" t="s">
        <v>13</v>
      </c>
      <c r="AC99" s="70">
        <v>18</v>
      </c>
      <c r="AD99" s="70">
        <v>6</v>
      </c>
    </row>
    <row r="100" spans="20:30" x14ac:dyDescent="0.25">
      <c r="T100" s="41" t="str">
        <f t="shared" si="10"/>
        <v>4x8x0.3125</v>
      </c>
      <c r="U100" s="25">
        <v>4</v>
      </c>
      <c r="V100" s="25">
        <v>8</v>
      </c>
      <c r="W100" s="25">
        <v>0.3125</v>
      </c>
      <c r="X100" s="26">
        <f t="shared" si="11"/>
        <v>0.625</v>
      </c>
      <c r="Y100" s="27" t="str">
        <f t="shared" si="12"/>
        <v>4x8</v>
      </c>
      <c r="Z100" s="30">
        <f t="shared" si="13"/>
        <v>0.3125</v>
      </c>
      <c r="AA100" s="31" t="s">
        <v>13</v>
      </c>
      <c r="AC100" s="70">
        <v>20</v>
      </c>
      <c r="AD100" s="70">
        <v>4</v>
      </c>
    </row>
    <row r="101" spans="20:30" x14ac:dyDescent="0.25">
      <c r="T101" s="41" t="str">
        <f t="shared" si="10"/>
        <v>4x8x0.375</v>
      </c>
      <c r="U101" s="25">
        <v>4</v>
      </c>
      <c r="V101" s="25">
        <v>8</v>
      </c>
      <c r="W101" s="25">
        <v>0.37500000000000006</v>
      </c>
      <c r="X101" s="26">
        <f t="shared" si="11"/>
        <v>0.75000000000000011</v>
      </c>
      <c r="Y101" s="27" t="str">
        <f t="shared" si="12"/>
        <v>4x8</v>
      </c>
      <c r="Z101" s="30">
        <f t="shared" si="13"/>
        <v>0.37500000000000006</v>
      </c>
      <c r="AA101" s="31" t="s">
        <v>13</v>
      </c>
      <c r="AC101" s="70">
        <v>20</v>
      </c>
      <c r="AD101" s="70">
        <v>8</v>
      </c>
    </row>
    <row r="102" spans="20:30" x14ac:dyDescent="0.25">
      <c r="T102" s="41" t="str">
        <f t="shared" si="10"/>
        <v>4x8x0.5</v>
      </c>
      <c r="U102" s="25">
        <v>4</v>
      </c>
      <c r="V102" s="25">
        <v>8</v>
      </c>
      <c r="W102" s="25">
        <v>0.5</v>
      </c>
      <c r="X102" s="26">
        <f t="shared" si="11"/>
        <v>1</v>
      </c>
      <c r="Y102" s="27" t="str">
        <f t="shared" si="12"/>
        <v>4x8</v>
      </c>
      <c r="Z102" s="30">
        <f t="shared" si="13"/>
        <v>0.5</v>
      </c>
      <c r="AA102" s="31" t="s">
        <v>13</v>
      </c>
      <c r="AC102" s="70">
        <v>20</v>
      </c>
      <c r="AD102" s="70">
        <v>12</v>
      </c>
    </row>
    <row r="103" spans="20:30" x14ac:dyDescent="0.25">
      <c r="T103" s="41" t="str">
        <f t="shared" si="10"/>
        <v>4x8x0.5625</v>
      </c>
      <c r="U103" s="25">
        <v>4</v>
      </c>
      <c r="V103" s="25">
        <v>8</v>
      </c>
      <c r="W103" s="25">
        <v>0.5625</v>
      </c>
      <c r="X103" s="26">
        <f t="shared" si="11"/>
        <v>1.125</v>
      </c>
      <c r="Y103" s="27" t="str">
        <f t="shared" si="12"/>
        <v>4x8</v>
      </c>
      <c r="Z103" s="30">
        <f t="shared" si="13"/>
        <v>0.5625</v>
      </c>
      <c r="AA103" s="31" t="s">
        <v>13</v>
      </c>
      <c r="AC103" s="70" t="str">
        <v>End of List</v>
      </c>
      <c r="AD103" s="70" t="str">
        <v>End of List</v>
      </c>
    </row>
    <row r="104" spans="20:30" x14ac:dyDescent="0.25">
      <c r="T104" s="41" t="str">
        <f t="shared" si="10"/>
        <v>4x10x0.1875</v>
      </c>
      <c r="U104" s="25">
        <v>4</v>
      </c>
      <c r="V104" s="25">
        <v>10</v>
      </c>
      <c r="W104" s="25">
        <v>0.18750000000000003</v>
      </c>
      <c r="X104" s="26">
        <f t="shared" si="11"/>
        <v>0.37500000000000006</v>
      </c>
      <c r="Y104" s="27" t="str">
        <f t="shared" si="12"/>
        <v>4x10</v>
      </c>
      <c r="Z104" s="30">
        <f t="shared" si="13"/>
        <v>0.18750000000000003</v>
      </c>
      <c r="AA104" s="31" t="s">
        <v>13</v>
      </c>
      <c r="AC104" s="66"/>
      <c r="AD104" s="66"/>
    </row>
    <row r="105" spans="20:30" x14ac:dyDescent="0.25">
      <c r="T105" s="41" t="str">
        <f t="shared" si="10"/>
        <v>4x10x0.25</v>
      </c>
      <c r="U105" s="25">
        <v>4</v>
      </c>
      <c r="V105" s="25">
        <v>10</v>
      </c>
      <c r="W105" s="25">
        <v>0.25</v>
      </c>
      <c r="X105" s="26">
        <f t="shared" si="11"/>
        <v>0.5</v>
      </c>
      <c r="Y105" s="27" t="str">
        <f t="shared" si="12"/>
        <v>4x10</v>
      </c>
      <c r="Z105" s="30">
        <f t="shared" si="13"/>
        <v>0.25</v>
      </c>
      <c r="AA105" s="31" t="s">
        <v>13</v>
      </c>
      <c r="AC105" s="66"/>
      <c r="AD105" s="66"/>
    </row>
    <row r="106" spans="20:30" x14ac:dyDescent="0.25">
      <c r="T106" s="41" t="str">
        <f t="shared" si="10"/>
        <v>4x10x0.3125</v>
      </c>
      <c r="U106" s="25">
        <v>4</v>
      </c>
      <c r="V106" s="25">
        <v>10</v>
      </c>
      <c r="W106" s="25">
        <v>0.3125</v>
      </c>
      <c r="X106" s="26">
        <f t="shared" si="11"/>
        <v>0.625</v>
      </c>
      <c r="Y106" s="27" t="str">
        <f t="shared" si="12"/>
        <v>4x10</v>
      </c>
      <c r="Z106" s="30">
        <f t="shared" si="13"/>
        <v>0.3125</v>
      </c>
      <c r="AA106" s="31" t="s">
        <v>13</v>
      </c>
      <c r="AC106" s="66"/>
      <c r="AD106" s="66"/>
    </row>
    <row r="107" spans="20:30" x14ac:dyDescent="0.25">
      <c r="T107" s="41" t="str">
        <f t="shared" si="10"/>
        <v>4x10x0.375</v>
      </c>
      <c r="U107" s="25">
        <v>4</v>
      </c>
      <c r="V107" s="25">
        <v>10</v>
      </c>
      <c r="W107" s="25">
        <v>0.37500000000000006</v>
      </c>
      <c r="X107" s="26">
        <f t="shared" si="11"/>
        <v>0.75000000000000011</v>
      </c>
      <c r="Y107" s="27" t="str">
        <f t="shared" si="12"/>
        <v>4x10</v>
      </c>
      <c r="Z107" s="30">
        <f t="shared" si="13"/>
        <v>0.37500000000000006</v>
      </c>
      <c r="AA107" s="31" t="s">
        <v>13</v>
      </c>
      <c r="AC107" s="66"/>
      <c r="AD107" s="66"/>
    </row>
    <row r="108" spans="20:30" x14ac:dyDescent="0.25">
      <c r="T108" s="41" t="str">
        <f t="shared" si="10"/>
        <v>4x10x0.5</v>
      </c>
      <c r="U108" s="25">
        <v>4</v>
      </c>
      <c r="V108" s="25">
        <v>10</v>
      </c>
      <c r="W108" s="25">
        <v>0.5</v>
      </c>
      <c r="X108" s="26">
        <f t="shared" si="11"/>
        <v>1</v>
      </c>
      <c r="Y108" s="27" t="str">
        <f t="shared" si="12"/>
        <v>4x10</v>
      </c>
      <c r="Z108" s="30">
        <f t="shared" si="13"/>
        <v>0.5</v>
      </c>
      <c r="AA108" s="31" t="s">
        <v>13</v>
      </c>
      <c r="AC108" s="66"/>
      <c r="AD108" s="66"/>
    </row>
    <row r="109" spans="20:30" x14ac:dyDescent="0.25">
      <c r="T109" s="41" t="str">
        <f t="shared" si="10"/>
        <v>4x10x0.5625</v>
      </c>
      <c r="U109" s="25">
        <v>4</v>
      </c>
      <c r="V109" s="25">
        <v>10</v>
      </c>
      <c r="W109" s="25">
        <v>0.5625</v>
      </c>
      <c r="X109" s="26">
        <f t="shared" si="11"/>
        <v>1.125</v>
      </c>
      <c r="Y109" s="27" t="str">
        <f t="shared" si="12"/>
        <v>4x10</v>
      </c>
      <c r="Z109" s="30">
        <f t="shared" si="13"/>
        <v>0.5625</v>
      </c>
      <c r="AA109" s="31" t="s">
        <v>13</v>
      </c>
      <c r="AC109" s="66"/>
      <c r="AD109" s="66"/>
    </row>
    <row r="110" spans="20:30" x14ac:dyDescent="0.25">
      <c r="T110" s="41" t="str">
        <f t="shared" si="10"/>
        <v>4x12x0.1875</v>
      </c>
      <c r="U110" s="25">
        <v>4</v>
      </c>
      <c r="V110" s="25">
        <v>12</v>
      </c>
      <c r="W110" s="25">
        <v>0.18750000000000003</v>
      </c>
      <c r="X110" s="26">
        <f t="shared" si="11"/>
        <v>0.37500000000000006</v>
      </c>
      <c r="Y110" s="27" t="str">
        <f t="shared" si="12"/>
        <v>4x12</v>
      </c>
      <c r="Z110" s="30">
        <f t="shared" si="13"/>
        <v>0.18750000000000003</v>
      </c>
      <c r="AA110" s="31" t="s">
        <v>13</v>
      </c>
      <c r="AC110" s="66"/>
      <c r="AD110" s="66"/>
    </row>
    <row r="111" spans="20:30" x14ac:dyDescent="0.25">
      <c r="T111" s="41" t="str">
        <f t="shared" si="10"/>
        <v>4x12x0.25</v>
      </c>
      <c r="U111" s="25">
        <v>4</v>
      </c>
      <c r="V111" s="25">
        <v>12</v>
      </c>
      <c r="W111" s="25">
        <v>0.25</v>
      </c>
      <c r="X111" s="26">
        <f t="shared" si="11"/>
        <v>0.5</v>
      </c>
      <c r="Y111" s="27" t="str">
        <f t="shared" si="12"/>
        <v>4x12</v>
      </c>
      <c r="Z111" s="30">
        <f t="shared" si="13"/>
        <v>0.25</v>
      </c>
      <c r="AA111" s="31" t="s">
        <v>13</v>
      </c>
      <c r="AC111" s="66"/>
      <c r="AD111" s="66"/>
    </row>
    <row r="112" spans="20:30" x14ac:dyDescent="0.25">
      <c r="T112" s="41" t="str">
        <f t="shared" si="10"/>
        <v>4x12x0.3125</v>
      </c>
      <c r="U112" s="25">
        <v>4</v>
      </c>
      <c r="V112" s="25">
        <v>12</v>
      </c>
      <c r="W112" s="25">
        <v>0.3125</v>
      </c>
      <c r="X112" s="26">
        <f t="shared" si="11"/>
        <v>0.625</v>
      </c>
      <c r="Y112" s="27" t="str">
        <f t="shared" si="12"/>
        <v>4x12</v>
      </c>
      <c r="Z112" s="30">
        <f t="shared" si="13"/>
        <v>0.3125</v>
      </c>
      <c r="AA112" s="31" t="s">
        <v>13</v>
      </c>
      <c r="AC112" s="66"/>
      <c r="AD112" s="66"/>
    </row>
    <row r="113" spans="20:30" x14ac:dyDescent="0.25">
      <c r="T113" s="41" t="str">
        <f t="shared" si="10"/>
        <v>4x12x0.375</v>
      </c>
      <c r="U113" s="25">
        <v>4</v>
      </c>
      <c r="V113" s="25">
        <v>12</v>
      </c>
      <c r="W113" s="25">
        <v>0.37500000000000006</v>
      </c>
      <c r="X113" s="26">
        <f t="shared" si="11"/>
        <v>0.75000000000000011</v>
      </c>
      <c r="Y113" s="27" t="str">
        <f t="shared" si="12"/>
        <v>4x12</v>
      </c>
      <c r="Z113" s="30">
        <f t="shared" si="13"/>
        <v>0.37500000000000006</v>
      </c>
      <c r="AA113" s="31" t="s">
        <v>13</v>
      </c>
      <c r="AC113" s="66"/>
      <c r="AD113" s="66"/>
    </row>
    <row r="114" spans="20:30" x14ac:dyDescent="0.25">
      <c r="T114" s="41" t="str">
        <f t="shared" si="10"/>
        <v>4x12x0.5</v>
      </c>
      <c r="U114" s="25">
        <v>4</v>
      </c>
      <c r="V114" s="25">
        <v>12</v>
      </c>
      <c r="W114" s="25">
        <v>0.5</v>
      </c>
      <c r="X114" s="26">
        <f t="shared" si="11"/>
        <v>1</v>
      </c>
      <c r="Y114" s="27" t="str">
        <f t="shared" si="12"/>
        <v>4x12</v>
      </c>
      <c r="Z114" s="30">
        <f t="shared" si="13"/>
        <v>0.5</v>
      </c>
      <c r="AA114" s="31" t="s">
        <v>13</v>
      </c>
      <c r="AC114" s="66"/>
      <c r="AD114" s="66"/>
    </row>
    <row r="115" spans="20:30" x14ac:dyDescent="0.25">
      <c r="T115" s="41" t="str">
        <f t="shared" si="10"/>
        <v>4x12x0.5625</v>
      </c>
      <c r="U115" s="25">
        <v>4</v>
      </c>
      <c r="V115" s="25">
        <v>12</v>
      </c>
      <c r="W115" s="25">
        <v>0.5625</v>
      </c>
      <c r="X115" s="26">
        <f t="shared" si="11"/>
        <v>1.125</v>
      </c>
      <c r="Y115" s="27" t="str">
        <f t="shared" si="12"/>
        <v>4x12</v>
      </c>
      <c r="Z115" s="30">
        <f t="shared" si="13"/>
        <v>0.5625</v>
      </c>
      <c r="AA115" s="31" t="s">
        <v>13</v>
      </c>
      <c r="AC115" s="66"/>
      <c r="AD115" s="66"/>
    </row>
    <row r="116" spans="20:30" x14ac:dyDescent="0.25">
      <c r="T116" s="41" t="str">
        <f t="shared" si="10"/>
        <v>4x12x0.625</v>
      </c>
      <c r="U116" s="25">
        <v>4</v>
      </c>
      <c r="V116" s="25">
        <v>12</v>
      </c>
      <c r="W116" s="25">
        <v>0.625</v>
      </c>
      <c r="X116" s="26">
        <f t="shared" si="11"/>
        <v>1.25</v>
      </c>
      <c r="Y116" s="27" t="str">
        <f t="shared" si="12"/>
        <v>4x12</v>
      </c>
      <c r="Z116" s="30">
        <f t="shared" si="13"/>
        <v>0.625</v>
      </c>
      <c r="AA116" s="31" t="s">
        <v>13</v>
      </c>
      <c r="AC116" s="66"/>
      <c r="AD116" s="66"/>
    </row>
    <row r="117" spans="20:30" x14ac:dyDescent="0.25">
      <c r="T117" s="41" t="str">
        <f t="shared" si="10"/>
        <v>4x14x0.25</v>
      </c>
      <c r="U117" s="25">
        <v>4</v>
      </c>
      <c r="V117" s="25">
        <v>14</v>
      </c>
      <c r="W117" s="25">
        <v>0.25</v>
      </c>
      <c r="X117" s="26">
        <f t="shared" si="11"/>
        <v>0.5</v>
      </c>
      <c r="Y117" s="27" t="str">
        <f t="shared" si="12"/>
        <v>4x14</v>
      </c>
      <c r="Z117" s="30">
        <f t="shared" si="13"/>
        <v>0.25</v>
      </c>
      <c r="AA117" s="31" t="s">
        <v>13</v>
      </c>
      <c r="AC117" s="66"/>
      <c r="AD117" s="66"/>
    </row>
    <row r="118" spans="20:30" x14ac:dyDescent="0.25">
      <c r="T118" s="41" t="str">
        <f t="shared" si="10"/>
        <v>4x14x0.3125</v>
      </c>
      <c r="U118" s="25">
        <v>4</v>
      </c>
      <c r="V118" s="25">
        <v>14</v>
      </c>
      <c r="W118" s="25">
        <v>0.3125</v>
      </c>
      <c r="X118" s="26">
        <f t="shared" si="11"/>
        <v>0.625</v>
      </c>
      <c r="Y118" s="27" t="str">
        <f t="shared" si="12"/>
        <v>4x14</v>
      </c>
      <c r="Z118" s="30">
        <f t="shared" si="13"/>
        <v>0.3125</v>
      </c>
      <c r="AA118" s="31" t="s">
        <v>13</v>
      </c>
      <c r="AC118" s="66"/>
      <c r="AD118" s="66"/>
    </row>
    <row r="119" spans="20:30" x14ac:dyDescent="0.25">
      <c r="T119" s="41" t="str">
        <f t="shared" si="10"/>
        <v>4x14x0.375</v>
      </c>
      <c r="U119" s="25">
        <v>4</v>
      </c>
      <c r="V119" s="25">
        <v>14</v>
      </c>
      <c r="W119" s="25">
        <v>0.37500000000000006</v>
      </c>
      <c r="X119" s="26">
        <f t="shared" si="11"/>
        <v>0.75000000000000011</v>
      </c>
      <c r="Y119" s="27" t="str">
        <f t="shared" si="12"/>
        <v>4x14</v>
      </c>
      <c r="Z119" s="30">
        <f t="shared" si="13"/>
        <v>0.37500000000000006</v>
      </c>
      <c r="AA119" s="31" t="s">
        <v>13</v>
      </c>
      <c r="AC119" s="66"/>
      <c r="AD119" s="66"/>
    </row>
    <row r="120" spans="20:30" x14ac:dyDescent="0.25">
      <c r="T120" s="41" t="str">
        <f t="shared" si="10"/>
        <v>4x14x0.5</v>
      </c>
      <c r="U120" s="25">
        <v>4</v>
      </c>
      <c r="V120" s="25">
        <v>14</v>
      </c>
      <c r="W120" s="25">
        <v>0.5</v>
      </c>
      <c r="X120" s="26">
        <f t="shared" si="11"/>
        <v>1</v>
      </c>
      <c r="Y120" s="27" t="str">
        <f t="shared" si="12"/>
        <v>4x14</v>
      </c>
      <c r="Z120" s="30">
        <f t="shared" si="13"/>
        <v>0.5</v>
      </c>
      <c r="AA120" s="31" t="s">
        <v>13</v>
      </c>
      <c r="AC120" s="66"/>
      <c r="AD120" s="66"/>
    </row>
    <row r="121" spans="20:30" x14ac:dyDescent="0.25">
      <c r="T121" s="41" t="str">
        <f t="shared" si="10"/>
        <v>4x16x0.3125</v>
      </c>
      <c r="U121" s="25">
        <v>4</v>
      </c>
      <c r="V121" s="25">
        <v>16</v>
      </c>
      <c r="W121" s="25">
        <v>0.3125</v>
      </c>
      <c r="X121" s="26">
        <f t="shared" si="11"/>
        <v>0.625</v>
      </c>
      <c r="Y121" s="27" t="str">
        <f t="shared" si="12"/>
        <v>4x16</v>
      </c>
      <c r="Z121" s="30">
        <f t="shared" si="13"/>
        <v>0.3125</v>
      </c>
      <c r="AA121" s="31" t="s">
        <v>13</v>
      </c>
      <c r="AC121" s="66"/>
      <c r="AD121" s="66"/>
    </row>
    <row r="122" spans="20:30" x14ac:dyDescent="0.25">
      <c r="T122" s="41" t="str">
        <f t="shared" si="10"/>
        <v>4x16x0.375</v>
      </c>
      <c r="U122" s="25">
        <v>4</v>
      </c>
      <c r="V122" s="25">
        <v>16</v>
      </c>
      <c r="W122" s="25">
        <v>0.37500000000000006</v>
      </c>
      <c r="X122" s="26">
        <f t="shared" si="11"/>
        <v>0.75000000000000011</v>
      </c>
      <c r="Y122" s="27" t="str">
        <f t="shared" si="12"/>
        <v>4x16</v>
      </c>
      <c r="Z122" s="30">
        <f t="shared" si="13"/>
        <v>0.37500000000000006</v>
      </c>
      <c r="AA122" s="31" t="s">
        <v>13</v>
      </c>
      <c r="AC122" s="66"/>
      <c r="AD122" s="66"/>
    </row>
    <row r="123" spans="20:30" x14ac:dyDescent="0.25">
      <c r="T123" s="41" t="str">
        <f t="shared" si="10"/>
        <v>4x16x0.5</v>
      </c>
      <c r="U123" s="25">
        <v>4</v>
      </c>
      <c r="V123" s="25">
        <v>16</v>
      </c>
      <c r="W123" s="25">
        <v>0.5</v>
      </c>
      <c r="X123" s="26">
        <f t="shared" si="11"/>
        <v>1</v>
      </c>
      <c r="Y123" s="27" t="str">
        <f t="shared" si="12"/>
        <v>4x16</v>
      </c>
      <c r="Z123" s="30">
        <f t="shared" si="13"/>
        <v>0.5</v>
      </c>
      <c r="AA123" s="31" t="s">
        <v>13</v>
      </c>
      <c r="AC123" s="66"/>
      <c r="AD123" s="66"/>
    </row>
    <row r="124" spans="20:30" x14ac:dyDescent="0.25">
      <c r="T124" s="41" t="str">
        <f t="shared" si="10"/>
        <v>4x20x0.3125</v>
      </c>
      <c r="U124" s="25">
        <v>4</v>
      </c>
      <c r="V124" s="25">
        <v>20</v>
      </c>
      <c r="W124" s="25">
        <v>0.3125</v>
      </c>
      <c r="X124" s="26">
        <f t="shared" si="11"/>
        <v>0.625</v>
      </c>
      <c r="Y124" s="27" t="str">
        <f t="shared" si="12"/>
        <v>4x20</v>
      </c>
      <c r="Z124" s="30">
        <f t="shared" si="13"/>
        <v>0.3125</v>
      </c>
      <c r="AA124" s="31" t="s">
        <v>13</v>
      </c>
      <c r="AC124" s="66"/>
      <c r="AD124" s="66"/>
    </row>
    <row r="125" spans="20:30" x14ac:dyDescent="0.25">
      <c r="T125" s="41" t="str">
        <f t="shared" si="10"/>
        <v>4x20x0.375</v>
      </c>
      <c r="U125" s="25">
        <v>4</v>
      </c>
      <c r="V125" s="25">
        <v>20</v>
      </c>
      <c r="W125" s="25">
        <v>0.37500000000000006</v>
      </c>
      <c r="X125" s="26">
        <f t="shared" si="11"/>
        <v>0.75000000000000011</v>
      </c>
      <c r="Y125" s="27" t="str">
        <f t="shared" si="12"/>
        <v>4x20</v>
      </c>
      <c r="Z125" s="30">
        <f t="shared" si="13"/>
        <v>0.37500000000000006</v>
      </c>
      <c r="AA125" s="31" t="s">
        <v>13</v>
      </c>
      <c r="AC125" s="66"/>
      <c r="AD125" s="66"/>
    </row>
    <row r="126" spans="20:30" x14ac:dyDescent="0.25">
      <c r="T126" s="41" t="str">
        <f t="shared" si="10"/>
        <v>4x20x0.5</v>
      </c>
      <c r="U126" s="25">
        <v>4</v>
      </c>
      <c r="V126" s="25">
        <v>20</v>
      </c>
      <c r="W126" s="25">
        <v>0.5</v>
      </c>
      <c r="X126" s="26">
        <f t="shared" si="11"/>
        <v>1</v>
      </c>
      <c r="Y126" s="27" t="str">
        <f t="shared" si="12"/>
        <v>4x20</v>
      </c>
      <c r="Z126" s="30">
        <f t="shared" si="13"/>
        <v>0.5</v>
      </c>
      <c r="AA126" s="31" t="s">
        <v>13</v>
      </c>
      <c r="AC126" s="66"/>
      <c r="AD126" s="66"/>
    </row>
    <row r="127" spans="20:30" x14ac:dyDescent="0.25">
      <c r="T127" s="40" t="str">
        <f t="shared" si="10"/>
        <v>4.5x4.5x0.1875</v>
      </c>
      <c r="U127" s="32">
        <v>4.5</v>
      </c>
      <c r="V127" s="32">
        <v>4.5</v>
      </c>
      <c r="W127" s="32">
        <v>0.18750000000000003</v>
      </c>
      <c r="X127" s="33">
        <f t="shared" si="11"/>
        <v>0.37500000000000006</v>
      </c>
      <c r="Y127" s="27" t="str">
        <f t="shared" si="12"/>
        <v>4.5x4.5</v>
      </c>
      <c r="Z127" s="30">
        <f t="shared" si="13"/>
        <v>0.18750000000000003</v>
      </c>
      <c r="AA127" s="31" t="s">
        <v>13</v>
      </c>
      <c r="AC127" s="67"/>
      <c r="AD127" s="67"/>
    </row>
    <row r="128" spans="20:30" x14ac:dyDescent="0.25">
      <c r="T128" s="40" t="str">
        <f t="shared" si="10"/>
        <v>4.5x4.5x0.25</v>
      </c>
      <c r="U128" s="32">
        <v>4.5</v>
      </c>
      <c r="V128" s="32">
        <v>4.5</v>
      </c>
      <c r="W128" s="32">
        <v>0.25</v>
      </c>
      <c r="X128" s="33">
        <f t="shared" si="11"/>
        <v>0.5</v>
      </c>
      <c r="Y128" s="27" t="str">
        <f t="shared" si="12"/>
        <v>4.5x4.5</v>
      </c>
      <c r="Z128" s="30">
        <f t="shared" si="13"/>
        <v>0.25</v>
      </c>
      <c r="AA128" s="31" t="s">
        <v>13</v>
      </c>
      <c r="AC128" s="67"/>
      <c r="AD128" s="67"/>
    </row>
    <row r="129" spans="20:30" x14ac:dyDescent="0.25">
      <c r="T129" s="42" t="str">
        <f t="shared" si="10"/>
        <v>5x2x0.1875</v>
      </c>
      <c r="U129" s="19">
        <v>5</v>
      </c>
      <c r="V129" s="19">
        <v>2</v>
      </c>
      <c r="W129" s="19">
        <v>0.18750000000000003</v>
      </c>
      <c r="X129" s="6">
        <f t="shared" si="11"/>
        <v>0.37500000000000006</v>
      </c>
      <c r="Y129" s="27" t="str">
        <f t="shared" si="12"/>
        <v>5x2</v>
      </c>
      <c r="Z129" s="30">
        <f t="shared" si="13"/>
        <v>0.18750000000000003</v>
      </c>
      <c r="AA129" s="31" t="s">
        <v>13</v>
      </c>
      <c r="AC129" s="37"/>
      <c r="AD129" s="37"/>
    </row>
    <row r="130" spans="20:30" x14ac:dyDescent="0.25">
      <c r="T130" s="42" t="str">
        <f t="shared" si="10"/>
        <v>5x2x0.25</v>
      </c>
      <c r="U130" s="19">
        <v>5</v>
      </c>
      <c r="V130" s="19">
        <v>2</v>
      </c>
      <c r="W130" s="19">
        <v>0.25</v>
      </c>
      <c r="X130" s="6">
        <f t="shared" si="11"/>
        <v>0.5</v>
      </c>
      <c r="Y130" s="27" t="str">
        <f t="shared" si="12"/>
        <v>5x2</v>
      </c>
      <c r="Z130" s="30">
        <f t="shared" si="13"/>
        <v>0.25</v>
      </c>
      <c r="AA130" s="31" t="s">
        <v>13</v>
      </c>
      <c r="AC130" s="37"/>
      <c r="AD130" s="37"/>
    </row>
    <row r="131" spans="20:30" x14ac:dyDescent="0.25">
      <c r="T131" s="42" t="str">
        <f t="shared" si="10"/>
        <v>5x2x0.3125</v>
      </c>
      <c r="U131" s="19">
        <v>5</v>
      </c>
      <c r="V131" s="19">
        <v>2</v>
      </c>
      <c r="W131" s="19">
        <v>0.3125</v>
      </c>
      <c r="X131" s="6">
        <f t="shared" si="11"/>
        <v>0.625</v>
      </c>
      <c r="Y131" s="27" t="str">
        <f t="shared" si="12"/>
        <v>5x2</v>
      </c>
      <c r="Z131" s="30">
        <f t="shared" si="13"/>
        <v>0.3125</v>
      </c>
      <c r="AA131" s="31" t="s">
        <v>13</v>
      </c>
      <c r="AC131" s="37"/>
      <c r="AD131" s="37"/>
    </row>
    <row r="132" spans="20:30" x14ac:dyDescent="0.25">
      <c r="T132" s="42" t="str">
        <f t="shared" ref="T132:T195" si="15">CONCATENATE(U132,"x",V132,"x",W132)</f>
        <v>5x3x0.1875</v>
      </c>
      <c r="U132" s="19">
        <v>5</v>
      </c>
      <c r="V132" s="19">
        <v>3</v>
      </c>
      <c r="W132" s="19">
        <v>0.18750000000000003</v>
      </c>
      <c r="X132" s="6">
        <f t="shared" ref="X132:X195" si="16">W132*2</f>
        <v>0.37500000000000006</v>
      </c>
      <c r="Y132" s="27" t="str">
        <f t="shared" ref="Y132:Y195" si="17">U132&amp;"x"&amp;V132</f>
        <v>5x3</v>
      </c>
      <c r="Z132" s="30">
        <f t="shared" ref="Z132:Z195" si="18">W132</f>
        <v>0.18750000000000003</v>
      </c>
      <c r="AA132" s="31" t="s">
        <v>13</v>
      </c>
      <c r="AC132" s="37"/>
      <c r="AD132" s="37"/>
    </row>
    <row r="133" spans="20:30" x14ac:dyDescent="0.25">
      <c r="T133" s="42" t="str">
        <f t="shared" si="15"/>
        <v>5x3x0.25</v>
      </c>
      <c r="U133" s="19">
        <v>5</v>
      </c>
      <c r="V133" s="19">
        <v>3</v>
      </c>
      <c r="W133" s="19">
        <v>0.25</v>
      </c>
      <c r="X133" s="6">
        <f t="shared" si="16"/>
        <v>0.5</v>
      </c>
      <c r="Y133" s="27" t="str">
        <f t="shared" si="17"/>
        <v>5x3</v>
      </c>
      <c r="Z133" s="30">
        <f t="shared" si="18"/>
        <v>0.25</v>
      </c>
      <c r="AA133" s="31" t="s">
        <v>13</v>
      </c>
      <c r="AC133" s="37"/>
      <c r="AD133" s="37"/>
    </row>
    <row r="134" spans="20:30" x14ac:dyDescent="0.25">
      <c r="T134" s="42" t="str">
        <f t="shared" si="15"/>
        <v>5x3x0.3125</v>
      </c>
      <c r="U134" s="19">
        <v>5</v>
      </c>
      <c r="V134" s="19">
        <v>3</v>
      </c>
      <c r="W134" s="19">
        <v>0.3125</v>
      </c>
      <c r="X134" s="6">
        <f t="shared" si="16"/>
        <v>0.625</v>
      </c>
      <c r="Y134" s="27" t="str">
        <f t="shared" si="17"/>
        <v>5x3</v>
      </c>
      <c r="Z134" s="30">
        <f t="shared" si="18"/>
        <v>0.3125</v>
      </c>
      <c r="AA134" s="31" t="s">
        <v>13</v>
      </c>
      <c r="AC134" s="37"/>
      <c r="AD134" s="37"/>
    </row>
    <row r="135" spans="20:30" x14ac:dyDescent="0.25">
      <c r="T135" s="42" t="str">
        <f t="shared" si="15"/>
        <v>5x3x0.375</v>
      </c>
      <c r="U135" s="19">
        <v>5</v>
      </c>
      <c r="V135" s="19">
        <v>3</v>
      </c>
      <c r="W135" s="19">
        <v>0.37500000000000006</v>
      </c>
      <c r="X135" s="6">
        <f t="shared" si="16"/>
        <v>0.75000000000000011</v>
      </c>
      <c r="Y135" s="27" t="str">
        <f t="shared" si="17"/>
        <v>5x3</v>
      </c>
      <c r="Z135" s="30">
        <f t="shared" si="18"/>
        <v>0.37500000000000006</v>
      </c>
      <c r="AA135" s="31" t="s">
        <v>13</v>
      </c>
      <c r="AC135" s="37"/>
      <c r="AD135" s="37"/>
    </row>
    <row r="136" spans="20:30" x14ac:dyDescent="0.25">
      <c r="T136" s="42" t="str">
        <f t="shared" si="15"/>
        <v>5x3x0.5</v>
      </c>
      <c r="U136" s="19">
        <v>5</v>
      </c>
      <c r="V136" s="19">
        <v>3</v>
      </c>
      <c r="W136" s="19">
        <v>0.5</v>
      </c>
      <c r="X136" s="6">
        <f t="shared" si="16"/>
        <v>1</v>
      </c>
      <c r="Y136" s="27" t="str">
        <f t="shared" si="17"/>
        <v>5x3</v>
      </c>
      <c r="Z136" s="30">
        <f t="shared" si="18"/>
        <v>0.5</v>
      </c>
      <c r="AA136" s="31" t="s">
        <v>13</v>
      </c>
      <c r="AC136" s="37"/>
      <c r="AD136" s="37"/>
    </row>
    <row r="137" spans="20:30" x14ac:dyDescent="0.25">
      <c r="T137" s="42" t="str">
        <f t="shared" si="15"/>
        <v>5x4x0.1875</v>
      </c>
      <c r="U137" s="19">
        <v>5</v>
      </c>
      <c r="V137" s="19">
        <v>4</v>
      </c>
      <c r="W137" s="19">
        <v>0.18750000000000003</v>
      </c>
      <c r="X137" s="6">
        <f t="shared" si="16"/>
        <v>0.37500000000000006</v>
      </c>
      <c r="Y137" s="27" t="str">
        <f t="shared" si="17"/>
        <v>5x4</v>
      </c>
      <c r="Z137" s="30">
        <f t="shared" si="18"/>
        <v>0.18750000000000003</v>
      </c>
      <c r="AA137" s="31" t="s">
        <v>13</v>
      </c>
      <c r="AC137" s="37"/>
      <c r="AD137" s="37"/>
    </row>
    <row r="138" spans="20:30" x14ac:dyDescent="0.25">
      <c r="T138" s="42" t="str">
        <f t="shared" si="15"/>
        <v>5x4x0.25</v>
      </c>
      <c r="U138" s="19">
        <v>5</v>
      </c>
      <c r="V138" s="19">
        <v>4</v>
      </c>
      <c r="W138" s="19">
        <v>0.25</v>
      </c>
      <c r="X138" s="6">
        <f t="shared" si="16"/>
        <v>0.5</v>
      </c>
      <c r="Y138" s="27" t="str">
        <f t="shared" si="17"/>
        <v>5x4</v>
      </c>
      <c r="Z138" s="30">
        <f t="shared" si="18"/>
        <v>0.25</v>
      </c>
      <c r="AA138" s="31" t="s">
        <v>13</v>
      </c>
      <c r="AC138" s="37"/>
      <c r="AD138" s="37"/>
    </row>
    <row r="139" spans="20:30" x14ac:dyDescent="0.25">
      <c r="T139" s="42" t="str">
        <f t="shared" si="15"/>
        <v>5x4x0.3125</v>
      </c>
      <c r="U139" s="19">
        <v>5</v>
      </c>
      <c r="V139" s="19">
        <v>4</v>
      </c>
      <c r="W139" s="19">
        <v>0.3125</v>
      </c>
      <c r="X139" s="6">
        <f t="shared" si="16"/>
        <v>0.625</v>
      </c>
      <c r="Y139" s="27" t="str">
        <f t="shared" si="17"/>
        <v>5x4</v>
      </c>
      <c r="Z139" s="30">
        <f t="shared" si="18"/>
        <v>0.3125</v>
      </c>
      <c r="AA139" s="31" t="s">
        <v>13</v>
      </c>
      <c r="AC139" s="37"/>
      <c r="AD139" s="37"/>
    </row>
    <row r="140" spans="20:30" x14ac:dyDescent="0.25">
      <c r="T140" s="42" t="str">
        <f t="shared" si="15"/>
        <v>5x4x0.375</v>
      </c>
      <c r="U140" s="19">
        <v>5</v>
      </c>
      <c r="V140" s="19">
        <v>4</v>
      </c>
      <c r="W140" s="19">
        <v>0.37500000000000006</v>
      </c>
      <c r="X140" s="6">
        <f t="shared" si="16"/>
        <v>0.75000000000000011</v>
      </c>
      <c r="Y140" s="27" t="str">
        <f t="shared" si="17"/>
        <v>5x4</v>
      </c>
      <c r="Z140" s="30">
        <f t="shared" si="18"/>
        <v>0.37500000000000006</v>
      </c>
      <c r="AA140" s="31" t="s">
        <v>13</v>
      </c>
      <c r="AC140" s="37"/>
      <c r="AD140" s="37"/>
    </row>
    <row r="141" spans="20:30" x14ac:dyDescent="0.25">
      <c r="T141" s="40" t="str">
        <f t="shared" si="15"/>
        <v>5x5x0.1875</v>
      </c>
      <c r="U141" s="32">
        <v>5</v>
      </c>
      <c r="V141" s="32">
        <v>5</v>
      </c>
      <c r="W141" s="32">
        <v>0.18750000000000003</v>
      </c>
      <c r="X141" s="33">
        <f t="shared" si="16"/>
        <v>0.37500000000000006</v>
      </c>
      <c r="Y141" s="27" t="str">
        <f t="shared" si="17"/>
        <v>5x5</v>
      </c>
      <c r="Z141" s="30">
        <f t="shared" si="18"/>
        <v>0.18750000000000003</v>
      </c>
      <c r="AA141" s="31" t="s">
        <v>13</v>
      </c>
      <c r="AC141" s="67"/>
      <c r="AD141" s="67"/>
    </row>
    <row r="142" spans="20:30" x14ac:dyDescent="0.25">
      <c r="T142" s="40" t="str">
        <f t="shared" si="15"/>
        <v>5x5x0.25</v>
      </c>
      <c r="U142" s="32">
        <v>5</v>
      </c>
      <c r="V142" s="32">
        <v>5</v>
      </c>
      <c r="W142" s="32">
        <v>0.25</v>
      </c>
      <c r="X142" s="33">
        <f t="shared" si="16"/>
        <v>0.5</v>
      </c>
      <c r="Y142" s="27" t="str">
        <f t="shared" si="17"/>
        <v>5x5</v>
      </c>
      <c r="Z142" s="30">
        <f t="shared" si="18"/>
        <v>0.25</v>
      </c>
      <c r="AA142" s="31" t="s">
        <v>13</v>
      </c>
      <c r="AC142" s="67"/>
      <c r="AD142" s="67"/>
    </row>
    <row r="143" spans="20:30" x14ac:dyDescent="0.25">
      <c r="T143" s="40" t="str">
        <f t="shared" si="15"/>
        <v>5x5x0.3125</v>
      </c>
      <c r="U143" s="32">
        <v>5</v>
      </c>
      <c r="V143" s="32">
        <v>5</v>
      </c>
      <c r="W143" s="32">
        <v>0.3125</v>
      </c>
      <c r="X143" s="33">
        <f t="shared" si="16"/>
        <v>0.625</v>
      </c>
      <c r="Y143" s="27" t="str">
        <f t="shared" si="17"/>
        <v>5x5</v>
      </c>
      <c r="Z143" s="30">
        <f t="shared" si="18"/>
        <v>0.3125</v>
      </c>
      <c r="AA143" s="31" t="s">
        <v>13</v>
      </c>
      <c r="AC143" s="67"/>
      <c r="AD143" s="67"/>
    </row>
    <row r="144" spans="20:30" x14ac:dyDescent="0.25">
      <c r="T144" s="40" t="str">
        <f t="shared" si="15"/>
        <v>5x5x0.375</v>
      </c>
      <c r="U144" s="32">
        <v>5</v>
      </c>
      <c r="V144" s="32">
        <v>5</v>
      </c>
      <c r="W144" s="32">
        <v>0.37500000000000006</v>
      </c>
      <c r="X144" s="33">
        <f t="shared" si="16"/>
        <v>0.75000000000000011</v>
      </c>
      <c r="Y144" s="27" t="str">
        <f t="shared" si="17"/>
        <v>5x5</v>
      </c>
      <c r="Z144" s="30">
        <f t="shared" si="18"/>
        <v>0.37500000000000006</v>
      </c>
      <c r="AA144" s="31" t="s">
        <v>13</v>
      </c>
      <c r="AC144" s="67"/>
      <c r="AD144" s="67"/>
    </row>
    <row r="145" spans="20:30" x14ac:dyDescent="0.25">
      <c r="T145" s="40" t="str">
        <f t="shared" si="15"/>
        <v>5x5x0.5</v>
      </c>
      <c r="U145" s="32">
        <v>5</v>
      </c>
      <c r="V145" s="32">
        <v>5</v>
      </c>
      <c r="W145" s="32">
        <v>0.5</v>
      </c>
      <c r="X145" s="33">
        <f t="shared" si="16"/>
        <v>1</v>
      </c>
      <c r="Y145" s="27" t="str">
        <f t="shared" si="17"/>
        <v>5x5</v>
      </c>
      <c r="Z145" s="30">
        <f t="shared" si="18"/>
        <v>0.5</v>
      </c>
      <c r="AA145" s="31" t="s">
        <v>13</v>
      </c>
      <c r="AC145" s="67"/>
      <c r="AD145" s="67"/>
    </row>
    <row r="146" spans="20:30" x14ac:dyDescent="0.25">
      <c r="T146" s="41" t="str">
        <f t="shared" si="15"/>
        <v>5x6x0.1875</v>
      </c>
      <c r="U146" s="25">
        <v>5</v>
      </c>
      <c r="V146" s="25">
        <v>6</v>
      </c>
      <c r="W146" s="25">
        <v>0.18750000000000003</v>
      </c>
      <c r="X146" s="26">
        <f t="shared" si="16"/>
        <v>0.37500000000000006</v>
      </c>
      <c r="Y146" s="27" t="str">
        <f t="shared" si="17"/>
        <v>5x6</v>
      </c>
      <c r="Z146" s="30">
        <f t="shared" si="18"/>
        <v>0.18750000000000003</v>
      </c>
      <c r="AA146" s="31" t="s">
        <v>13</v>
      </c>
      <c r="AC146" s="66"/>
      <c r="AD146" s="66"/>
    </row>
    <row r="147" spans="20:30" x14ac:dyDescent="0.25">
      <c r="T147" s="41" t="str">
        <f t="shared" si="15"/>
        <v>5x6x0.25</v>
      </c>
      <c r="U147" s="25">
        <v>5</v>
      </c>
      <c r="V147" s="25">
        <v>6</v>
      </c>
      <c r="W147" s="25">
        <v>0.25</v>
      </c>
      <c r="X147" s="26">
        <f t="shared" si="16"/>
        <v>0.5</v>
      </c>
      <c r="Y147" s="27" t="str">
        <f t="shared" si="17"/>
        <v>5x6</v>
      </c>
      <c r="Z147" s="30">
        <f t="shared" si="18"/>
        <v>0.25</v>
      </c>
      <c r="AA147" s="31" t="s">
        <v>13</v>
      </c>
      <c r="AC147" s="66"/>
      <c r="AD147" s="66"/>
    </row>
    <row r="148" spans="20:30" x14ac:dyDescent="0.25">
      <c r="T148" s="41" t="str">
        <f t="shared" si="15"/>
        <v>5x6x0.3125</v>
      </c>
      <c r="U148" s="25">
        <v>5</v>
      </c>
      <c r="V148" s="25">
        <v>6</v>
      </c>
      <c r="W148" s="25">
        <v>0.3125</v>
      </c>
      <c r="X148" s="26">
        <f t="shared" si="16"/>
        <v>0.625</v>
      </c>
      <c r="Y148" s="27" t="str">
        <f t="shared" si="17"/>
        <v>5x6</v>
      </c>
      <c r="Z148" s="30">
        <f t="shared" si="18"/>
        <v>0.3125</v>
      </c>
      <c r="AA148" s="31" t="s">
        <v>13</v>
      </c>
      <c r="AC148" s="66"/>
      <c r="AD148" s="66"/>
    </row>
    <row r="149" spans="20:30" x14ac:dyDescent="0.25">
      <c r="T149" s="41" t="str">
        <f t="shared" si="15"/>
        <v>5x6x0.375</v>
      </c>
      <c r="U149" s="25">
        <v>5</v>
      </c>
      <c r="V149" s="25">
        <v>6</v>
      </c>
      <c r="W149" s="25">
        <v>0.37500000000000006</v>
      </c>
      <c r="X149" s="26">
        <f t="shared" si="16"/>
        <v>0.75000000000000011</v>
      </c>
      <c r="Y149" s="27" t="str">
        <f t="shared" si="17"/>
        <v>5x6</v>
      </c>
      <c r="Z149" s="30">
        <f t="shared" si="18"/>
        <v>0.37500000000000006</v>
      </c>
      <c r="AA149" s="31" t="s">
        <v>13</v>
      </c>
      <c r="AC149" s="66"/>
      <c r="AD149" s="66"/>
    </row>
    <row r="150" spans="20:30" x14ac:dyDescent="0.25">
      <c r="T150" s="41" t="str">
        <f t="shared" si="15"/>
        <v>5x6x0.5</v>
      </c>
      <c r="U150" s="25">
        <v>5</v>
      </c>
      <c r="V150" s="25">
        <v>6</v>
      </c>
      <c r="W150" s="25">
        <v>0.5</v>
      </c>
      <c r="X150" s="26">
        <f t="shared" si="16"/>
        <v>1</v>
      </c>
      <c r="Y150" s="27" t="str">
        <f t="shared" si="17"/>
        <v>5x6</v>
      </c>
      <c r="Z150" s="30">
        <f t="shared" si="18"/>
        <v>0.5</v>
      </c>
      <c r="AA150" s="31" t="s">
        <v>13</v>
      </c>
      <c r="AC150" s="66"/>
      <c r="AD150" s="66"/>
    </row>
    <row r="151" spans="20:30" x14ac:dyDescent="0.25">
      <c r="T151" s="41" t="str">
        <f t="shared" si="15"/>
        <v>5x7x0.1875</v>
      </c>
      <c r="U151" s="25">
        <v>5</v>
      </c>
      <c r="V151" s="25">
        <v>7</v>
      </c>
      <c r="W151" s="25">
        <v>0.18750000000000003</v>
      </c>
      <c r="X151" s="26">
        <f t="shared" si="16"/>
        <v>0.37500000000000006</v>
      </c>
      <c r="Y151" s="27" t="str">
        <f t="shared" si="17"/>
        <v>5x7</v>
      </c>
      <c r="Z151" s="30">
        <f t="shared" si="18"/>
        <v>0.18750000000000003</v>
      </c>
      <c r="AA151" s="31" t="s">
        <v>13</v>
      </c>
      <c r="AC151" s="66"/>
      <c r="AD151" s="66"/>
    </row>
    <row r="152" spans="20:30" x14ac:dyDescent="0.25">
      <c r="T152" s="41" t="str">
        <f t="shared" si="15"/>
        <v>5x7x0.25</v>
      </c>
      <c r="U152" s="25">
        <v>5</v>
      </c>
      <c r="V152" s="25">
        <v>7</v>
      </c>
      <c r="W152" s="25">
        <v>0.25</v>
      </c>
      <c r="X152" s="26">
        <f t="shared" si="16"/>
        <v>0.5</v>
      </c>
      <c r="Y152" s="27" t="str">
        <f t="shared" si="17"/>
        <v>5x7</v>
      </c>
      <c r="Z152" s="30">
        <f t="shared" si="18"/>
        <v>0.25</v>
      </c>
      <c r="AA152" s="31" t="s">
        <v>13</v>
      </c>
      <c r="AC152" s="66"/>
      <c r="AD152" s="66"/>
    </row>
    <row r="153" spans="20:30" x14ac:dyDescent="0.25">
      <c r="T153" s="41" t="str">
        <f t="shared" si="15"/>
        <v>5x7x0.3125</v>
      </c>
      <c r="U153" s="25">
        <v>5</v>
      </c>
      <c r="V153" s="25">
        <v>7</v>
      </c>
      <c r="W153" s="25">
        <v>0.3125</v>
      </c>
      <c r="X153" s="26">
        <f t="shared" si="16"/>
        <v>0.625</v>
      </c>
      <c r="Y153" s="27" t="str">
        <f t="shared" si="17"/>
        <v>5x7</v>
      </c>
      <c r="Z153" s="30">
        <f t="shared" si="18"/>
        <v>0.3125</v>
      </c>
      <c r="AA153" s="31" t="s">
        <v>13</v>
      </c>
      <c r="AC153" s="66"/>
      <c r="AD153" s="66"/>
    </row>
    <row r="154" spans="20:30" x14ac:dyDescent="0.25">
      <c r="T154" s="41" t="str">
        <f t="shared" si="15"/>
        <v>5x7x0.375</v>
      </c>
      <c r="U154" s="25">
        <v>5</v>
      </c>
      <c r="V154" s="25">
        <v>7</v>
      </c>
      <c r="W154" s="25">
        <v>0.37500000000000006</v>
      </c>
      <c r="X154" s="26">
        <f t="shared" si="16"/>
        <v>0.75000000000000011</v>
      </c>
      <c r="Y154" s="27" t="str">
        <f t="shared" si="17"/>
        <v>5x7</v>
      </c>
      <c r="Z154" s="30">
        <f t="shared" si="18"/>
        <v>0.37500000000000006</v>
      </c>
      <c r="AA154" s="31" t="s">
        <v>13</v>
      </c>
      <c r="AC154" s="66"/>
      <c r="AD154" s="66"/>
    </row>
    <row r="155" spans="20:30" x14ac:dyDescent="0.25">
      <c r="T155" s="41" t="str">
        <f t="shared" si="15"/>
        <v>5x7x0.5</v>
      </c>
      <c r="U155" s="25">
        <v>5</v>
      </c>
      <c r="V155" s="25">
        <v>7</v>
      </c>
      <c r="W155" s="25">
        <v>0.5</v>
      </c>
      <c r="X155" s="26">
        <f t="shared" si="16"/>
        <v>1</v>
      </c>
      <c r="Y155" s="27" t="str">
        <f t="shared" si="17"/>
        <v>5x7</v>
      </c>
      <c r="Z155" s="30">
        <f t="shared" si="18"/>
        <v>0.5</v>
      </c>
      <c r="AA155" s="31" t="s">
        <v>13</v>
      </c>
      <c r="AC155" s="66"/>
      <c r="AD155" s="66"/>
    </row>
    <row r="156" spans="20:30" x14ac:dyDescent="0.25">
      <c r="T156" s="41" t="str">
        <f t="shared" si="15"/>
        <v>5x9x0.1875</v>
      </c>
      <c r="U156" s="25">
        <v>5</v>
      </c>
      <c r="V156" s="25">
        <v>9</v>
      </c>
      <c r="W156" s="25">
        <v>0.18750000000000003</v>
      </c>
      <c r="X156" s="26">
        <f t="shared" si="16"/>
        <v>0.37500000000000006</v>
      </c>
      <c r="Y156" s="27" t="str">
        <f t="shared" si="17"/>
        <v>5x9</v>
      </c>
      <c r="Z156" s="30">
        <f t="shared" si="18"/>
        <v>0.18750000000000003</v>
      </c>
      <c r="AA156" s="31" t="s">
        <v>13</v>
      </c>
      <c r="AC156" s="66"/>
      <c r="AD156" s="66"/>
    </row>
    <row r="157" spans="20:30" x14ac:dyDescent="0.25">
      <c r="T157" s="41" t="str">
        <f t="shared" si="15"/>
        <v>5x9x0.25</v>
      </c>
      <c r="U157" s="25">
        <v>5</v>
      </c>
      <c r="V157" s="25">
        <v>9</v>
      </c>
      <c r="W157" s="25">
        <v>0.25</v>
      </c>
      <c r="X157" s="26">
        <f t="shared" si="16"/>
        <v>0.5</v>
      </c>
      <c r="Y157" s="27" t="str">
        <f t="shared" si="17"/>
        <v>5x9</v>
      </c>
      <c r="Z157" s="30">
        <f t="shared" si="18"/>
        <v>0.25</v>
      </c>
      <c r="AA157" s="31" t="s">
        <v>13</v>
      </c>
      <c r="AC157" s="66"/>
      <c r="AD157" s="66"/>
    </row>
    <row r="158" spans="20:30" x14ac:dyDescent="0.25">
      <c r="T158" s="41" t="str">
        <f t="shared" si="15"/>
        <v>5x9x0.3125</v>
      </c>
      <c r="U158" s="25">
        <v>5</v>
      </c>
      <c r="V158" s="25">
        <v>9</v>
      </c>
      <c r="W158" s="25">
        <v>0.3125</v>
      </c>
      <c r="X158" s="26">
        <f t="shared" si="16"/>
        <v>0.625</v>
      </c>
      <c r="Y158" s="27" t="str">
        <f t="shared" si="17"/>
        <v>5x9</v>
      </c>
      <c r="Z158" s="30">
        <f t="shared" si="18"/>
        <v>0.3125</v>
      </c>
      <c r="AA158" s="31" t="s">
        <v>13</v>
      </c>
      <c r="AC158" s="66"/>
      <c r="AD158" s="66"/>
    </row>
    <row r="159" spans="20:30" x14ac:dyDescent="0.25">
      <c r="T159" s="41" t="str">
        <f t="shared" si="15"/>
        <v>5x9x0.375</v>
      </c>
      <c r="U159" s="25">
        <v>5</v>
      </c>
      <c r="V159" s="25">
        <v>9</v>
      </c>
      <c r="W159" s="25">
        <v>0.37500000000000006</v>
      </c>
      <c r="X159" s="26">
        <f t="shared" si="16"/>
        <v>0.75000000000000011</v>
      </c>
      <c r="Y159" s="27" t="str">
        <f t="shared" si="17"/>
        <v>5x9</v>
      </c>
      <c r="Z159" s="30">
        <f t="shared" si="18"/>
        <v>0.37500000000000006</v>
      </c>
      <c r="AA159" s="31" t="s">
        <v>13</v>
      </c>
      <c r="AC159" s="66"/>
      <c r="AD159" s="66"/>
    </row>
    <row r="160" spans="20:30" x14ac:dyDescent="0.25">
      <c r="T160" s="41" t="str">
        <f t="shared" si="15"/>
        <v>5x9x0.5</v>
      </c>
      <c r="U160" s="25">
        <v>5</v>
      </c>
      <c r="V160" s="25">
        <v>9</v>
      </c>
      <c r="W160" s="25">
        <v>0.5</v>
      </c>
      <c r="X160" s="26">
        <f t="shared" si="16"/>
        <v>1</v>
      </c>
      <c r="Y160" s="27" t="str">
        <f t="shared" si="17"/>
        <v>5x9</v>
      </c>
      <c r="Z160" s="30">
        <f t="shared" si="18"/>
        <v>0.5</v>
      </c>
      <c r="AA160" s="31" t="s">
        <v>13</v>
      </c>
      <c r="AC160" s="66"/>
      <c r="AD160" s="66"/>
    </row>
    <row r="161" spans="20:30" x14ac:dyDescent="0.25">
      <c r="T161" s="41" t="str">
        <f t="shared" si="15"/>
        <v>5x9x0.5625</v>
      </c>
      <c r="U161" s="25">
        <v>5</v>
      </c>
      <c r="V161" s="25">
        <v>9</v>
      </c>
      <c r="W161" s="25">
        <v>0.5625</v>
      </c>
      <c r="X161" s="26">
        <f t="shared" si="16"/>
        <v>1.125</v>
      </c>
      <c r="Y161" s="27" t="str">
        <f t="shared" si="17"/>
        <v>5x9</v>
      </c>
      <c r="Z161" s="30">
        <f t="shared" si="18"/>
        <v>0.5625</v>
      </c>
      <c r="AA161" s="31" t="s">
        <v>13</v>
      </c>
      <c r="AC161" s="66"/>
      <c r="AD161" s="66"/>
    </row>
    <row r="162" spans="20:30" x14ac:dyDescent="0.25">
      <c r="T162" s="41" t="str">
        <f t="shared" si="15"/>
        <v>5x10x0.1875</v>
      </c>
      <c r="U162" s="25">
        <v>5</v>
      </c>
      <c r="V162" s="25">
        <v>10</v>
      </c>
      <c r="W162" s="25">
        <v>0.18750000000000003</v>
      </c>
      <c r="X162" s="26">
        <f t="shared" si="16"/>
        <v>0.37500000000000006</v>
      </c>
      <c r="Y162" s="27" t="str">
        <f t="shared" si="17"/>
        <v>5x10</v>
      </c>
      <c r="Z162" s="30">
        <f t="shared" si="18"/>
        <v>0.18750000000000003</v>
      </c>
      <c r="AA162" s="31" t="s">
        <v>13</v>
      </c>
      <c r="AC162" s="66"/>
      <c r="AD162" s="66"/>
    </row>
    <row r="163" spans="20:30" x14ac:dyDescent="0.25">
      <c r="T163" s="41" t="str">
        <f t="shared" si="15"/>
        <v>5x10x0.25</v>
      </c>
      <c r="U163" s="25">
        <v>5</v>
      </c>
      <c r="V163" s="25">
        <v>10</v>
      </c>
      <c r="W163" s="25">
        <v>0.25</v>
      </c>
      <c r="X163" s="26">
        <f t="shared" si="16"/>
        <v>0.5</v>
      </c>
      <c r="Y163" s="27" t="str">
        <f t="shared" si="17"/>
        <v>5x10</v>
      </c>
      <c r="Z163" s="30">
        <f t="shared" si="18"/>
        <v>0.25</v>
      </c>
      <c r="AA163" s="31" t="s">
        <v>13</v>
      </c>
      <c r="AC163" s="66"/>
      <c r="AD163" s="66"/>
    </row>
    <row r="164" spans="20:30" x14ac:dyDescent="0.25">
      <c r="T164" s="41" t="str">
        <f t="shared" si="15"/>
        <v>5x10x0.3125</v>
      </c>
      <c r="U164" s="25">
        <v>5</v>
      </c>
      <c r="V164" s="25">
        <v>10</v>
      </c>
      <c r="W164" s="25">
        <v>0.3125</v>
      </c>
      <c r="X164" s="26">
        <f t="shared" si="16"/>
        <v>0.625</v>
      </c>
      <c r="Y164" s="27" t="str">
        <f t="shared" si="17"/>
        <v>5x10</v>
      </c>
      <c r="Z164" s="30">
        <f t="shared" si="18"/>
        <v>0.3125</v>
      </c>
      <c r="AA164" s="31" t="s">
        <v>13</v>
      </c>
      <c r="AC164" s="66"/>
      <c r="AD164" s="66"/>
    </row>
    <row r="165" spans="20:30" x14ac:dyDescent="0.25">
      <c r="T165" s="41" t="str">
        <f t="shared" si="15"/>
        <v>5x10x0.375</v>
      </c>
      <c r="U165" s="25">
        <v>5</v>
      </c>
      <c r="V165" s="25">
        <v>10</v>
      </c>
      <c r="W165" s="25">
        <v>0.37500000000000006</v>
      </c>
      <c r="X165" s="26">
        <f t="shared" si="16"/>
        <v>0.75000000000000011</v>
      </c>
      <c r="Y165" s="27" t="str">
        <f t="shared" si="17"/>
        <v>5x10</v>
      </c>
      <c r="Z165" s="30">
        <f t="shared" si="18"/>
        <v>0.37500000000000006</v>
      </c>
      <c r="AA165" s="31" t="s">
        <v>13</v>
      </c>
      <c r="AC165" s="66"/>
      <c r="AD165" s="66"/>
    </row>
    <row r="166" spans="20:30" x14ac:dyDescent="0.25">
      <c r="T166" s="41" t="str">
        <f t="shared" si="15"/>
        <v>5x10x0.5</v>
      </c>
      <c r="U166" s="25">
        <v>5</v>
      </c>
      <c r="V166" s="25">
        <v>10</v>
      </c>
      <c r="W166" s="25">
        <v>0.5</v>
      </c>
      <c r="X166" s="26">
        <f t="shared" si="16"/>
        <v>1</v>
      </c>
      <c r="Y166" s="27" t="str">
        <f t="shared" si="17"/>
        <v>5x10</v>
      </c>
      <c r="Z166" s="30">
        <f t="shared" si="18"/>
        <v>0.5</v>
      </c>
      <c r="AA166" s="31" t="s">
        <v>13</v>
      </c>
      <c r="AC166" s="66"/>
      <c r="AD166" s="66"/>
    </row>
    <row r="167" spans="20:30" x14ac:dyDescent="0.25">
      <c r="T167" s="41" t="str">
        <f t="shared" si="15"/>
        <v>5x10x0.5625</v>
      </c>
      <c r="U167" s="25">
        <v>5</v>
      </c>
      <c r="V167" s="25">
        <v>10</v>
      </c>
      <c r="W167" s="25">
        <v>0.5625</v>
      </c>
      <c r="X167" s="26">
        <f t="shared" si="16"/>
        <v>1.125</v>
      </c>
      <c r="Y167" s="27" t="str">
        <f t="shared" si="17"/>
        <v>5x10</v>
      </c>
      <c r="Z167" s="30">
        <f t="shared" si="18"/>
        <v>0.5625</v>
      </c>
      <c r="AA167" s="31" t="s">
        <v>13</v>
      </c>
      <c r="AC167" s="66"/>
      <c r="AD167" s="66"/>
    </row>
    <row r="168" spans="20:30" x14ac:dyDescent="0.25">
      <c r="T168" s="41" t="str">
        <f t="shared" si="15"/>
        <v>5x10x0.625</v>
      </c>
      <c r="U168" s="25">
        <v>5</v>
      </c>
      <c r="V168" s="25">
        <v>10</v>
      </c>
      <c r="W168" s="25">
        <v>0.625</v>
      </c>
      <c r="X168" s="26">
        <f t="shared" si="16"/>
        <v>1.25</v>
      </c>
      <c r="Y168" s="27" t="str">
        <f t="shared" si="17"/>
        <v>5x10</v>
      </c>
      <c r="Z168" s="30">
        <f t="shared" si="18"/>
        <v>0.625</v>
      </c>
      <c r="AA168" s="31" t="s">
        <v>13</v>
      </c>
      <c r="AC168" s="66"/>
      <c r="AD168" s="66"/>
    </row>
    <row r="169" spans="20:30" x14ac:dyDescent="0.25">
      <c r="T169" s="42" t="str">
        <f t="shared" si="15"/>
        <v>6x2x0.1875</v>
      </c>
      <c r="U169" s="19">
        <v>6.0000000000000009</v>
      </c>
      <c r="V169" s="19">
        <v>2</v>
      </c>
      <c r="W169" s="19">
        <v>0.18750000000000003</v>
      </c>
      <c r="X169" s="6">
        <f t="shared" si="16"/>
        <v>0.37500000000000006</v>
      </c>
      <c r="Y169" s="27" t="str">
        <f t="shared" si="17"/>
        <v>6x2</v>
      </c>
      <c r="Z169" s="30">
        <f t="shared" si="18"/>
        <v>0.18750000000000003</v>
      </c>
      <c r="AA169" s="31" t="s">
        <v>13</v>
      </c>
      <c r="AC169" s="37"/>
      <c r="AD169" s="37"/>
    </row>
    <row r="170" spans="20:30" x14ac:dyDescent="0.25">
      <c r="T170" s="42" t="str">
        <f t="shared" si="15"/>
        <v>6x2x0.25</v>
      </c>
      <c r="U170" s="19">
        <v>6.0000000000000009</v>
      </c>
      <c r="V170" s="19">
        <v>2</v>
      </c>
      <c r="W170" s="19">
        <v>0.25</v>
      </c>
      <c r="X170" s="6">
        <f t="shared" si="16"/>
        <v>0.5</v>
      </c>
      <c r="Y170" s="27" t="str">
        <f t="shared" si="17"/>
        <v>6x2</v>
      </c>
      <c r="Z170" s="30">
        <f t="shared" si="18"/>
        <v>0.25</v>
      </c>
      <c r="AA170" s="31" t="s">
        <v>13</v>
      </c>
      <c r="AC170" s="37"/>
      <c r="AD170" s="37"/>
    </row>
    <row r="171" spans="20:30" x14ac:dyDescent="0.25">
      <c r="T171" s="42" t="str">
        <f t="shared" si="15"/>
        <v>6x2x0.3125</v>
      </c>
      <c r="U171" s="19">
        <v>6.0000000000000009</v>
      </c>
      <c r="V171" s="19">
        <v>2</v>
      </c>
      <c r="W171" s="19">
        <v>0.3125</v>
      </c>
      <c r="X171" s="6">
        <f t="shared" si="16"/>
        <v>0.625</v>
      </c>
      <c r="Y171" s="27" t="str">
        <f t="shared" si="17"/>
        <v>6x2</v>
      </c>
      <c r="Z171" s="30">
        <f t="shared" si="18"/>
        <v>0.3125</v>
      </c>
      <c r="AA171" s="31" t="s">
        <v>13</v>
      </c>
      <c r="AC171" s="37"/>
      <c r="AD171" s="37"/>
    </row>
    <row r="172" spans="20:30" x14ac:dyDescent="0.25">
      <c r="T172" s="42" t="str">
        <f t="shared" si="15"/>
        <v>6x2x0.375</v>
      </c>
      <c r="U172" s="19">
        <v>6.0000000000000009</v>
      </c>
      <c r="V172" s="19">
        <v>2</v>
      </c>
      <c r="W172" s="19">
        <v>0.37500000000000006</v>
      </c>
      <c r="X172" s="6">
        <f t="shared" si="16"/>
        <v>0.75000000000000011</v>
      </c>
      <c r="Y172" s="27" t="str">
        <f t="shared" si="17"/>
        <v>6x2</v>
      </c>
      <c r="Z172" s="30">
        <f t="shared" si="18"/>
        <v>0.37500000000000006</v>
      </c>
      <c r="AA172" s="31" t="s">
        <v>13</v>
      </c>
      <c r="AC172" s="37"/>
      <c r="AD172" s="37"/>
    </row>
    <row r="173" spans="20:30" x14ac:dyDescent="0.25">
      <c r="T173" s="42" t="str">
        <f t="shared" si="15"/>
        <v>6x3x0.1875</v>
      </c>
      <c r="U173" s="19">
        <v>6.0000000000000009</v>
      </c>
      <c r="V173" s="19">
        <v>3</v>
      </c>
      <c r="W173" s="19">
        <v>0.18750000000000003</v>
      </c>
      <c r="X173" s="6">
        <f t="shared" si="16"/>
        <v>0.37500000000000006</v>
      </c>
      <c r="Y173" s="27" t="str">
        <f t="shared" si="17"/>
        <v>6x3</v>
      </c>
      <c r="Z173" s="30">
        <f t="shared" si="18"/>
        <v>0.18750000000000003</v>
      </c>
      <c r="AA173" s="31" t="s">
        <v>13</v>
      </c>
      <c r="AC173" s="37"/>
      <c r="AD173" s="37"/>
    </row>
    <row r="174" spans="20:30" x14ac:dyDescent="0.25">
      <c r="T174" s="42" t="str">
        <f t="shared" si="15"/>
        <v>6x3x0.25</v>
      </c>
      <c r="U174" s="19">
        <v>6.0000000000000009</v>
      </c>
      <c r="V174" s="19">
        <v>3</v>
      </c>
      <c r="W174" s="19">
        <v>0.25</v>
      </c>
      <c r="X174" s="6">
        <f t="shared" si="16"/>
        <v>0.5</v>
      </c>
      <c r="Y174" s="27" t="str">
        <f t="shared" si="17"/>
        <v>6x3</v>
      </c>
      <c r="Z174" s="30">
        <f t="shared" si="18"/>
        <v>0.25</v>
      </c>
      <c r="AA174" s="31" t="s">
        <v>13</v>
      </c>
      <c r="AC174" s="37"/>
      <c r="AD174" s="37"/>
    </row>
    <row r="175" spans="20:30" x14ac:dyDescent="0.25">
      <c r="T175" s="42" t="str">
        <f t="shared" si="15"/>
        <v>6x3x0.3125</v>
      </c>
      <c r="U175" s="19">
        <v>6.0000000000000009</v>
      </c>
      <c r="V175" s="19">
        <v>3</v>
      </c>
      <c r="W175" s="19">
        <v>0.3125</v>
      </c>
      <c r="X175" s="6">
        <f t="shared" si="16"/>
        <v>0.625</v>
      </c>
      <c r="Y175" s="27" t="str">
        <f t="shared" si="17"/>
        <v>6x3</v>
      </c>
      <c r="Z175" s="30">
        <f t="shared" si="18"/>
        <v>0.3125</v>
      </c>
      <c r="AA175" s="31" t="s">
        <v>13</v>
      </c>
      <c r="AC175" s="37"/>
      <c r="AD175" s="37"/>
    </row>
    <row r="176" spans="20:30" x14ac:dyDescent="0.25">
      <c r="T176" s="42" t="str">
        <f t="shared" si="15"/>
        <v>6x3x0.375</v>
      </c>
      <c r="U176" s="19">
        <v>6.0000000000000009</v>
      </c>
      <c r="V176" s="19">
        <v>3</v>
      </c>
      <c r="W176" s="19">
        <v>0.37500000000000006</v>
      </c>
      <c r="X176" s="6">
        <f t="shared" si="16"/>
        <v>0.75000000000000011</v>
      </c>
      <c r="Y176" s="27" t="str">
        <f t="shared" si="17"/>
        <v>6x3</v>
      </c>
      <c r="Z176" s="30">
        <f t="shared" si="18"/>
        <v>0.37500000000000006</v>
      </c>
      <c r="AA176" s="31" t="s">
        <v>13</v>
      </c>
      <c r="AC176" s="37"/>
      <c r="AD176" s="37"/>
    </row>
    <row r="177" spans="20:30" x14ac:dyDescent="0.25">
      <c r="T177" s="42" t="str">
        <f t="shared" si="15"/>
        <v>6x4x0.1875</v>
      </c>
      <c r="U177" s="19">
        <v>6.0000000000000009</v>
      </c>
      <c r="V177" s="19">
        <v>4</v>
      </c>
      <c r="W177" s="19">
        <v>0.18750000000000003</v>
      </c>
      <c r="X177" s="6">
        <f t="shared" si="16"/>
        <v>0.37500000000000006</v>
      </c>
      <c r="Y177" s="27" t="str">
        <f t="shared" si="17"/>
        <v>6x4</v>
      </c>
      <c r="Z177" s="30">
        <f t="shared" si="18"/>
        <v>0.18750000000000003</v>
      </c>
      <c r="AA177" s="31" t="s">
        <v>13</v>
      </c>
      <c r="AC177" s="37"/>
      <c r="AD177" s="37"/>
    </row>
    <row r="178" spans="20:30" x14ac:dyDescent="0.25">
      <c r="T178" s="42" t="str">
        <f t="shared" si="15"/>
        <v>6x4x0.25</v>
      </c>
      <c r="U178" s="19">
        <v>6.0000000000000009</v>
      </c>
      <c r="V178" s="19">
        <v>4</v>
      </c>
      <c r="W178" s="19">
        <v>0.25</v>
      </c>
      <c r="X178" s="6">
        <f t="shared" si="16"/>
        <v>0.5</v>
      </c>
      <c r="Y178" s="27" t="str">
        <f t="shared" si="17"/>
        <v>6x4</v>
      </c>
      <c r="Z178" s="30">
        <f t="shared" si="18"/>
        <v>0.25</v>
      </c>
      <c r="AA178" s="31" t="s">
        <v>13</v>
      </c>
      <c r="AC178" s="37"/>
      <c r="AD178" s="37"/>
    </row>
    <row r="179" spans="20:30" x14ac:dyDescent="0.25">
      <c r="T179" s="42" t="str">
        <f t="shared" si="15"/>
        <v>6x4x0.3125</v>
      </c>
      <c r="U179" s="19">
        <v>6.0000000000000009</v>
      </c>
      <c r="V179" s="19">
        <v>4</v>
      </c>
      <c r="W179" s="19">
        <v>0.3125</v>
      </c>
      <c r="X179" s="6">
        <f t="shared" si="16"/>
        <v>0.625</v>
      </c>
      <c r="Y179" s="27" t="str">
        <f t="shared" si="17"/>
        <v>6x4</v>
      </c>
      <c r="Z179" s="30">
        <f t="shared" si="18"/>
        <v>0.3125</v>
      </c>
      <c r="AA179" s="31" t="s">
        <v>13</v>
      </c>
      <c r="AC179" s="37"/>
      <c r="AD179" s="37"/>
    </row>
    <row r="180" spans="20:30" x14ac:dyDescent="0.25">
      <c r="T180" s="42" t="str">
        <f t="shared" si="15"/>
        <v>6x4x0.375</v>
      </c>
      <c r="U180" s="19">
        <v>6.0000000000000009</v>
      </c>
      <c r="V180" s="19">
        <v>4</v>
      </c>
      <c r="W180" s="19">
        <v>0.37500000000000006</v>
      </c>
      <c r="X180" s="6">
        <f t="shared" si="16"/>
        <v>0.75000000000000011</v>
      </c>
      <c r="Y180" s="27" t="str">
        <f t="shared" si="17"/>
        <v>6x4</v>
      </c>
      <c r="Z180" s="30">
        <f t="shared" si="18"/>
        <v>0.37500000000000006</v>
      </c>
      <c r="AA180" s="31" t="s">
        <v>13</v>
      </c>
      <c r="AC180" s="37"/>
      <c r="AD180" s="37"/>
    </row>
    <row r="181" spans="20:30" x14ac:dyDescent="0.25">
      <c r="T181" s="42" t="str">
        <f t="shared" si="15"/>
        <v>6x4x0.5</v>
      </c>
      <c r="U181" s="19">
        <v>6.0000000000000009</v>
      </c>
      <c r="V181" s="19">
        <v>4</v>
      </c>
      <c r="W181" s="19">
        <v>0.5</v>
      </c>
      <c r="X181" s="6">
        <f t="shared" si="16"/>
        <v>1</v>
      </c>
      <c r="Y181" s="27" t="str">
        <f t="shared" si="17"/>
        <v>6x4</v>
      </c>
      <c r="Z181" s="30">
        <f t="shared" si="18"/>
        <v>0.5</v>
      </c>
      <c r="AA181" s="31" t="s">
        <v>13</v>
      </c>
      <c r="AC181" s="37"/>
      <c r="AD181" s="37"/>
    </row>
    <row r="182" spans="20:30" x14ac:dyDescent="0.25">
      <c r="T182" s="42" t="str">
        <f t="shared" si="15"/>
        <v>6x5x0.1875</v>
      </c>
      <c r="U182" s="19">
        <v>6.0000000000000009</v>
      </c>
      <c r="V182" s="19">
        <v>5</v>
      </c>
      <c r="W182" s="19">
        <v>0.18750000000000003</v>
      </c>
      <c r="X182" s="6">
        <f t="shared" si="16"/>
        <v>0.37500000000000006</v>
      </c>
      <c r="Y182" s="27" t="str">
        <f t="shared" si="17"/>
        <v>6x5</v>
      </c>
      <c r="Z182" s="30">
        <f t="shared" si="18"/>
        <v>0.18750000000000003</v>
      </c>
      <c r="AA182" s="31" t="s">
        <v>13</v>
      </c>
      <c r="AC182" s="37"/>
      <c r="AD182" s="37"/>
    </row>
    <row r="183" spans="20:30" x14ac:dyDescent="0.25">
      <c r="T183" s="42" t="str">
        <f t="shared" si="15"/>
        <v>6x5x0.25</v>
      </c>
      <c r="U183" s="19">
        <v>6.0000000000000009</v>
      </c>
      <c r="V183" s="19">
        <v>5</v>
      </c>
      <c r="W183" s="19">
        <v>0.25</v>
      </c>
      <c r="X183" s="6">
        <f t="shared" si="16"/>
        <v>0.5</v>
      </c>
      <c r="Y183" s="27" t="str">
        <f t="shared" si="17"/>
        <v>6x5</v>
      </c>
      <c r="Z183" s="30">
        <f t="shared" si="18"/>
        <v>0.25</v>
      </c>
      <c r="AA183" s="31" t="s">
        <v>13</v>
      </c>
      <c r="AC183" s="37"/>
      <c r="AD183" s="37"/>
    </row>
    <row r="184" spans="20:30" x14ac:dyDescent="0.25">
      <c r="T184" s="42" t="str">
        <f t="shared" si="15"/>
        <v>6x5x0.3125</v>
      </c>
      <c r="U184" s="19">
        <v>6.0000000000000009</v>
      </c>
      <c r="V184" s="19">
        <v>5</v>
      </c>
      <c r="W184" s="19">
        <v>0.3125</v>
      </c>
      <c r="X184" s="6">
        <f t="shared" si="16"/>
        <v>0.625</v>
      </c>
      <c r="Y184" s="27" t="str">
        <f t="shared" si="17"/>
        <v>6x5</v>
      </c>
      <c r="Z184" s="30">
        <f t="shared" si="18"/>
        <v>0.3125</v>
      </c>
      <c r="AA184" s="31" t="s">
        <v>13</v>
      </c>
      <c r="AC184" s="37"/>
      <c r="AD184" s="37"/>
    </row>
    <row r="185" spans="20:30" x14ac:dyDescent="0.25">
      <c r="T185" s="42" t="str">
        <f t="shared" si="15"/>
        <v>6x5x0.375</v>
      </c>
      <c r="U185" s="19">
        <v>6.0000000000000009</v>
      </c>
      <c r="V185" s="19">
        <v>5</v>
      </c>
      <c r="W185" s="19">
        <v>0.37500000000000006</v>
      </c>
      <c r="X185" s="6">
        <f t="shared" si="16"/>
        <v>0.75000000000000011</v>
      </c>
      <c r="Y185" s="27" t="str">
        <f t="shared" si="17"/>
        <v>6x5</v>
      </c>
      <c r="Z185" s="30">
        <f t="shared" si="18"/>
        <v>0.37500000000000006</v>
      </c>
      <c r="AA185" s="31" t="s">
        <v>13</v>
      </c>
      <c r="AC185" s="37"/>
      <c r="AD185" s="37"/>
    </row>
    <row r="186" spans="20:30" x14ac:dyDescent="0.25">
      <c r="T186" s="42" t="str">
        <f t="shared" si="15"/>
        <v>6x5x0.5</v>
      </c>
      <c r="U186" s="19">
        <v>6.0000000000000009</v>
      </c>
      <c r="V186" s="19">
        <v>5</v>
      </c>
      <c r="W186" s="19">
        <v>0.5</v>
      </c>
      <c r="X186" s="6">
        <f t="shared" si="16"/>
        <v>1</v>
      </c>
      <c r="Y186" s="27" t="str">
        <f t="shared" si="17"/>
        <v>6x5</v>
      </c>
      <c r="Z186" s="30">
        <f t="shared" si="18"/>
        <v>0.5</v>
      </c>
      <c r="AA186" s="31" t="s">
        <v>13</v>
      </c>
      <c r="AC186" s="37"/>
      <c r="AD186" s="37"/>
    </row>
    <row r="187" spans="20:30" x14ac:dyDescent="0.25">
      <c r="T187" s="40" t="str">
        <f t="shared" si="15"/>
        <v>6x6x0.1875</v>
      </c>
      <c r="U187" s="32">
        <v>6.0000000000000009</v>
      </c>
      <c r="V187" s="32">
        <v>6</v>
      </c>
      <c r="W187" s="32">
        <v>0.18750000000000003</v>
      </c>
      <c r="X187" s="33">
        <f t="shared" si="16"/>
        <v>0.37500000000000006</v>
      </c>
      <c r="Y187" s="27" t="str">
        <f t="shared" si="17"/>
        <v>6x6</v>
      </c>
      <c r="Z187" s="30">
        <f t="shared" si="18"/>
        <v>0.18750000000000003</v>
      </c>
      <c r="AA187" s="31" t="s">
        <v>13</v>
      </c>
      <c r="AC187" s="67"/>
      <c r="AD187" s="67"/>
    </row>
    <row r="188" spans="20:30" x14ac:dyDescent="0.25">
      <c r="T188" s="40" t="str">
        <f t="shared" si="15"/>
        <v>6x6x0.25</v>
      </c>
      <c r="U188" s="32">
        <v>6.0000000000000009</v>
      </c>
      <c r="V188" s="32">
        <v>6</v>
      </c>
      <c r="W188" s="32">
        <v>0.25</v>
      </c>
      <c r="X188" s="33">
        <f t="shared" si="16"/>
        <v>0.5</v>
      </c>
      <c r="Y188" s="27" t="str">
        <f t="shared" si="17"/>
        <v>6x6</v>
      </c>
      <c r="Z188" s="30">
        <f t="shared" si="18"/>
        <v>0.25</v>
      </c>
      <c r="AA188" s="31" t="s">
        <v>13</v>
      </c>
      <c r="AC188" s="67"/>
      <c r="AD188" s="67"/>
    </row>
    <row r="189" spans="20:30" x14ac:dyDescent="0.25">
      <c r="T189" s="40" t="str">
        <f t="shared" si="15"/>
        <v>6x6x0.3125</v>
      </c>
      <c r="U189" s="32">
        <v>6.0000000000000009</v>
      </c>
      <c r="V189" s="32">
        <v>6</v>
      </c>
      <c r="W189" s="32">
        <v>0.3125</v>
      </c>
      <c r="X189" s="33">
        <f t="shared" si="16"/>
        <v>0.625</v>
      </c>
      <c r="Y189" s="27" t="str">
        <f t="shared" si="17"/>
        <v>6x6</v>
      </c>
      <c r="Z189" s="30">
        <f t="shared" si="18"/>
        <v>0.3125</v>
      </c>
      <c r="AA189" s="31" t="s">
        <v>13</v>
      </c>
      <c r="AC189" s="67"/>
      <c r="AD189" s="67"/>
    </row>
    <row r="190" spans="20:30" x14ac:dyDescent="0.25">
      <c r="T190" s="40" t="str">
        <f t="shared" si="15"/>
        <v>6x6x0.375</v>
      </c>
      <c r="U190" s="32">
        <v>6.0000000000000009</v>
      </c>
      <c r="V190" s="32">
        <v>6</v>
      </c>
      <c r="W190" s="32">
        <v>0.37500000000000006</v>
      </c>
      <c r="X190" s="33">
        <f t="shared" si="16"/>
        <v>0.75000000000000011</v>
      </c>
      <c r="Y190" s="27" t="str">
        <f t="shared" si="17"/>
        <v>6x6</v>
      </c>
      <c r="Z190" s="30">
        <f t="shared" si="18"/>
        <v>0.37500000000000006</v>
      </c>
      <c r="AA190" s="31" t="s">
        <v>13</v>
      </c>
      <c r="AC190" s="67"/>
      <c r="AD190" s="67"/>
    </row>
    <row r="191" spans="20:30" x14ac:dyDescent="0.25">
      <c r="T191" s="40" t="str">
        <f t="shared" si="15"/>
        <v>6x6x0.5</v>
      </c>
      <c r="U191" s="32">
        <v>6.0000000000000009</v>
      </c>
      <c r="V191" s="32">
        <v>6</v>
      </c>
      <c r="W191" s="32">
        <v>0.5</v>
      </c>
      <c r="X191" s="33">
        <f t="shared" si="16"/>
        <v>1</v>
      </c>
      <c r="Y191" s="27" t="str">
        <f t="shared" si="17"/>
        <v>6x6</v>
      </c>
      <c r="Z191" s="30">
        <f t="shared" si="18"/>
        <v>0.5</v>
      </c>
      <c r="AA191" s="31" t="s">
        <v>13</v>
      </c>
      <c r="AC191" s="67"/>
      <c r="AD191" s="67"/>
    </row>
    <row r="192" spans="20:30" x14ac:dyDescent="0.25">
      <c r="T192" s="40" t="str">
        <f t="shared" si="15"/>
        <v>6x6x0.5625</v>
      </c>
      <c r="U192" s="32">
        <v>6.0000000000000009</v>
      </c>
      <c r="V192" s="32">
        <v>6</v>
      </c>
      <c r="W192" s="32">
        <v>0.5625</v>
      </c>
      <c r="X192" s="33">
        <f t="shared" si="16"/>
        <v>1.125</v>
      </c>
      <c r="Y192" s="27" t="str">
        <f t="shared" si="17"/>
        <v>6x6</v>
      </c>
      <c r="Z192" s="30">
        <f t="shared" si="18"/>
        <v>0.5625</v>
      </c>
      <c r="AA192" s="31" t="s">
        <v>13</v>
      </c>
      <c r="AC192" s="67"/>
      <c r="AD192" s="67"/>
    </row>
    <row r="193" spans="20:30" x14ac:dyDescent="0.25">
      <c r="T193" s="41" t="str">
        <f t="shared" si="15"/>
        <v>6x8x0.1875</v>
      </c>
      <c r="U193" s="25">
        <v>6.0000000000000009</v>
      </c>
      <c r="V193" s="25">
        <v>8</v>
      </c>
      <c r="W193" s="25">
        <v>0.18750000000000003</v>
      </c>
      <c r="X193" s="26">
        <f t="shared" si="16"/>
        <v>0.37500000000000006</v>
      </c>
      <c r="Y193" s="27" t="str">
        <f t="shared" si="17"/>
        <v>6x8</v>
      </c>
      <c r="Z193" s="30">
        <f t="shared" si="18"/>
        <v>0.18750000000000003</v>
      </c>
      <c r="AA193" s="31" t="s">
        <v>13</v>
      </c>
      <c r="AC193" s="66"/>
      <c r="AD193" s="66"/>
    </row>
    <row r="194" spans="20:30" x14ac:dyDescent="0.25">
      <c r="T194" s="41" t="str">
        <f t="shared" si="15"/>
        <v>6x8x0.25</v>
      </c>
      <c r="U194" s="25">
        <v>6.0000000000000009</v>
      </c>
      <c r="V194" s="25">
        <v>8</v>
      </c>
      <c r="W194" s="25">
        <v>0.25</v>
      </c>
      <c r="X194" s="26">
        <f t="shared" si="16"/>
        <v>0.5</v>
      </c>
      <c r="Y194" s="27" t="str">
        <f t="shared" si="17"/>
        <v>6x8</v>
      </c>
      <c r="Z194" s="30">
        <f t="shared" si="18"/>
        <v>0.25</v>
      </c>
      <c r="AA194" s="31" t="s">
        <v>13</v>
      </c>
      <c r="AC194" s="66"/>
      <c r="AD194" s="66"/>
    </row>
    <row r="195" spans="20:30" x14ac:dyDescent="0.25">
      <c r="T195" s="41" t="str">
        <f t="shared" si="15"/>
        <v>6x8x0.3125</v>
      </c>
      <c r="U195" s="25">
        <v>6.0000000000000009</v>
      </c>
      <c r="V195" s="25">
        <v>8</v>
      </c>
      <c r="W195" s="25">
        <v>0.3125</v>
      </c>
      <c r="X195" s="26">
        <f t="shared" si="16"/>
        <v>0.625</v>
      </c>
      <c r="Y195" s="27" t="str">
        <f t="shared" si="17"/>
        <v>6x8</v>
      </c>
      <c r="Z195" s="30">
        <f t="shared" si="18"/>
        <v>0.3125</v>
      </c>
      <c r="AA195" s="31" t="s">
        <v>13</v>
      </c>
      <c r="AC195" s="66"/>
      <c r="AD195" s="66"/>
    </row>
    <row r="196" spans="20:30" x14ac:dyDescent="0.25">
      <c r="T196" s="41" t="str">
        <f t="shared" ref="T196:T259" si="19">CONCATENATE(U196,"x",V196,"x",W196)</f>
        <v>6x8x0.375</v>
      </c>
      <c r="U196" s="25">
        <v>6.0000000000000009</v>
      </c>
      <c r="V196" s="25">
        <v>8</v>
      </c>
      <c r="W196" s="25">
        <v>0.37500000000000006</v>
      </c>
      <c r="X196" s="26">
        <f t="shared" ref="X196:X259" si="20">W196*2</f>
        <v>0.75000000000000011</v>
      </c>
      <c r="Y196" s="27" t="str">
        <f t="shared" ref="Y196:Y259" si="21">U196&amp;"x"&amp;V196</f>
        <v>6x8</v>
      </c>
      <c r="Z196" s="30">
        <f t="shared" ref="Z196:Z259" si="22">W196</f>
        <v>0.37500000000000006</v>
      </c>
      <c r="AA196" s="31" t="s">
        <v>13</v>
      </c>
      <c r="AC196" s="66"/>
      <c r="AD196" s="66"/>
    </row>
    <row r="197" spans="20:30" x14ac:dyDescent="0.25">
      <c r="T197" s="41" t="str">
        <f t="shared" si="19"/>
        <v>6x8x0.5</v>
      </c>
      <c r="U197" s="25">
        <v>6.0000000000000009</v>
      </c>
      <c r="V197" s="25">
        <v>8</v>
      </c>
      <c r="W197" s="25">
        <v>0.5</v>
      </c>
      <c r="X197" s="26">
        <f t="shared" si="20"/>
        <v>1</v>
      </c>
      <c r="Y197" s="27" t="str">
        <f t="shared" si="21"/>
        <v>6x8</v>
      </c>
      <c r="Z197" s="30">
        <f t="shared" si="22"/>
        <v>0.5</v>
      </c>
      <c r="AA197" s="31" t="s">
        <v>13</v>
      </c>
      <c r="AC197" s="66"/>
      <c r="AD197" s="66"/>
    </row>
    <row r="198" spans="20:30" x14ac:dyDescent="0.25">
      <c r="T198" s="41" t="str">
        <f t="shared" si="19"/>
        <v>6x8x0.5625</v>
      </c>
      <c r="U198" s="25">
        <v>6.0000000000000009</v>
      </c>
      <c r="V198" s="25">
        <v>8</v>
      </c>
      <c r="W198" s="25">
        <v>0.5625</v>
      </c>
      <c r="X198" s="26">
        <f t="shared" si="20"/>
        <v>1.125</v>
      </c>
      <c r="Y198" s="27" t="str">
        <f t="shared" si="21"/>
        <v>6x8</v>
      </c>
      <c r="Z198" s="30">
        <f t="shared" si="22"/>
        <v>0.5625</v>
      </c>
      <c r="AA198" s="31" t="s">
        <v>13</v>
      </c>
      <c r="AC198" s="66"/>
      <c r="AD198" s="66"/>
    </row>
    <row r="199" spans="20:30" x14ac:dyDescent="0.25">
      <c r="T199" s="41" t="str">
        <f t="shared" si="19"/>
        <v>6x9x0.1875</v>
      </c>
      <c r="U199" s="25">
        <v>6.0000000000000009</v>
      </c>
      <c r="V199" s="25">
        <v>9</v>
      </c>
      <c r="W199" s="25">
        <v>0.18750000000000003</v>
      </c>
      <c r="X199" s="26">
        <f t="shared" si="20"/>
        <v>0.37500000000000006</v>
      </c>
      <c r="Y199" s="27" t="str">
        <f t="shared" si="21"/>
        <v>6x9</v>
      </c>
      <c r="Z199" s="30">
        <f t="shared" si="22"/>
        <v>0.18750000000000003</v>
      </c>
      <c r="AA199" s="31" t="s">
        <v>13</v>
      </c>
      <c r="AC199" s="66"/>
      <c r="AD199" s="66"/>
    </row>
    <row r="200" spans="20:30" x14ac:dyDescent="0.25">
      <c r="T200" s="41" t="str">
        <f t="shared" si="19"/>
        <v>6x9x0.25</v>
      </c>
      <c r="U200" s="25">
        <v>6.0000000000000009</v>
      </c>
      <c r="V200" s="25">
        <v>9</v>
      </c>
      <c r="W200" s="25">
        <v>0.25</v>
      </c>
      <c r="X200" s="26">
        <f t="shared" si="20"/>
        <v>0.5</v>
      </c>
      <c r="Y200" s="27" t="str">
        <f t="shared" si="21"/>
        <v>6x9</v>
      </c>
      <c r="Z200" s="30">
        <f t="shared" si="22"/>
        <v>0.25</v>
      </c>
      <c r="AA200" s="31" t="s">
        <v>13</v>
      </c>
      <c r="AC200" s="66"/>
      <c r="AD200" s="66"/>
    </row>
    <row r="201" spans="20:30" x14ac:dyDescent="0.25">
      <c r="T201" s="41" t="str">
        <f t="shared" si="19"/>
        <v>6x9x0.3125</v>
      </c>
      <c r="U201" s="25">
        <v>6.0000000000000009</v>
      </c>
      <c r="V201" s="25">
        <v>9</v>
      </c>
      <c r="W201" s="25">
        <v>0.3125</v>
      </c>
      <c r="X201" s="26">
        <f t="shared" si="20"/>
        <v>0.625</v>
      </c>
      <c r="Y201" s="27" t="str">
        <f t="shared" si="21"/>
        <v>6x9</v>
      </c>
      <c r="Z201" s="30">
        <f t="shared" si="22"/>
        <v>0.3125</v>
      </c>
      <c r="AA201" s="31" t="s">
        <v>13</v>
      </c>
      <c r="AC201" s="66"/>
      <c r="AD201" s="66"/>
    </row>
    <row r="202" spans="20:30" x14ac:dyDescent="0.25">
      <c r="T202" s="41" t="str">
        <f t="shared" si="19"/>
        <v>6x9x0.375</v>
      </c>
      <c r="U202" s="25">
        <v>6.0000000000000009</v>
      </c>
      <c r="V202" s="25">
        <v>9</v>
      </c>
      <c r="W202" s="25">
        <v>0.37500000000000006</v>
      </c>
      <c r="X202" s="26">
        <f t="shared" si="20"/>
        <v>0.75000000000000011</v>
      </c>
      <c r="Y202" s="27" t="str">
        <f t="shared" si="21"/>
        <v>6x9</v>
      </c>
      <c r="Z202" s="30">
        <f t="shared" si="22"/>
        <v>0.37500000000000006</v>
      </c>
      <c r="AA202" s="31" t="s">
        <v>13</v>
      </c>
      <c r="AC202" s="66"/>
      <c r="AD202" s="66"/>
    </row>
    <row r="203" spans="20:30" x14ac:dyDescent="0.25">
      <c r="T203" s="41" t="str">
        <f t="shared" si="19"/>
        <v>6x9x0.5</v>
      </c>
      <c r="U203" s="25">
        <v>6.0000000000000009</v>
      </c>
      <c r="V203" s="25">
        <v>9</v>
      </c>
      <c r="W203" s="25">
        <v>0.5</v>
      </c>
      <c r="X203" s="26">
        <f t="shared" si="20"/>
        <v>1</v>
      </c>
      <c r="Y203" s="27" t="str">
        <f t="shared" si="21"/>
        <v>6x9</v>
      </c>
      <c r="Z203" s="30">
        <f t="shared" si="22"/>
        <v>0.5</v>
      </c>
      <c r="AA203" s="31" t="s">
        <v>13</v>
      </c>
      <c r="AC203" s="66"/>
      <c r="AD203" s="66"/>
    </row>
    <row r="204" spans="20:30" x14ac:dyDescent="0.25">
      <c r="T204" s="41" t="str">
        <f t="shared" si="19"/>
        <v>6x9x0.5625</v>
      </c>
      <c r="U204" s="25">
        <v>6.0000000000000009</v>
      </c>
      <c r="V204" s="25">
        <v>9</v>
      </c>
      <c r="W204" s="25">
        <v>0.5625</v>
      </c>
      <c r="X204" s="26">
        <f t="shared" si="20"/>
        <v>1.125</v>
      </c>
      <c r="Y204" s="27" t="str">
        <f t="shared" si="21"/>
        <v>6x9</v>
      </c>
      <c r="Z204" s="30">
        <f t="shared" si="22"/>
        <v>0.5625</v>
      </c>
      <c r="AA204" s="31" t="s">
        <v>13</v>
      </c>
      <c r="AC204" s="66"/>
      <c r="AD204" s="66"/>
    </row>
    <row r="205" spans="20:30" x14ac:dyDescent="0.25">
      <c r="T205" s="41" t="str">
        <f t="shared" si="19"/>
        <v>6x9x0.625</v>
      </c>
      <c r="U205" s="25">
        <v>6.0000000000000009</v>
      </c>
      <c r="V205" s="25">
        <v>9</v>
      </c>
      <c r="W205" s="25">
        <v>0.625</v>
      </c>
      <c r="X205" s="26">
        <f t="shared" si="20"/>
        <v>1.25</v>
      </c>
      <c r="Y205" s="27" t="str">
        <f t="shared" si="21"/>
        <v>6x9</v>
      </c>
      <c r="Z205" s="30">
        <f t="shared" si="22"/>
        <v>0.625</v>
      </c>
      <c r="AA205" s="31" t="s">
        <v>13</v>
      </c>
      <c r="AC205" s="66"/>
      <c r="AD205" s="66"/>
    </row>
    <row r="206" spans="20:30" x14ac:dyDescent="0.25">
      <c r="T206" s="41" t="str">
        <f t="shared" si="19"/>
        <v>6x10x0.1875</v>
      </c>
      <c r="U206" s="25">
        <v>6.0000000000000009</v>
      </c>
      <c r="V206" s="25">
        <v>10</v>
      </c>
      <c r="W206" s="25">
        <v>0.18750000000000003</v>
      </c>
      <c r="X206" s="26">
        <f t="shared" si="20"/>
        <v>0.37500000000000006</v>
      </c>
      <c r="Y206" s="27" t="str">
        <f t="shared" si="21"/>
        <v>6x10</v>
      </c>
      <c r="Z206" s="30">
        <f t="shared" si="22"/>
        <v>0.18750000000000003</v>
      </c>
      <c r="AA206" s="31" t="s">
        <v>13</v>
      </c>
      <c r="AC206" s="66"/>
      <c r="AD206" s="66"/>
    </row>
    <row r="207" spans="20:30" x14ac:dyDescent="0.25">
      <c r="T207" s="41" t="str">
        <f t="shared" si="19"/>
        <v>6x10x0.25</v>
      </c>
      <c r="U207" s="25">
        <v>6.0000000000000009</v>
      </c>
      <c r="V207" s="25">
        <v>10</v>
      </c>
      <c r="W207" s="25">
        <v>0.25</v>
      </c>
      <c r="X207" s="26">
        <f t="shared" si="20"/>
        <v>0.5</v>
      </c>
      <c r="Y207" s="27" t="str">
        <f t="shared" si="21"/>
        <v>6x10</v>
      </c>
      <c r="Z207" s="30">
        <f t="shared" si="22"/>
        <v>0.25</v>
      </c>
      <c r="AA207" s="31" t="s">
        <v>13</v>
      </c>
      <c r="AC207" s="66"/>
      <c r="AD207" s="66"/>
    </row>
    <row r="208" spans="20:30" x14ac:dyDescent="0.25">
      <c r="T208" s="41" t="str">
        <f t="shared" si="19"/>
        <v>6x10x0.3125</v>
      </c>
      <c r="U208" s="25">
        <v>6.0000000000000009</v>
      </c>
      <c r="V208" s="25">
        <v>10</v>
      </c>
      <c r="W208" s="25">
        <v>0.3125</v>
      </c>
      <c r="X208" s="26">
        <f t="shared" si="20"/>
        <v>0.625</v>
      </c>
      <c r="Y208" s="27" t="str">
        <f t="shared" si="21"/>
        <v>6x10</v>
      </c>
      <c r="Z208" s="30">
        <f t="shared" si="22"/>
        <v>0.3125</v>
      </c>
      <c r="AA208" s="31" t="s">
        <v>13</v>
      </c>
      <c r="AC208" s="66"/>
      <c r="AD208" s="66"/>
    </row>
    <row r="209" spans="20:30" x14ac:dyDescent="0.25">
      <c r="T209" s="41" t="str">
        <f t="shared" si="19"/>
        <v>6x10x0.375</v>
      </c>
      <c r="U209" s="25">
        <v>6.0000000000000009</v>
      </c>
      <c r="V209" s="25">
        <v>10</v>
      </c>
      <c r="W209" s="25">
        <v>0.37500000000000006</v>
      </c>
      <c r="X209" s="26">
        <f t="shared" si="20"/>
        <v>0.75000000000000011</v>
      </c>
      <c r="Y209" s="27" t="str">
        <f t="shared" si="21"/>
        <v>6x10</v>
      </c>
      <c r="Z209" s="30">
        <f t="shared" si="22"/>
        <v>0.37500000000000006</v>
      </c>
      <c r="AA209" s="31" t="s">
        <v>13</v>
      </c>
      <c r="AC209" s="66"/>
      <c r="AD209" s="66"/>
    </row>
    <row r="210" spans="20:30" x14ac:dyDescent="0.25">
      <c r="T210" s="41" t="str">
        <f t="shared" si="19"/>
        <v>6x10x0.5</v>
      </c>
      <c r="U210" s="25">
        <v>6.0000000000000009</v>
      </c>
      <c r="V210" s="25">
        <v>10</v>
      </c>
      <c r="W210" s="25">
        <v>0.5</v>
      </c>
      <c r="X210" s="26">
        <f t="shared" si="20"/>
        <v>1</v>
      </c>
      <c r="Y210" s="27" t="str">
        <f t="shared" si="21"/>
        <v>6x10</v>
      </c>
      <c r="Z210" s="30">
        <f t="shared" si="22"/>
        <v>0.5</v>
      </c>
      <c r="AA210" s="31" t="s">
        <v>13</v>
      </c>
      <c r="AC210" s="66"/>
      <c r="AD210" s="66"/>
    </row>
    <row r="211" spans="20:30" x14ac:dyDescent="0.25">
      <c r="T211" s="41" t="str">
        <f t="shared" si="19"/>
        <v>6x10x0.5625</v>
      </c>
      <c r="U211" s="25">
        <v>6.0000000000000009</v>
      </c>
      <c r="V211" s="25">
        <v>10</v>
      </c>
      <c r="W211" s="25">
        <v>0.5625</v>
      </c>
      <c r="X211" s="26">
        <f t="shared" si="20"/>
        <v>1.125</v>
      </c>
      <c r="Y211" s="27" t="str">
        <f t="shared" si="21"/>
        <v>6x10</v>
      </c>
      <c r="Z211" s="30">
        <f t="shared" si="22"/>
        <v>0.5625</v>
      </c>
      <c r="AA211" s="31" t="s">
        <v>13</v>
      </c>
      <c r="AC211" s="66"/>
      <c r="AD211" s="66"/>
    </row>
    <row r="212" spans="20:30" x14ac:dyDescent="0.25">
      <c r="T212" s="41" t="str">
        <f t="shared" si="19"/>
        <v>6x10x0.625</v>
      </c>
      <c r="U212" s="25">
        <v>6.0000000000000009</v>
      </c>
      <c r="V212" s="25">
        <v>10</v>
      </c>
      <c r="W212" s="25">
        <v>0.625</v>
      </c>
      <c r="X212" s="26">
        <f t="shared" si="20"/>
        <v>1.25</v>
      </c>
      <c r="Y212" s="27" t="str">
        <f t="shared" si="21"/>
        <v>6x10</v>
      </c>
      <c r="Z212" s="30">
        <f t="shared" si="22"/>
        <v>0.625</v>
      </c>
      <c r="AA212" s="31" t="s">
        <v>13</v>
      </c>
      <c r="AC212" s="66"/>
      <c r="AD212" s="66"/>
    </row>
    <row r="213" spans="20:30" x14ac:dyDescent="0.25">
      <c r="T213" s="41" t="str">
        <f t="shared" si="19"/>
        <v>6x12x0.1875</v>
      </c>
      <c r="U213" s="25">
        <v>6.0000000000000009</v>
      </c>
      <c r="V213" s="25">
        <v>12</v>
      </c>
      <c r="W213" s="25">
        <v>0.18750000000000003</v>
      </c>
      <c r="X213" s="26">
        <f t="shared" si="20"/>
        <v>0.37500000000000006</v>
      </c>
      <c r="Y213" s="27" t="str">
        <f t="shared" si="21"/>
        <v>6x12</v>
      </c>
      <c r="Z213" s="30">
        <f t="shared" si="22"/>
        <v>0.18750000000000003</v>
      </c>
      <c r="AA213" s="31" t="s">
        <v>13</v>
      </c>
      <c r="AC213" s="66"/>
      <c r="AD213" s="66"/>
    </row>
    <row r="214" spans="20:30" x14ac:dyDescent="0.25">
      <c r="T214" s="41" t="str">
        <f t="shared" si="19"/>
        <v>6x12x0.25</v>
      </c>
      <c r="U214" s="25">
        <v>6.0000000000000009</v>
      </c>
      <c r="V214" s="25">
        <v>12</v>
      </c>
      <c r="W214" s="25">
        <v>0.25</v>
      </c>
      <c r="X214" s="26">
        <f t="shared" si="20"/>
        <v>0.5</v>
      </c>
      <c r="Y214" s="27" t="str">
        <f t="shared" si="21"/>
        <v>6x12</v>
      </c>
      <c r="Z214" s="30">
        <f t="shared" si="22"/>
        <v>0.25</v>
      </c>
      <c r="AA214" s="31" t="s">
        <v>13</v>
      </c>
      <c r="AC214" s="66"/>
      <c r="AD214" s="66"/>
    </row>
    <row r="215" spans="20:30" x14ac:dyDescent="0.25">
      <c r="T215" s="41" t="str">
        <f t="shared" si="19"/>
        <v>6x12x0.3125</v>
      </c>
      <c r="U215" s="25">
        <v>6.0000000000000009</v>
      </c>
      <c r="V215" s="25">
        <v>12</v>
      </c>
      <c r="W215" s="25">
        <v>0.3125</v>
      </c>
      <c r="X215" s="26">
        <f t="shared" si="20"/>
        <v>0.625</v>
      </c>
      <c r="Y215" s="27" t="str">
        <f t="shared" si="21"/>
        <v>6x12</v>
      </c>
      <c r="Z215" s="30">
        <f t="shared" si="22"/>
        <v>0.3125</v>
      </c>
      <c r="AA215" s="31" t="s">
        <v>13</v>
      </c>
      <c r="AC215" s="66"/>
      <c r="AD215" s="66"/>
    </row>
    <row r="216" spans="20:30" x14ac:dyDescent="0.25">
      <c r="T216" s="41" t="str">
        <f t="shared" si="19"/>
        <v>6x12x0.375</v>
      </c>
      <c r="U216" s="25">
        <v>6.0000000000000009</v>
      </c>
      <c r="V216" s="25">
        <v>12</v>
      </c>
      <c r="W216" s="25">
        <v>0.37500000000000006</v>
      </c>
      <c r="X216" s="26">
        <f t="shared" si="20"/>
        <v>0.75000000000000011</v>
      </c>
      <c r="Y216" s="27" t="str">
        <f t="shared" si="21"/>
        <v>6x12</v>
      </c>
      <c r="Z216" s="30">
        <f t="shared" si="22"/>
        <v>0.37500000000000006</v>
      </c>
      <c r="AA216" s="31" t="s">
        <v>13</v>
      </c>
      <c r="AC216" s="66"/>
      <c r="AD216" s="66"/>
    </row>
    <row r="217" spans="20:30" x14ac:dyDescent="0.25">
      <c r="T217" s="41" t="str">
        <f t="shared" si="19"/>
        <v>6x12x0.5</v>
      </c>
      <c r="U217" s="25">
        <v>6.0000000000000009</v>
      </c>
      <c r="V217" s="25">
        <v>12</v>
      </c>
      <c r="W217" s="25">
        <v>0.5</v>
      </c>
      <c r="X217" s="26">
        <f t="shared" si="20"/>
        <v>1</v>
      </c>
      <c r="Y217" s="27" t="str">
        <f t="shared" si="21"/>
        <v>6x12</v>
      </c>
      <c r="Z217" s="30">
        <f t="shared" si="22"/>
        <v>0.5</v>
      </c>
      <c r="AA217" s="31" t="s">
        <v>13</v>
      </c>
      <c r="AC217" s="66"/>
      <c r="AD217" s="66"/>
    </row>
    <row r="218" spans="20:30" x14ac:dyDescent="0.25">
      <c r="T218" s="41" t="str">
        <f t="shared" si="19"/>
        <v>6x12x0.5625</v>
      </c>
      <c r="U218" s="25">
        <v>6.0000000000000009</v>
      </c>
      <c r="V218" s="25">
        <v>12</v>
      </c>
      <c r="W218" s="25">
        <v>0.5625</v>
      </c>
      <c r="X218" s="26">
        <f t="shared" si="20"/>
        <v>1.125</v>
      </c>
      <c r="Y218" s="27" t="str">
        <f t="shared" si="21"/>
        <v>6x12</v>
      </c>
      <c r="Z218" s="30">
        <f t="shared" si="22"/>
        <v>0.5625</v>
      </c>
      <c r="AA218" s="31" t="s">
        <v>13</v>
      </c>
      <c r="AC218" s="66"/>
      <c r="AD218" s="66"/>
    </row>
    <row r="219" spans="20:30" x14ac:dyDescent="0.25">
      <c r="T219" s="41" t="str">
        <f t="shared" si="19"/>
        <v>6x12x0.625</v>
      </c>
      <c r="U219" s="25">
        <v>6.0000000000000009</v>
      </c>
      <c r="V219" s="25">
        <v>12</v>
      </c>
      <c r="W219" s="25">
        <v>0.625</v>
      </c>
      <c r="X219" s="26">
        <f t="shared" si="20"/>
        <v>1.25</v>
      </c>
      <c r="Y219" s="27" t="str">
        <f t="shared" si="21"/>
        <v>6x12</v>
      </c>
      <c r="Z219" s="30">
        <f t="shared" si="22"/>
        <v>0.625</v>
      </c>
      <c r="AA219" s="31" t="s">
        <v>13</v>
      </c>
      <c r="AC219" s="66"/>
      <c r="AD219" s="66"/>
    </row>
    <row r="220" spans="20:30" x14ac:dyDescent="0.25">
      <c r="T220" s="41" t="str">
        <f t="shared" si="19"/>
        <v>6x14x0.25</v>
      </c>
      <c r="U220" s="25">
        <v>6.0000000000000009</v>
      </c>
      <c r="V220" s="25">
        <v>14</v>
      </c>
      <c r="W220" s="25">
        <v>0.25</v>
      </c>
      <c r="X220" s="26">
        <f t="shared" si="20"/>
        <v>0.5</v>
      </c>
      <c r="Y220" s="27" t="str">
        <f t="shared" si="21"/>
        <v>6x14</v>
      </c>
      <c r="Z220" s="30">
        <f t="shared" si="22"/>
        <v>0.25</v>
      </c>
      <c r="AA220" s="31" t="s">
        <v>13</v>
      </c>
      <c r="AC220" s="66"/>
      <c r="AD220" s="66"/>
    </row>
    <row r="221" spans="20:30" x14ac:dyDescent="0.25">
      <c r="T221" s="41" t="str">
        <f t="shared" si="19"/>
        <v>6x14x0.3125</v>
      </c>
      <c r="U221" s="25">
        <v>6.0000000000000009</v>
      </c>
      <c r="V221" s="25">
        <v>14</v>
      </c>
      <c r="W221" s="25">
        <v>0.3125</v>
      </c>
      <c r="X221" s="26">
        <f t="shared" si="20"/>
        <v>0.625</v>
      </c>
      <c r="Y221" s="27" t="str">
        <f t="shared" si="21"/>
        <v>6x14</v>
      </c>
      <c r="Z221" s="30">
        <f t="shared" si="22"/>
        <v>0.3125</v>
      </c>
      <c r="AA221" s="31" t="s">
        <v>13</v>
      </c>
      <c r="AC221" s="66"/>
      <c r="AD221" s="66"/>
    </row>
    <row r="222" spans="20:30" x14ac:dyDescent="0.25">
      <c r="T222" s="41" t="str">
        <f t="shared" si="19"/>
        <v>6x14x0.375</v>
      </c>
      <c r="U222" s="25">
        <v>6.0000000000000009</v>
      </c>
      <c r="V222" s="25">
        <v>14</v>
      </c>
      <c r="W222" s="25">
        <v>0.37500000000000006</v>
      </c>
      <c r="X222" s="26">
        <f t="shared" si="20"/>
        <v>0.75000000000000011</v>
      </c>
      <c r="Y222" s="27" t="str">
        <f t="shared" si="21"/>
        <v>6x14</v>
      </c>
      <c r="Z222" s="30">
        <f t="shared" si="22"/>
        <v>0.37500000000000006</v>
      </c>
      <c r="AA222" s="31" t="s">
        <v>13</v>
      </c>
      <c r="AC222" s="66"/>
      <c r="AD222" s="66"/>
    </row>
    <row r="223" spans="20:30" x14ac:dyDescent="0.25">
      <c r="T223" s="41" t="str">
        <f t="shared" si="19"/>
        <v>6x14x0.5</v>
      </c>
      <c r="U223" s="25">
        <v>6.0000000000000009</v>
      </c>
      <c r="V223" s="25">
        <v>14</v>
      </c>
      <c r="W223" s="25">
        <v>0.5</v>
      </c>
      <c r="X223" s="26">
        <f t="shared" si="20"/>
        <v>1</v>
      </c>
      <c r="Y223" s="27" t="str">
        <f t="shared" si="21"/>
        <v>6x14</v>
      </c>
      <c r="Z223" s="30">
        <f t="shared" si="22"/>
        <v>0.5</v>
      </c>
      <c r="AA223" s="31" t="s">
        <v>13</v>
      </c>
      <c r="AC223" s="66"/>
      <c r="AD223" s="66"/>
    </row>
    <row r="224" spans="20:30" x14ac:dyDescent="0.25">
      <c r="T224" s="41" t="str">
        <f t="shared" si="19"/>
        <v>6x18x0.3125</v>
      </c>
      <c r="U224" s="25">
        <v>6.0000000000000009</v>
      </c>
      <c r="V224" s="25">
        <v>18</v>
      </c>
      <c r="W224" s="25">
        <v>0.3125</v>
      </c>
      <c r="X224" s="26">
        <f t="shared" si="20"/>
        <v>0.625</v>
      </c>
      <c r="Y224" s="27" t="str">
        <f t="shared" si="21"/>
        <v>6x18</v>
      </c>
      <c r="Z224" s="30">
        <f t="shared" si="22"/>
        <v>0.3125</v>
      </c>
      <c r="AA224" s="31" t="s">
        <v>13</v>
      </c>
      <c r="AC224" s="66"/>
      <c r="AD224" s="66"/>
    </row>
    <row r="225" spans="20:30" x14ac:dyDescent="0.25">
      <c r="T225" s="41" t="str">
        <f t="shared" si="19"/>
        <v>6x18x0.375</v>
      </c>
      <c r="U225" s="25">
        <v>6.0000000000000009</v>
      </c>
      <c r="V225" s="25">
        <v>18</v>
      </c>
      <c r="W225" s="25">
        <v>0.37500000000000006</v>
      </c>
      <c r="X225" s="26">
        <f t="shared" si="20"/>
        <v>0.75000000000000011</v>
      </c>
      <c r="Y225" s="27" t="str">
        <f t="shared" si="21"/>
        <v>6x18</v>
      </c>
      <c r="Z225" s="30">
        <f t="shared" si="22"/>
        <v>0.37500000000000006</v>
      </c>
      <c r="AA225" s="31" t="s">
        <v>13</v>
      </c>
      <c r="AC225" s="66"/>
      <c r="AD225" s="66"/>
    </row>
    <row r="226" spans="20:30" x14ac:dyDescent="0.25">
      <c r="T226" s="41" t="str">
        <f t="shared" si="19"/>
        <v>6x18x0.5</v>
      </c>
      <c r="U226" s="25">
        <v>6.0000000000000009</v>
      </c>
      <c r="V226" s="25">
        <v>18</v>
      </c>
      <c r="W226" s="25">
        <v>0.5</v>
      </c>
      <c r="X226" s="26">
        <f t="shared" si="20"/>
        <v>1</v>
      </c>
      <c r="Y226" s="27" t="str">
        <f t="shared" si="21"/>
        <v>6x18</v>
      </c>
      <c r="Z226" s="30">
        <f t="shared" si="22"/>
        <v>0.5</v>
      </c>
      <c r="AA226" s="31" t="s">
        <v>13</v>
      </c>
      <c r="AC226" s="66"/>
      <c r="AD226" s="66"/>
    </row>
    <row r="227" spans="20:30" x14ac:dyDescent="0.25">
      <c r="T227" s="42" t="str">
        <f t="shared" si="19"/>
        <v>7x2x0.1875</v>
      </c>
      <c r="U227" s="19">
        <v>7</v>
      </c>
      <c r="V227" s="19">
        <v>2</v>
      </c>
      <c r="W227" s="19">
        <v>0.18750000000000003</v>
      </c>
      <c r="X227" s="6">
        <f t="shared" si="20"/>
        <v>0.37500000000000006</v>
      </c>
      <c r="Y227" s="27" t="str">
        <f t="shared" si="21"/>
        <v>7x2</v>
      </c>
      <c r="Z227" s="30">
        <f t="shared" si="22"/>
        <v>0.18750000000000003</v>
      </c>
      <c r="AA227" s="31" t="s">
        <v>13</v>
      </c>
      <c r="AC227" s="37"/>
      <c r="AD227" s="37"/>
    </row>
    <row r="228" spans="20:30" x14ac:dyDescent="0.25">
      <c r="T228" s="42" t="str">
        <f t="shared" si="19"/>
        <v>7x2x0.25</v>
      </c>
      <c r="U228" s="19">
        <v>7</v>
      </c>
      <c r="V228" s="19">
        <v>2</v>
      </c>
      <c r="W228" s="19">
        <v>0.25</v>
      </c>
      <c r="X228" s="6">
        <f t="shared" si="20"/>
        <v>0.5</v>
      </c>
      <c r="Y228" s="27" t="str">
        <f t="shared" si="21"/>
        <v>7x2</v>
      </c>
      <c r="Z228" s="30">
        <f t="shared" si="22"/>
        <v>0.25</v>
      </c>
      <c r="AA228" s="31" t="s">
        <v>13</v>
      </c>
      <c r="AC228" s="37"/>
      <c r="AD228" s="37"/>
    </row>
    <row r="229" spans="20:30" x14ac:dyDescent="0.25">
      <c r="T229" s="42" t="str">
        <f t="shared" si="19"/>
        <v>7x3x0.1875</v>
      </c>
      <c r="U229" s="19">
        <v>7</v>
      </c>
      <c r="V229" s="19">
        <v>3</v>
      </c>
      <c r="W229" s="19">
        <v>0.18750000000000003</v>
      </c>
      <c r="X229" s="6">
        <f t="shared" si="20"/>
        <v>0.37500000000000006</v>
      </c>
      <c r="Y229" s="27" t="str">
        <f t="shared" si="21"/>
        <v>7x3</v>
      </c>
      <c r="Z229" s="30">
        <f t="shared" si="22"/>
        <v>0.18750000000000003</v>
      </c>
      <c r="AA229" s="31" t="s">
        <v>13</v>
      </c>
      <c r="AC229" s="37"/>
      <c r="AD229" s="37"/>
    </row>
    <row r="230" spans="20:30" x14ac:dyDescent="0.25">
      <c r="T230" s="42" t="str">
        <f t="shared" si="19"/>
        <v>7x3x0.25</v>
      </c>
      <c r="U230" s="19">
        <v>7</v>
      </c>
      <c r="V230" s="19">
        <v>3</v>
      </c>
      <c r="W230" s="19">
        <v>0.25</v>
      </c>
      <c r="X230" s="6">
        <f t="shared" si="20"/>
        <v>0.5</v>
      </c>
      <c r="Y230" s="27" t="str">
        <f t="shared" si="21"/>
        <v>7x3</v>
      </c>
      <c r="Z230" s="30">
        <f t="shared" si="22"/>
        <v>0.25</v>
      </c>
      <c r="AA230" s="31" t="s">
        <v>13</v>
      </c>
      <c r="AC230" s="37"/>
      <c r="AD230" s="37"/>
    </row>
    <row r="231" spans="20:30" x14ac:dyDescent="0.25">
      <c r="T231" s="42" t="str">
        <f t="shared" si="19"/>
        <v>7x3x0.3125</v>
      </c>
      <c r="U231" s="19">
        <v>7</v>
      </c>
      <c r="V231" s="19">
        <v>3</v>
      </c>
      <c r="W231" s="19">
        <v>0.3125</v>
      </c>
      <c r="X231" s="6">
        <f t="shared" si="20"/>
        <v>0.625</v>
      </c>
      <c r="Y231" s="27" t="str">
        <f t="shared" si="21"/>
        <v>7x3</v>
      </c>
      <c r="Z231" s="30">
        <f t="shared" si="22"/>
        <v>0.3125</v>
      </c>
      <c r="AA231" s="31" t="s">
        <v>13</v>
      </c>
      <c r="AC231" s="37"/>
      <c r="AD231" s="37"/>
    </row>
    <row r="232" spans="20:30" x14ac:dyDescent="0.25">
      <c r="T232" s="42" t="str">
        <f t="shared" si="19"/>
        <v>7x3x0.375</v>
      </c>
      <c r="U232" s="19">
        <v>7</v>
      </c>
      <c r="V232" s="19">
        <v>3</v>
      </c>
      <c r="W232" s="19">
        <v>0.37500000000000006</v>
      </c>
      <c r="X232" s="6">
        <f t="shared" si="20"/>
        <v>0.75000000000000011</v>
      </c>
      <c r="Y232" s="27" t="str">
        <f t="shared" si="21"/>
        <v>7x3</v>
      </c>
      <c r="Z232" s="30">
        <f t="shared" si="22"/>
        <v>0.37500000000000006</v>
      </c>
      <c r="AA232" s="31" t="s">
        <v>13</v>
      </c>
      <c r="AC232" s="37"/>
      <c r="AD232" s="37"/>
    </row>
    <row r="233" spans="20:30" x14ac:dyDescent="0.25">
      <c r="T233" s="42" t="str">
        <f t="shared" si="19"/>
        <v>7x3x0.5</v>
      </c>
      <c r="U233" s="19">
        <v>7</v>
      </c>
      <c r="V233" s="19">
        <v>3</v>
      </c>
      <c r="W233" s="19">
        <v>0.5</v>
      </c>
      <c r="X233" s="6">
        <f t="shared" si="20"/>
        <v>1</v>
      </c>
      <c r="Y233" s="27" t="str">
        <f t="shared" si="21"/>
        <v>7x3</v>
      </c>
      <c r="Z233" s="30">
        <f t="shared" si="22"/>
        <v>0.5</v>
      </c>
      <c r="AA233" s="31" t="s">
        <v>13</v>
      </c>
      <c r="AC233" s="37"/>
      <c r="AD233" s="37"/>
    </row>
    <row r="234" spans="20:30" x14ac:dyDescent="0.25">
      <c r="T234" s="42" t="str">
        <f t="shared" si="19"/>
        <v>7x4x0.1875</v>
      </c>
      <c r="U234" s="19">
        <v>7</v>
      </c>
      <c r="V234" s="19">
        <v>4</v>
      </c>
      <c r="W234" s="19">
        <v>0.18750000000000003</v>
      </c>
      <c r="X234" s="6">
        <f t="shared" si="20"/>
        <v>0.37500000000000006</v>
      </c>
      <c r="Y234" s="27" t="str">
        <f t="shared" si="21"/>
        <v>7x4</v>
      </c>
      <c r="Z234" s="30">
        <f t="shared" si="22"/>
        <v>0.18750000000000003</v>
      </c>
      <c r="AA234" s="31" t="s">
        <v>13</v>
      </c>
      <c r="AC234" s="37"/>
      <c r="AD234" s="37"/>
    </row>
    <row r="235" spans="20:30" x14ac:dyDescent="0.25">
      <c r="T235" s="42" t="str">
        <f t="shared" si="19"/>
        <v>7x4x0.25</v>
      </c>
      <c r="U235" s="19">
        <v>7</v>
      </c>
      <c r="V235" s="19">
        <v>4</v>
      </c>
      <c r="W235" s="19">
        <v>0.25</v>
      </c>
      <c r="X235" s="6">
        <f t="shared" si="20"/>
        <v>0.5</v>
      </c>
      <c r="Y235" s="27" t="str">
        <f t="shared" si="21"/>
        <v>7x4</v>
      </c>
      <c r="Z235" s="30">
        <f t="shared" si="22"/>
        <v>0.25</v>
      </c>
      <c r="AA235" s="31" t="s">
        <v>13</v>
      </c>
      <c r="AC235" s="37"/>
      <c r="AD235" s="37"/>
    </row>
    <row r="236" spans="20:30" x14ac:dyDescent="0.25">
      <c r="T236" s="42" t="str">
        <f t="shared" si="19"/>
        <v>7x4x0.3125</v>
      </c>
      <c r="U236" s="19">
        <v>7</v>
      </c>
      <c r="V236" s="19">
        <v>4</v>
      </c>
      <c r="W236" s="19">
        <v>0.3125</v>
      </c>
      <c r="X236" s="6">
        <f t="shared" si="20"/>
        <v>0.625</v>
      </c>
      <c r="Y236" s="27" t="str">
        <f t="shared" si="21"/>
        <v>7x4</v>
      </c>
      <c r="Z236" s="30">
        <f t="shared" si="22"/>
        <v>0.3125</v>
      </c>
      <c r="AA236" s="31" t="s">
        <v>13</v>
      </c>
      <c r="AC236" s="37"/>
      <c r="AD236" s="37"/>
    </row>
    <row r="237" spans="20:30" x14ac:dyDescent="0.25">
      <c r="T237" s="42" t="str">
        <f t="shared" si="19"/>
        <v>7x4x0.375</v>
      </c>
      <c r="U237" s="19">
        <v>7</v>
      </c>
      <c r="V237" s="19">
        <v>4</v>
      </c>
      <c r="W237" s="19">
        <v>0.37500000000000006</v>
      </c>
      <c r="X237" s="6">
        <f t="shared" si="20"/>
        <v>0.75000000000000011</v>
      </c>
      <c r="Y237" s="27" t="str">
        <f t="shared" si="21"/>
        <v>7x4</v>
      </c>
      <c r="Z237" s="30">
        <f t="shared" si="22"/>
        <v>0.37500000000000006</v>
      </c>
      <c r="AA237" s="31" t="s">
        <v>13</v>
      </c>
      <c r="AC237" s="37"/>
      <c r="AD237" s="37"/>
    </row>
    <row r="238" spans="20:30" x14ac:dyDescent="0.25">
      <c r="T238" s="42" t="str">
        <f t="shared" si="19"/>
        <v>7x4x0.5</v>
      </c>
      <c r="U238" s="19">
        <v>7</v>
      </c>
      <c r="V238" s="19">
        <v>4</v>
      </c>
      <c r="W238" s="19">
        <v>0.5</v>
      </c>
      <c r="X238" s="6">
        <f t="shared" si="20"/>
        <v>1</v>
      </c>
      <c r="Y238" s="27" t="str">
        <f t="shared" si="21"/>
        <v>7x4</v>
      </c>
      <c r="Z238" s="30">
        <f t="shared" si="22"/>
        <v>0.5</v>
      </c>
      <c r="AA238" s="31" t="s">
        <v>13</v>
      </c>
      <c r="AC238" s="37"/>
      <c r="AD238" s="37"/>
    </row>
    <row r="239" spans="20:30" x14ac:dyDescent="0.25">
      <c r="T239" s="42" t="str">
        <f t="shared" si="19"/>
        <v>7x5x0.1875</v>
      </c>
      <c r="U239" s="19">
        <v>7</v>
      </c>
      <c r="V239" s="19">
        <v>5</v>
      </c>
      <c r="W239" s="19">
        <v>0.18750000000000003</v>
      </c>
      <c r="X239" s="6">
        <f t="shared" si="20"/>
        <v>0.37500000000000006</v>
      </c>
      <c r="Y239" s="27" t="str">
        <f t="shared" si="21"/>
        <v>7x5</v>
      </c>
      <c r="Z239" s="30">
        <f t="shared" si="22"/>
        <v>0.18750000000000003</v>
      </c>
      <c r="AA239" s="31" t="s">
        <v>13</v>
      </c>
      <c r="AC239" s="37"/>
      <c r="AD239" s="37"/>
    </row>
    <row r="240" spans="20:30" x14ac:dyDescent="0.25">
      <c r="T240" s="42" t="str">
        <f t="shared" si="19"/>
        <v>7x5x0.25</v>
      </c>
      <c r="U240" s="19">
        <v>7</v>
      </c>
      <c r="V240" s="19">
        <v>5</v>
      </c>
      <c r="W240" s="19">
        <v>0.25</v>
      </c>
      <c r="X240" s="6">
        <f t="shared" si="20"/>
        <v>0.5</v>
      </c>
      <c r="Y240" s="27" t="str">
        <f t="shared" si="21"/>
        <v>7x5</v>
      </c>
      <c r="Z240" s="30">
        <f t="shared" si="22"/>
        <v>0.25</v>
      </c>
      <c r="AA240" s="31" t="s">
        <v>13</v>
      </c>
      <c r="AC240" s="37"/>
      <c r="AD240" s="37"/>
    </row>
    <row r="241" spans="20:30" x14ac:dyDescent="0.25">
      <c r="T241" s="42" t="str">
        <f t="shared" si="19"/>
        <v>7x5x0.3125</v>
      </c>
      <c r="U241" s="19">
        <v>7</v>
      </c>
      <c r="V241" s="19">
        <v>5</v>
      </c>
      <c r="W241" s="19">
        <v>0.3125</v>
      </c>
      <c r="X241" s="6">
        <f t="shared" si="20"/>
        <v>0.625</v>
      </c>
      <c r="Y241" s="27" t="str">
        <f t="shared" si="21"/>
        <v>7x5</v>
      </c>
      <c r="Z241" s="30">
        <f t="shared" si="22"/>
        <v>0.3125</v>
      </c>
      <c r="AA241" s="31" t="s">
        <v>13</v>
      </c>
      <c r="AC241" s="37"/>
      <c r="AD241" s="37"/>
    </row>
    <row r="242" spans="20:30" x14ac:dyDescent="0.25">
      <c r="T242" s="42" t="str">
        <f t="shared" si="19"/>
        <v>7x5x0.375</v>
      </c>
      <c r="U242" s="19">
        <v>7</v>
      </c>
      <c r="V242" s="19">
        <v>5</v>
      </c>
      <c r="W242" s="19">
        <v>0.37500000000000006</v>
      </c>
      <c r="X242" s="6">
        <f t="shared" si="20"/>
        <v>0.75000000000000011</v>
      </c>
      <c r="Y242" s="27" t="str">
        <f t="shared" si="21"/>
        <v>7x5</v>
      </c>
      <c r="Z242" s="30">
        <f t="shared" si="22"/>
        <v>0.37500000000000006</v>
      </c>
      <c r="AA242" s="31" t="s">
        <v>13</v>
      </c>
      <c r="AC242" s="37"/>
      <c r="AD242" s="37"/>
    </row>
    <row r="243" spans="20:30" x14ac:dyDescent="0.25">
      <c r="T243" s="42" t="str">
        <f t="shared" si="19"/>
        <v>7x5x0.5</v>
      </c>
      <c r="U243" s="19">
        <v>7</v>
      </c>
      <c r="V243" s="19">
        <v>5</v>
      </c>
      <c r="W243" s="19">
        <v>0.5</v>
      </c>
      <c r="X243" s="6">
        <f t="shared" si="20"/>
        <v>1</v>
      </c>
      <c r="Y243" s="27" t="str">
        <f t="shared" si="21"/>
        <v>7x5</v>
      </c>
      <c r="Z243" s="30">
        <f t="shared" si="22"/>
        <v>0.5</v>
      </c>
      <c r="AA243" s="31" t="s">
        <v>13</v>
      </c>
      <c r="AC243" s="37"/>
      <c r="AD243" s="37"/>
    </row>
    <row r="244" spans="20:30" x14ac:dyDescent="0.25">
      <c r="T244" s="40" t="str">
        <f t="shared" si="19"/>
        <v>7x7x0.1875</v>
      </c>
      <c r="U244" s="32">
        <v>7</v>
      </c>
      <c r="V244" s="32">
        <v>7</v>
      </c>
      <c r="W244" s="32">
        <v>0.18750000000000003</v>
      </c>
      <c r="X244" s="33">
        <f t="shared" si="20"/>
        <v>0.37500000000000006</v>
      </c>
      <c r="Y244" s="27" t="str">
        <f t="shared" si="21"/>
        <v>7x7</v>
      </c>
      <c r="Z244" s="30">
        <f t="shared" si="22"/>
        <v>0.18750000000000003</v>
      </c>
      <c r="AA244" s="31" t="s">
        <v>13</v>
      </c>
      <c r="AC244" s="67"/>
      <c r="AD244" s="67"/>
    </row>
    <row r="245" spans="20:30" x14ac:dyDescent="0.25">
      <c r="T245" s="40" t="str">
        <f t="shared" si="19"/>
        <v>7x7x0.25</v>
      </c>
      <c r="U245" s="32">
        <v>7</v>
      </c>
      <c r="V245" s="32">
        <v>7</v>
      </c>
      <c r="W245" s="32">
        <v>0.25</v>
      </c>
      <c r="X245" s="33">
        <f t="shared" si="20"/>
        <v>0.5</v>
      </c>
      <c r="Y245" s="27" t="str">
        <f t="shared" si="21"/>
        <v>7x7</v>
      </c>
      <c r="Z245" s="30">
        <f t="shared" si="22"/>
        <v>0.25</v>
      </c>
      <c r="AA245" s="31" t="s">
        <v>13</v>
      </c>
      <c r="AC245" s="67"/>
      <c r="AD245" s="67"/>
    </row>
    <row r="246" spans="20:30" x14ac:dyDescent="0.25">
      <c r="T246" s="40" t="str">
        <f t="shared" si="19"/>
        <v>7x7x0.3125</v>
      </c>
      <c r="U246" s="32">
        <v>7</v>
      </c>
      <c r="V246" s="32">
        <v>7</v>
      </c>
      <c r="W246" s="32">
        <v>0.3125</v>
      </c>
      <c r="X246" s="33">
        <f t="shared" si="20"/>
        <v>0.625</v>
      </c>
      <c r="Y246" s="27" t="str">
        <f t="shared" si="21"/>
        <v>7x7</v>
      </c>
      <c r="Z246" s="30">
        <f t="shared" si="22"/>
        <v>0.3125</v>
      </c>
      <c r="AA246" s="31" t="s">
        <v>13</v>
      </c>
      <c r="AC246" s="67"/>
      <c r="AD246" s="67"/>
    </row>
    <row r="247" spans="20:30" x14ac:dyDescent="0.25">
      <c r="T247" s="40" t="str">
        <f t="shared" si="19"/>
        <v>7x7x0.375</v>
      </c>
      <c r="U247" s="32">
        <v>7</v>
      </c>
      <c r="V247" s="32">
        <v>7</v>
      </c>
      <c r="W247" s="32">
        <v>0.37500000000000006</v>
      </c>
      <c r="X247" s="33">
        <f t="shared" si="20"/>
        <v>0.75000000000000011</v>
      </c>
      <c r="Y247" s="27" t="str">
        <f t="shared" si="21"/>
        <v>7x7</v>
      </c>
      <c r="Z247" s="30">
        <f t="shared" si="22"/>
        <v>0.37500000000000006</v>
      </c>
      <c r="AA247" s="31" t="s">
        <v>13</v>
      </c>
      <c r="AC247" s="67"/>
      <c r="AD247" s="67"/>
    </row>
    <row r="248" spans="20:30" x14ac:dyDescent="0.25">
      <c r="T248" s="40" t="str">
        <f t="shared" si="19"/>
        <v>7x7x0.5</v>
      </c>
      <c r="U248" s="32">
        <v>7</v>
      </c>
      <c r="V248" s="32">
        <v>7</v>
      </c>
      <c r="W248" s="32">
        <v>0.5</v>
      </c>
      <c r="X248" s="33">
        <f t="shared" si="20"/>
        <v>1</v>
      </c>
      <c r="Y248" s="27" t="str">
        <f t="shared" si="21"/>
        <v>7x7</v>
      </c>
      <c r="Z248" s="30">
        <f t="shared" si="22"/>
        <v>0.5</v>
      </c>
      <c r="AA248" s="31" t="s">
        <v>13</v>
      </c>
      <c r="AC248" s="67"/>
      <c r="AD248" s="67"/>
    </row>
    <row r="249" spans="20:30" x14ac:dyDescent="0.25">
      <c r="T249" s="40" t="str">
        <f t="shared" si="19"/>
        <v>7x7x0.5625</v>
      </c>
      <c r="U249" s="32">
        <v>7</v>
      </c>
      <c r="V249" s="32">
        <v>7</v>
      </c>
      <c r="W249" s="32">
        <v>0.5625</v>
      </c>
      <c r="X249" s="33">
        <f t="shared" si="20"/>
        <v>1.125</v>
      </c>
      <c r="Y249" s="27" t="str">
        <f t="shared" si="21"/>
        <v>7x7</v>
      </c>
      <c r="Z249" s="30">
        <f t="shared" si="22"/>
        <v>0.5625</v>
      </c>
      <c r="AA249" s="31" t="s">
        <v>13</v>
      </c>
      <c r="AC249" s="67"/>
      <c r="AD249" s="67"/>
    </row>
    <row r="250" spans="20:30" x14ac:dyDescent="0.25">
      <c r="T250" s="41" t="str">
        <f t="shared" si="19"/>
        <v>7x9x0.1875</v>
      </c>
      <c r="U250" s="25">
        <v>7</v>
      </c>
      <c r="V250" s="25">
        <v>9</v>
      </c>
      <c r="W250" s="25">
        <v>0.18750000000000003</v>
      </c>
      <c r="X250" s="26">
        <f t="shared" si="20"/>
        <v>0.37500000000000006</v>
      </c>
      <c r="Y250" s="27" t="str">
        <f t="shared" si="21"/>
        <v>7x9</v>
      </c>
      <c r="Z250" s="30">
        <f t="shared" si="22"/>
        <v>0.18750000000000003</v>
      </c>
      <c r="AA250" s="31" t="s">
        <v>13</v>
      </c>
      <c r="AC250" s="66"/>
      <c r="AD250" s="66"/>
    </row>
    <row r="251" spans="20:30" x14ac:dyDescent="0.25">
      <c r="T251" s="41" t="str">
        <f t="shared" si="19"/>
        <v>7x9x0.25</v>
      </c>
      <c r="U251" s="25">
        <v>7</v>
      </c>
      <c r="V251" s="25">
        <v>9</v>
      </c>
      <c r="W251" s="25">
        <v>0.25</v>
      </c>
      <c r="X251" s="26">
        <f t="shared" si="20"/>
        <v>0.5</v>
      </c>
      <c r="Y251" s="27" t="str">
        <f t="shared" si="21"/>
        <v>7x9</v>
      </c>
      <c r="Z251" s="30">
        <f t="shared" si="22"/>
        <v>0.25</v>
      </c>
      <c r="AA251" s="31" t="s">
        <v>13</v>
      </c>
      <c r="AC251" s="66"/>
      <c r="AD251" s="66"/>
    </row>
    <row r="252" spans="20:30" x14ac:dyDescent="0.25">
      <c r="T252" s="41" t="str">
        <f t="shared" si="19"/>
        <v>7x9x0.3125</v>
      </c>
      <c r="U252" s="25">
        <v>7</v>
      </c>
      <c r="V252" s="25">
        <v>9</v>
      </c>
      <c r="W252" s="25">
        <v>0.3125</v>
      </c>
      <c r="X252" s="26">
        <f t="shared" si="20"/>
        <v>0.625</v>
      </c>
      <c r="Y252" s="27" t="str">
        <f t="shared" si="21"/>
        <v>7x9</v>
      </c>
      <c r="Z252" s="30">
        <f t="shared" si="22"/>
        <v>0.3125</v>
      </c>
      <c r="AA252" s="31" t="s">
        <v>13</v>
      </c>
      <c r="AC252" s="66"/>
      <c r="AD252" s="66"/>
    </row>
    <row r="253" spans="20:30" x14ac:dyDescent="0.25">
      <c r="T253" s="41" t="str">
        <f t="shared" si="19"/>
        <v>7x9x0.375</v>
      </c>
      <c r="U253" s="25">
        <v>7</v>
      </c>
      <c r="V253" s="25">
        <v>9</v>
      </c>
      <c r="W253" s="25">
        <v>0.37500000000000006</v>
      </c>
      <c r="X253" s="26">
        <f t="shared" si="20"/>
        <v>0.75000000000000011</v>
      </c>
      <c r="Y253" s="27" t="str">
        <f t="shared" si="21"/>
        <v>7x9</v>
      </c>
      <c r="Z253" s="30">
        <f t="shared" si="22"/>
        <v>0.37500000000000006</v>
      </c>
      <c r="AA253" s="31" t="s">
        <v>13</v>
      </c>
      <c r="AC253" s="66"/>
      <c r="AD253" s="66"/>
    </row>
    <row r="254" spans="20:30" x14ac:dyDescent="0.25">
      <c r="T254" s="41" t="str">
        <f t="shared" si="19"/>
        <v>7x9x0.5</v>
      </c>
      <c r="U254" s="25">
        <v>7</v>
      </c>
      <c r="V254" s="25">
        <v>9</v>
      </c>
      <c r="W254" s="25">
        <v>0.5</v>
      </c>
      <c r="X254" s="26">
        <f t="shared" si="20"/>
        <v>1</v>
      </c>
      <c r="Y254" s="27" t="str">
        <f t="shared" si="21"/>
        <v>7x9</v>
      </c>
      <c r="Z254" s="30">
        <f t="shared" si="22"/>
        <v>0.5</v>
      </c>
      <c r="AA254" s="31" t="s">
        <v>13</v>
      </c>
      <c r="AC254" s="66"/>
      <c r="AD254" s="66"/>
    </row>
    <row r="255" spans="20:30" x14ac:dyDescent="0.25">
      <c r="T255" s="41" t="str">
        <f t="shared" si="19"/>
        <v>7x9x0.5625</v>
      </c>
      <c r="U255" s="25">
        <v>7</v>
      </c>
      <c r="V255" s="25">
        <v>9</v>
      </c>
      <c r="W255" s="25">
        <v>0.5625</v>
      </c>
      <c r="X255" s="26">
        <f t="shared" si="20"/>
        <v>1.125</v>
      </c>
      <c r="Y255" s="27" t="str">
        <f t="shared" si="21"/>
        <v>7x9</v>
      </c>
      <c r="Z255" s="30">
        <f t="shared" si="22"/>
        <v>0.5625</v>
      </c>
      <c r="AA255" s="31" t="s">
        <v>13</v>
      </c>
      <c r="AC255" s="66"/>
      <c r="AD255" s="66"/>
    </row>
    <row r="256" spans="20:30" x14ac:dyDescent="0.25">
      <c r="T256" s="41" t="str">
        <f t="shared" si="19"/>
        <v>7x9x0.625</v>
      </c>
      <c r="U256" s="25">
        <v>7</v>
      </c>
      <c r="V256" s="25">
        <v>9</v>
      </c>
      <c r="W256" s="25">
        <v>0.625</v>
      </c>
      <c r="X256" s="26">
        <f t="shared" si="20"/>
        <v>1.25</v>
      </c>
      <c r="Y256" s="27" t="str">
        <f t="shared" si="21"/>
        <v>7x9</v>
      </c>
      <c r="Z256" s="30">
        <f t="shared" si="22"/>
        <v>0.625</v>
      </c>
      <c r="AA256" s="31" t="s">
        <v>13</v>
      </c>
      <c r="AC256" s="66"/>
      <c r="AD256" s="66"/>
    </row>
    <row r="257" spans="20:30" x14ac:dyDescent="0.25">
      <c r="T257" s="42" t="str">
        <f t="shared" si="19"/>
        <v>8x2x0.1875</v>
      </c>
      <c r="U257" s="19">
        <v>8</v>
      </c>
      <c r="V257" s="19">
        <v>2</v>
      </c>
      <c r="W257" s="19">
        <v>0.18750000000000003</v>
      </c>
      <c r="X257" s="6">
        <f t="shared" si="20"/>
        <v>0.37500000000000006</v>
      </c>
      <c r="Y257" s="27" t="str">
        <f t="shared" si="21"/>
        <v>8x2</v>
      </c>
      <c r="Z257" s="30">
        <f t="shared" si="22"/>
        <v>0.18750000000000003</v>
      </c>
      <c r="AA257" s="31" t="s">
        <v>13</v>
      </c>
      <c r="AC257" s="37"/>
      <c r="AD257" s="37"/>
    </row>
    <row r="258" spans="20:30" x14ac:dyDescent="0.25">
      <c r="T258" s="42" t="str">
        <f t="shared" si="19"/>
        <v>8x2x0.25</v>
      </c>
      <c r="U258" s="19">
        <v>8</v>
      </c>
      <c r="V258" s="19">
        <v>2</v>
      </c>
      <c r="W258" s="19">
        <v>0.25</v>
      </c>
      <c r="X258" s="6">
        <f t="shared" si="20"/>
        <v>0.5</v>
      </c>
      <c r="Y258" s="27" t="str">
        <f t="shared" si="21"/>
        <v>8x2</v>
      </c>
      <c r="Z258" s="30">
        <f t="shared" si="22"/>
        <v>0.25</v>
      </c>
      <c r="AA258" s="31" t="s">
        <v>13</v>
      </c>
      <c r="AC258" s="37"/>
      <c r="AD258" s="37"/>
    </row>
    <row r="259" spans="20:30" x14ac:dyDescent="0.25">
      <c r="T259" s="42" t="str">
        <f t="shared" si="19"/>
        <v>8x2x0.3125</v>
      </c>
      <c r="U259" s="19">
        <v>8</v>
      </c>
      <c r="V259" s="19">
        <v>2</v>
      </c>
      <c r="W259" s="19">
        <v>0.3125</v>
      </c>
      <c r="X259" s="6">
        <f t="shared" si="20"/>
        <v>0.625</v>
      </c>
      <c r="Y259" s="27" t="str">
        <f t="shared" si="21"/>
        <v>8x2</v>
      </c>
      <c r="Z259" s="30">
        <f t="shared" si="22"/>
        <v>0.3125</v>
      </c>
      <c r="AA259" s="31" t="s">
        <v>13</v>
      </c>
      <c r="AC259" s="37"/>
      <c r="AD259" s="37"/>
    </row>
    <row r="260" spans="20:30" x14ac:dyDescent="0.25">
      <c r="T260" s="42" t="str">
        <f t="shared" ref="T260:T323" si="23">CONCATENATE(U260,"x",V260,"x",W260)</f>
        <v>8x2x0.375</v>
      </c>
      <c r="U260" s="19">
        <v>8</v>
      </c>
      <c r="V260" s="19">
        <v>2</v>
      </c>
      <c r="W260" s="19">
        <v>0.37500000000000006</v>
      </c>
      <c r="X260" s="6">
        <f t="shared" ref="X260:X323" si="24">W260*2</f>
        <v>0.75000000000000011</v>
      </c>
      <c r="Y260" s="27" t="str">
        <f t="shared" ref="Y260:Y323" si="25">U260&amp;"x"&amp;V260</f>
        <v>8x2</v>
      </c>
      <c r="Z260" s="30">
        <f t="shared" ref="Z260:Z323" si="26">W260</f>
        <v>0.37500000000000006</v>
      </c>
      <c r="AA260" s="31" t="s">
        <v>13</v>
      </c>
      <c r="AC260" s="37"/>
      <c r="AD260" s="37"/>
    </row>
    <row r="261" spans="20:30" x14ac:dyDescent="0.25">
      <c r="T261" s="42" t="str">
        <f t="shared" si="23"/>
        <v>8x3x0.1875</v>
      </c>
      <c r="U261" s="19">
        <v>8</v>
      </c>
      <c r="V261" s="19">
        <v>3</v>
      </c>
      <c r="W261" s="19">
        <v>0.18750000000000003</v>
      </c>
      <c r="X261" s="6">
        <f t="shared" si="24"/>
        <v>0.37500000000000006</v>
      </c>
      <c r="Y261" s="27" t="str">
        <f t="shared" si="25"/>
        <v>8x3</v>
      </c>
      <c r="Z261" s="30">
        <f t="shared" si="26"/>
        <v>0.18750000000000003</v>
      </c>
      <c r="AA261" s="31" t="s">
        <v>13</v>
      </c>
      <c r="AC261" s="37"/>
      <c r="AD261" s="37"/>
    </row>
    <row r="262" spans="20:30" x14ac:dyDescent="0.25">
      <c r="T262" s="42" t="str">
        <f t="shared" si="23"/>
        <v>8x3x0.25</v>
      </c>
      <c r="U262" s="19">
        <v>8</v>
      </c>
      <c r="V262" s="19">
        <v>3</v>
      </c>
      <c r="W262" s="19">
        <v>0.25</v>
      </c>
      <c r="X262" s="6">
        <f t="shared" si="24"/>
        <v>0.5</v>
      </c>
      <c r="Y262" s="27" t="str">
        <f t="shared" si="25"/>
        <v>8x3</v>
      </c>
      <c r="Z262" s="30">
        <f t="shared" si="26"/>
        <v>0.25</v>
      </c>
      <c r="AA262" s="31" t="s">
        <v>13</v>
      </c>
      <c r="AC262" s="37"/>
      <c r="AD262" s="37"/>
    </row>
    <row r="263" spans="20:30" x14ac:dyDescent="0.25">
      <c r="T263" s="42" t="str">
        <f t="shared" si="23"/>
        <v>8x3x0.3125</v>
      </c>
      <c r="U263" s="19">
        <v>8</v>
      </c>
      <c r="V263" s="19">
        <v>3</v>
      </c>
      <c r="W263" s="19">
        <v>0.3125</v>
      </c>
      <c r="X263" s="6">
        <f t="shared" si="24"/>
        <v>0.625</v>
      </c>
      <c r="Y263" s="27" t="str">
        <f t="shared" si="25"/>
        <v>8x3</v>
      </c>
      <c r="Z263" s="30">
        <f t="shared" si="26"/>
        <v>0.3125</v>
      </c>
      <c r="AA263" s="31" t="s">
        <v>13</v>
      </c>
      <c r="AC263" s="37"/>
      <c r="AD263" s="37"/>
    </row>
    <row r="264" spans="20:30" x14ac:dyDescent="0.25">
      <c r="T264" s="42" t="str">
        <f t="shared" si="23"/>
        <v>8x3x0.375</v>
      </c>
      <c r="U264" s="19">
        <v>8</v>
      </c>
      <c r="V264" s="19">
        <v>3</v>
      </c>
      <c r="W264" s="19">
        <v>0.37500000000000006</v>
      </c>
      <c r="X264" s="6">
        <f t="shared" si="24"/>
        <v>0.75000000000000011</v>
      </c>
      <c r="Y264" s="27" t="str">
        <f t="shared" si="25"/>
        <v>8x3</v>
      </c>
      <c r="Z264" s="30">
        <f t="shared" si="26"/>
        <v>0.37500000000000006</v>
      </c>
      <c r="AA264" s="31" t="s">
        <v>13</v>
      </c>
      <c r="AC264" s="37"/>
      <c r="AD264" s="37"/>
    </row>
    <row r="265" spans="20:30" x14ac:dyDescent="0.25">
      <c r="T265" s="42" t="str">
        <f t="shared" si="23"/>
        <v>8x3x0.5</v>
      </c>
      <c r="U265" s="19">
        <v>8</v>
      </c>
      <c r="V265" s="19">
        <v>3</v>
      </c>
      <c r="W265" s="19">
        <v>0.5</v>
      </c>
      <c r="X265" s="6">
        <f t="shared" si="24"/>
        <v>1</v>
      </c>
      <c r="Y265" s="27" t="str">
        <f t="shared" si="25"/>
        <v>8x3</v>
      </c>
      <c r="Z265" s="30">
        <f t="shared" si="26"/>
        <v>0.5</v>
      </c>
      <c r="AA265" s="31" t="s">
        <v>13</v>
      </c>
      <c r="AC265" s="37"/>
      <c r="AD265" s="37"/>
    </row>
    <row r="266" spans="20:30" x14ac:dyDescent="0.25">
      <c r="T266" s="42" t="str">
        <f t="shared" si="23"/>
        <v>8x4x0.1875</v>
      </c>
      <c r="U266" s="19">
        <v>8</v>
      </c>
      <c r="V266" s="19">
        <v>4</v>
      </c>
      <c r="W266" s="19">
        <v>0.18750000000000003</v>
      </c>
      <c r="X266" s="6">
        <f t="shared" si="24"/>
        <v>0.37500000000000006</v>
      </c>
      <c r="Y266" s="27" t="str">
        <f t="shared" si="25"/>
        <v>8x4</v>
      </c>
      <c r="Z266" s="30">
        <f t="shared" si="26"/>
        <v>0.18750000000000003</v>
      </c>
      <c r="AA266" s="31" t="s">
        <v>13</v>
      </c>
      <c r="AC266" s="37"/>
      <c r="AD266" s="37"/>
    </row>
    <row r="267" spans="20:30" x14ac:dyDescent="0.25">
      <c r="T267" s="42" t="str">
        <f t="shared" si="23"/>
        <v>8x4x0.25</v>
      </c>
      <c r="U267" s="19">
        <v>8</v>
      </c>
      <c r="V267" s="19">
        <v>4</v>
      </c>
      <c r="W267" s="19">
        <v>0.25</v>
      </c>
      <c r="X267" s="6">
        <f t="shared" si="24"/>
        <v>0.5</v>
      </c>
      <c r="Y267" s="27" t="str">
        <f t="shared" si="25"/>
        <v>8x4</v>
      </c>
      <c r="Z267" s="30">
        <f t="shared" si="26"/>
        <v>0.25</v>
      </c>
      <c r="AA267" s="31" t="s">
        <v>13</v>
      </c>
      <c r="AC267" s="37"/>
      <c r="AD267" s="37"/>
    </row>
    <row r="268" spans="20:30" x14ac:dyDescent="0.25">
      <c r="T268" s="42" t="str">
        <f t="shared" si="23"/>
        <v>8x4x0.3125</v>
      </c>
      <c r="U268" s="19">
        <v>8</v>
      </c>
      <c r="V268" s="19">
        <v>4</v>
      </c>
      <c r="W268" s="19">
        <v>0.3125</v>
      </c>
      <c r="X268" s="6">
        <f t="shared" si="24"/>
        <v>0.625</v>
      </c>
      <c r="Y268" s="27" t="str">
        <f t="shared" si="25"/>
        <v>8x4</v>
      </c>
      <c r="Z268" s="30">
        <f t="shared" si="26"/>
        <v>0.3125</v>
      </c>
      <c r="AA268" s="31" t="s">
        <v>13</v>
      </c>
      <c r="AC268" s="37"/>
      <c r="AD268" s="37"/>
    </row>
    <row r="269" spans="20:30" x14ac:dyDescent="0.25">
      <c r="T269" s="42" t="str">
        <f t="shared" si="23"/>
        <v>8x4x0.375</v>
      </c>
      <c r="U269" s="19">
        <v>8</v>
      </c>
      <c r="V269" s="19">
        <v>4</v>
      </c>
      <c r="W269" s="19">
        <v>0.37500000000000006</v>
      </c>
      <c r="X269" s="6">
        <f t="shared" si="24"/>
        <v>0.75000000000000011</v>
      </c>
      <c r="Y269" s="27" t="str">
        <f t="shared" si="25"/>
        <v>8x4</v>
      </c>
      <c r="Z269" s="30">
        <f t="shared" si="26"/>
        <v>0.37500000000000006</v>
      </c>
      <c r="AA269" s="31" t="s">
        <v>13</v>
      </c>
      <c r="AC269" s="37"/>
      <c r="AD269" s="37"/>
    </row>
    <row r="270" spans="20:30" x14ac:dyDescent="0.25">
      <c r="T270" s="42" t="str">
        <f t="shared" si="23"/>
        <v>8x4x0.5</v>
      </c>
      <c r="U270" s="19">
        <v>8</v>
      </c>
      <c r="V270" s="19">
        <v>4</v>
      </c>
      <c r="W270" s="19">
        <v>0.5</v>
      </c>
      <c r="X270" s="6">
        <f t="shared" si="24"/>
        <v>1</v>
      </c>
      <c r="Y270" s="27" t="str">
        <f t="shared" si="25"/>
        <v>8x4</v>
      </c>
      <c r="Z270" s="30">
        <f t="shared" si="26"/>
        <v>0.5</v>
      </c>
      <c r="AA270" s="31" t="s">
        <v>13</v>
      </c>
      <c r="AC270" s="37"/>
      <c r="AD270" s="37"/>
    </row>
    <row r="271" spans="20:30" x14ac:dyDescent="0.25">
      <c r="T271" s="42" t="str">
        <f t="shared" si="23"/>
        <v>8x4x0.5625</v>
      </c>
      <c r="U271" s="19">
        <v>8</v>
      </c>
      <c r="V271" s="19">
        <v>4</v>
      </c>
      <c r="W271" s="19">
        <v>0.5625</v>
      </c>
      <c r="X271" s="6">
        <f t="shared" si="24"/>
        <v>1.125</v>
      </c>
      <c r="Y271" s="27" t="str">
        <f t="shared" si="25"/>
        <v>8x4</v>
      </c>
      <c r="Z271" s="30">
        <f t="shared" si="26"/>
        <v>0.5625</v>
      </c>
      <c r="AA271" s="31" t="s">
        <v>13</v>
      </c>
      <c r="AC271" s="37"/>
      <c r="AD271" s="37"/>
    </row>
    <row r="272" spans="20:30" x14ac:dyDescent="0.25">
      <c r="T272" s="42" t="str">
        <f t="shared" si="23"/>
        <v>8x6x0.1875</v>
      </c>
      <c r="U272" s="19">
        <v>8</v>
      </c>
      <c r="V272" s="19">
        <v>6</v>
      </c>
      <c r="W272" s="19">
        <v>0.18750000000000003</v>
      </c>
      <c r="X272" s="6">
        <f t="shared" si="24"/>
        <v>0.37500000000000006</v>
      </c>
      <c r="Y272" s="27" t="str">
        <f t="shared" si="25"/>
        <v>8x6</v>
      </c>
      <c r="Z272" s="30">
        <f t="shared" si="26"/>
        <v>0.18750000000000003</v>
      </c>
      <c r="AA272" s="31" t="s">
        <v>13</v>
      </c>
      <c r="AC272" s="37"/>
      <c r="AD272" s="37"/>
    </row>
    <row r="273" spans="20:30" x14ac:dyDescent="0.25">
      <c r="T273" s="42" t="str">
        <f t="shared" si="23"/>
        <v>8x6x0.25</v>
      </c>
      <c r="U273" s="19">
        <v>8</v>
      </c>
      <c r="V273" s="19">
        <v>6</v>
      </c>
      <c r="W273" s="19">
        <v>0.25</v>
      </c>
      <c r="X273" s="6">
        <f t="shared" si="24"/>
        <v>0.5</v>
      </c>
      <c r="Y273" s="27" t="str">
        <f t="shared" si="25"/>
        <v>8x6</v>
      </c>
      <c r="Z273" s="30">
        <f t="shared" si="26"/>
        <v>0.25</v>
      </c>
      <c r="AA273" s="31" t="s">
        <v>13</v>
      </c>
      <c r="AC273" s="37"/>
      <c r="AD273" s="37"/>
    </row>
    <row r="274" spans="20:30" x14ac:dyDescent="0.25">
      <c r="T274" s="42" t="str">
        <f t="shared" si="23"/>
        <v>8x6x0.3125</v>
      </c>
      <c r="U274" s="19">
        <v>8</v>
      </c>
      <c r="V274" s="19">
        <v>6</v>
      </c>
      <c r="W274" s="19">
        <v>0.3125</v>
      </c>
      <c r="X274" s="6">
        <f t="shared" si="24"/>
        <v>0.625</v>
      </c>
      <c r="Y274" s="27" t="str">
        <f t="shared" si="25"/>
        <v>8x6</v>
      </c>
      <c r="Z274" s="30">
        <f t="shared" si="26"/>
        <v>0.3125</v>
      </c>
      <c r="AA274" s="31" t="s">
        <v>13</v>
      </c>
      <c r="AC274" s="37"/>
      <c r="AD274" s="37"/>
    </row>
    <row r="275" spans="20:30" x14ac:dyDescent="0.25">
      <c r="T275" s="42" t="str">
        <f t="shared" si="23"/>
        <v>8x6x0.375</v>
      </c>
      <c r="U275" s="19">
        <v>8</v>
      </c>
      <c r="V275" s="19">
        <v>6</v>
      </c>
      <c r="W275" s="19">
        <v>0.37500000000000006</v>
      </c>
      <c r="X275" s="6">
        <f t="shared" si="24"/>
        <v>0.75000000000000011</v>
      </c>
      <c r="Y275" s="27" t="str">
        <f t="shared" si="25"/>
        <v>8x6</v>
      </c>
      <c r="Z275" s="30">
        <f t="shared" si="26"/>
        <v>0.37500000000000006</v>
      </c>
      <c r="AA275" s="31" t="s">
        <v>13</v>
      </c>
      <c r="AC275" s="37"/>
      <c r="AD275" s="37"/>
    </row>
    <row r="276" spans="20:30" x14ac:dyDescent="0.25">
      <c r="T276" s="42" t="str">
        <f t="shared" si="23"/>
        <v>8x6x0.5</v>
      </c>
      <c r="U276" s="19">
        <v>8</v>
      </c>
      <c r="V276" s="19">
        <v>6</v>
      </c>
      <c r="W276" s="19">
        <v>0.5</v>
      </c>
      <c r="X276" s="6">
        <f t="shared" si="24"/>
        <v>1</v>
      </c>
      <c r="Y276" s="27" t="str">
        <f t="shared" si="25"/>
        <v>8x6</v>
      </c>
      <c r="Z276" s="30">
        <f t="shared" si="26"/>
        <v>0.5</v>
      </c>
      <c r="AA276" s="31" t="s">
        <v>13</v>
      </c>
      <c r="AC276" s="37"/>
      <c r="AD276" s="37"/>
    </row>
    <row r="277" spans="20:30" x14ac:dyDescent="0.25">
      <c r="T277" s="42" t="str">
        <f t="shared" si="23"/>
        <v>8x6x0.5625</v>
      </c>
      <c r="U277" s="19">
        <v>8</v>
      </c>
      <c r="V277" s="19">
        <v>6</v>
      </c>
      <c r="W277" s="19">
        <v>0.5625</v>
      </c>
      <c r="X277" s="6">
        <f t="shared" si="24"/>
        <v>1.125</v>
      </c>
      <c r="Y277" s="27" t="str">
        <f t="shared" si="25"/>
        <v>8x6</v>
      </c>
      <c r="Z277" s="30">
        <f t="shared" si="26"/>
        <v>0.5625</v>
      </c>
      <c r="AA277" s="31" t="s">
        <v>13</v>
      </c>
      <c r="AC277" s="37"/>
      <c r="AD277" s="37"/>
    </row>
    <row r="278" spans="20:30" x14ac:dyDescent="0.25">
      <c r="T278" s="40" t="str">
        <f t="shared" si="23"/>
        <v>8x8x0.1875</v>
      </c>
      <c r="U278" s="32">
        <v>8</v>
      </c>
      <c r="V278" s="32">
        <v>8</v>
      </c>
      <c r="W278" s="32">
        <v>0.18750000000000003</v>
      </c>
      <c r="X278" s="33">
        <f t="shared" si="24"/>
        <v>0.37500000000000006</v>
      </c>
      <c r="Y278" s="27" t="str">
        <f t="shared" si="25"/>
        <v>8x8</v>
      </c>
      <c r="Z278" s="30">
        <f t="shared" si="26"/>
        <v>0.18750000000000003</v>
      </c>
      <c r="AA278" s="31" t="s">
        <v>13</v>
      </c>
      <c r="AC278" s="67"/>
      <c r="AD278" s="67"/>
    </row>
    <row r="279" spans="20:30" x14ac:dyDescent="0.25">
      <c r="T279" s="40" t="str">
        <f t="shared" si="23"/>
        <v>8x8x0.25</v>
      </c>
      <c r="U279" s="32">
        <v>8</v>
      </c>
      <c r="V279" s="32">
        <v>8</v>
      </c>
      <c r="W279" s="32">
        <v>0.25</v>
      </c>
      <c r="X279" s="33">
        <f t="shared" si="24"/>
        <v>0.5</v>
      </c>
      <c r="Y279" s="27" t="str">
        <f t="shared" si="25"/>
        <v>8x8</v>
      </c>
      <c r="Z279" s="30">
        <f t="shared" si="26"/>
        <v>0.25</v>
      </c>
      <c r="AA279" s="31" t="s">
        <v>13</v>
      </c>
      <c r="AC279" s="67"/>
      <c r="AD279" s="67"/>
    </row>
    <row r="280" spans="20:30" x14ac:dyDescent="0.25">
      <c r="T280" s="40" t="str">
        <f t="shared" si="23"/>
        <v>8x8x0.3125</v>
      </c>
      <c r="U280" s="32">
        <v>8</v>
      </c>
      <c r="V280" s="32">
        <v>8</v>
      </c>
      <c r="W280" s="32">
        <v>0.3125</v>
      </c>
      <c r="X280" s="33">
        <f t="shared" si="24"/>
        <v>0.625</v>
      </c>
      <c r="Y280" s="27" t="str">
        <f t="shared" si="25"/>
        <v>8x8</v>
      </c>
      <c r="Z280" s="30">
        <f t="shared" si="26"/>
        <v>0.3125</v>
      </c>
      <c r="AA280" s="31" t="s">
        <v>13</v>
      </c>
      <c r="AC280" s="67"/>
      <c r="AD280" s="67"/>
    </row>
    <row r="281" spans="20:30" x14ac:dyDescent="0.25">
      <c r="T281" s="40" t="str">
        <f t="shared" si="23"/>
        <v>8x8x0.375</v>
      </c>
      <c r="U281" s="32">
        <v>8</v>
      </c>
      <c r="V281" s="32">
        <v>8</v>
      </c>
      <c r="W281" s="32">
        <v>0.37500000000000006</v>
      </c>
      <c r="X281" s="33">
        <f t="shared" si="24"/>
        <v>0.75000000000000011</v>
      </c>
      <c r="Y281" s="27" t="str">
        <f t="shared" si="25"/>
        <v>8x8</v>
      </c>
      <c r="Z281" s="30">
        <f t="shared" si="26"/>
        <v>0.37500000000000006</v>
      </c>
      <c r="AA281" s="31" t="s">
        <v>13</v>
      </c>
      <c r="AC281" s="67"/>
      <c r="AD281" s="67"/>
    </row>
    <row r="282" spans="20:30" x14ac:dyDescent="0.25">
      <c r="T282" s="40" t="str">
        <f t="shared" si="23"/>
        <v>8x8x0.5</v>
      </c>
      <c r="U282" s="32">
        <v>8</v>
      </c>
      <c r="V282" s="32">
        <v>8</v>
      </c>
      <c r="W282" s="32">
        <v>0.5</v>
      </c>
      <c r="X282" s="33">
        <f t="shared" si="24"/>
        <v>1</v>
      </c>
      <c r="Y282" s="27" t="str">
        <f t="shared" si="25"/>
        <v>8x8</v>
      </c>
      <c r="Z282" s="30">
        <f t="shared" si="26"/>
        <v>0.5</v>
      </c>
      <c r="AA282" s="31" t="s">
        <v>13</v>
      </c>
      <c r="AC282" s="67"/>
      <c r="AD282" s="67"/>
    </row>
    <row r="283" spans="20:30" x14ac:dyDescent="0.25">
      <c r="T283" s="40" t="str">
        <f t="shared" si="23"/>
        <v>8x8x0.5625</v>
      </c>
      <c r="U283" s="32">
        <v>8</v>
      </c>
      <c r="V283" s="32">
        <v>8</v>
      </c>
      <c r="W283" s="32">
        <v>0.5625</v>
      </c>
      <c r="X283" s="33">
        <f t="shared" si="24"/>
        <v>1.125</v>
      </c>
      <c r="Y283" s="27" t="str">
        <f t="shared" si="25"/>
        <v>8x8</v>
      </c>
      <c r="Z283" s="30">
        <f t="shared" si="26"/>
        <v>0.5625</v>
      </c>
      <c r="AA283" s="31" t="s">
        <v>13</v>
      </c>
      <c r="AC283" s="67"/>
      <c r="AD283" s="67"/>
    </row>
    <row r="284" spans="20:30" x14ac:dyDescent="0.25">
      <c r="T284" s="40" t="str">
        <f t="shared" si="23"/>
        <v>8x8x0.625</v>
      </c>
      <c r="U284" s="32">
        <v>8</v>
      </c>
      <c r="V284" s="32">
        <v>8</v>
      </c>
      <c r="W284" s="32">
        <v>0.625</v>
      </c>
      <c r="X284" s="33">
        <f t="shared" si="24"/>
        <v>1.25</v>
      </c>
      <c r="Y284" s="27" t="str">
        <f t="shared" si="25"/>
        <v>8x8</v>
      </c>
      <c r="Z284" s="30">
        <f t="shared" si="26"/>
        <v>0.625</v>
      </c>
      <c r="AA284" s="31" t="s">
        <v>13</v>
      </c>
      <c r="AC284" s="67"/>
      <c r="AD284" s="67"/>
    </row>
    <row r="285" spans="20:30" x14ac:dyDescent="0.25">
      <c r="T285" s="41" t="str">
        <f t="shared" si="23"/>
        <v>8x10x0.1875</v>
      </c>
      <c r="U285" s="25">
        <v>8</v>
      </c>
      <c r="V285" s="25">
        <v>10</v>
      </c>
      <c r="W285" s="25">
        <v>0.18750000000000003</v>
      </c>
      <c r="X285" s="26">
        <f t="shared" si="24"/>
        <v>0.37500000000000006</v>
      </c>
      <c r="Y285" s="27" t="str">
        <f t="shared" si="25"/>
        <v>8x10</v>
      </c>
      <c r="Z285" s="30">
        <f t="shared" si="26"/>
        <v>0.18750000000000003</v>
      </c>
      <c r="AA285" s="31" t="s">
        <v>13</v>
      </c>
      <c r="AC285" s="66"/>
      <c r="AD285" s="66"/>
    </row>
    <row r="286" spans="20:30" x14ac:dyDescent="0.25">
      <c r="T286" s="41" t="str">
        <f t="shared" si="23"/>
        <v>8x10x0.25</v>
      </c>
      <c r="U286" s="25">
        <v>8</v>
      </c>
      <c r="V286" s="25">
        <v>10</v>
      </c>
      <c r="W286" s="25">
        <v>0.25</v>
      </c>
      <c r="X286" s="26">
        <f t="shared" si="24"/>
        <v>0.5</v>
      </c>
      <c r="Y286" s="27" t="str">
        <f t="shared" si="25"/>
        <v>8x10</v>
      </c>
      <c r="Z286" s="30">
        <f t="shared" si="26"/>
        <v>0.25</v>
      </c>
      <c r="AA286" s="31" t="s">
        <v>13</v>
      </c>
      <c r="AC286" s="66"/>
      <c r="AD286" s="66"/>
    </row>
    <row r="287" spans="20:30" x14ac:dyDescent="0.25">
      <c r="T287" s="41" t="str">
        <f t="shared" si="23"/>
        <v>8x10x0.3125</v>
      </c>
      <c r="U287" s="25">
        <v>8</v>
      </c>
      <c r="V287" s="25">
        <v>10</v>
      </c>
      <c r="W287" s="25">
        <v>0.3125</v>
      </c>
      <c r="X287" s="26">
        <f t="shared" si="24"/>
        <v>0.625</v>
      </c>
      <c r="Y287" s="27" t="str">
        <f t="shared" si="25"/>
        <v>8x10</v>
      </c>
      <c r="Z287" s="30">
        <f t="shared" si="26"/>
        <v>0.3125</v>
      </c>
      <c r="AA287" s="31" t="s">
        <v>13</v>
      </c>
      <c r="AC287" s="66"/>
      <c r="AD287" s="66"/>
    </row>
    <row r="288" spans="20:30" x14ac:dyDescent="0.25">
      <c r="T288" s="41" t="str">
        <f t="shared" si="23"/>
        <v>8x10x0.375</v>
      </c>
      <c r="U288" s="25">
        <v>8</v>
      </c>
      <c r="V288" s="25">
        <v>10</v>
      </c>
      <c r="W288" s="25">
        <v>0.37500000000000006</v>
      </c>
      <c r="X288" s="26">
        <f t="shared" si="24"/>
        <v>0.75000000000000011</v>
      </c>
      <c r="Y288" s="27" t="str">
        <f t="shared" si="25"/>
        <v>8x10</v>
      </c>
      <c r="Z288" s="30">
        <f t="shared" si="26"/>
        <v>0.37500000000000006</v>
      </c>
      <c r="AA288" s="31" t="s">
        <v>13</v>
      </c>
      <c r="AC288" s="66"/>
      <c r="AD288" s="66"/>
    </row>
    <row r="289" spans="20:30" x14ac:dyDescent="0.25">
      <c r="T289" s="41" t="str">
        <f t="shared" si="23"/>
        <v>8x10x0.5</v>
      </c>
      <c r="U289" s="25">
        <v>8</v>
      </c>
      <c r="V289" s="25">
        <v>10</v>
      </c>
      <c r="W289" s="25">
        <v>0.5</v>
      </c>
      <c r="X289" s="26">
        <f t="shared" si="24"/>
        <v>1</v>
      </c>
      <c r="Y289" s="27" t="str">
        <f t="shared" si="25"/>
        <v>8x10</v>
      </c>
      <c r="Z289" s="30">
        <f t="shared" si="26"/>
        <v>0.5</v>
      </c>
      <c r="AA289" s="31" t="s">
        <v>13</v>
      </c>
      <c r="AC289" s="66"/>
      <c r="AD289" s="66"/>
    </row>
    <row r="290" spans="20:30" x14ac:dyDescent="0.25">
      <c r="T290" s="41" t="str">
        <f t="shared" si="23"/>
        <v>8x10x0.5625</v>
      </c>
      <c r="U290" s="25">
        <v>8</v>
      </c>
      <c r="V290" s="25">
        <v>10</v>
      </c>
      <c r="W290" s="25">
        <v>0.5625</v>
      </c>
      <c r="X290" s="26">
        <f t="shared" si="24"/>
        <v>1.125</v>
      </c>
      <c r="Y290" s="27" t="str">
        <f t="shared" si="25"/>
        <v>8x10</v>
      </c>
      <c r="Z290" s="30">
        <f t="shared" si="26"/>
        <v>0.5625</v>
      </c>
      <c r="AA290" s="31" t="s">
        <v>13</v>
      </c>
      <c r="AC290" s="66"/>
      <c r="AD290" s="66"/>
    </row>
    <row r="291" spans="20:30" x14ac:dyDescent="0.25">
      <c r="T291" s="41" t="str">
        <f t="shared" si="23"/>
        <v>8x10x0.625</v>
      </c>
      <c r="U291" s="25">
        <v>8</v>
      </c>
      <c r="V291" s="25">
        <v>10</v>
      </c>
      <c r="W291" s="25">
        <v>0.625</v>
      </c>
      <c r="X291" s="26">
        <f t="shared" si="24"/>
        <v>1.25</v>
      </c>
      <c r="Y291" s="27" t="str">
        <f t="shared" si="25"/>
        <v>8x10</v>
      </c>
      <c r="Z291" s="30">
        <f t="shared" si="26"/>
        <v>0.625</v>
      </c>
      <c r="AA291" s="31" t="s">
        <v>13</v>
      </c>
      <c r="AC291" s="66"/>
      <c r="AD291" s="66"/>
    </row>
    <row r="292" spans="20:30" x14ac:dyDescent="0.25">
      <c r="T292" s="41" t="str">
        <f t="shared" si="23"/>
        <v>8x12x0.1875</v>
      </c>
      <c r="U292" s="25">
        <v>8</v>
      </c>
      <c r="V292" s="25">
        <v>12</v>
      </c>
      <c r="W292" s="25">
        <v>0.18750000000000003</v>
      </c>
      <c r="X292" s="26">
        <f t="shared" si="24"/>
        <v>0.37500000000000006</v>
      </c>
      <c r="Y292" s="27" t="str">
        <f t="shared" si="25"/>
        <v>8x12</v>
      </c>
      <c r="Z292" s="30">
        <f t="shared" si="26"/>
        <v>0.18750000000000003</v>
      </c>
      <c r="AA292" s="31" t="s">
        <v>13</v>
      </c>
      <c r="AC292" s="66"/>
      <c r="AD292" s="66"/>
    </row>
    <row r="293" spans="20:30" x14ac:dyDescent="0.25">
      <c r="T293" s="41" t="str">
        <f t="shared" si="23"/>
        <v>8x12x0.25</v>
      </c>
      <c r="U293" s="25">
        <v>8</v>
      </c>
      <c r="V293" s="25">
        <v>12</v>
      </c>
      <c r="W293" s="25">
        <v>0.25</v>
      </c>
      <c r="X293" s="26">
        <f t="shared" si="24"/>
        <v>0.5</v>
      </c>
      <c r="Y293" s="27" t="str">
        <f t="shared" si="25"/>
        <v>8x12</v>
      </c>
      <c r="Z293" s="30">
        <f t="shared" si="26"/>
        <v>0.25</v>
      </c>
      <c r="AA293" s="31" t="s">
        <v>13</v>
      </c>
      <c r="AC293" s="66"/>
      <c r="AD293" s="66"/>
    </row>
    <row r="294" spans="20:30" x14ac:dyDescent="0.25">
      <c r="T294" s="41" t="str">
        <f t="shared" si="23"/>
        <v>8x12x0.3125</v>
      </c>
      <c r="U294" s="25">
        <v>8</v>
      </c>
      <c r="V294" s="25">
        <v>12</v>
      </c>
      <c r="W294" s="25">
        <v>0.3125</v>
      </c>
      <c r="X294" s="26">
        <f t="shared" si="24"/>
        <v>0.625</v>
      </c>
      <c r="Y294" s="27" t="str">
        <f t="shared" si="25"/>
        <v>8x12</v>
      </c>
      <c r="Z294" s="30">
        <f t="shared" si="26"/>
        <v>0.3125</v>
      </c>
      <c r="AA294" s="31" t="s">
        <v>13</v>
      </c>
      <c r="AC294" s="66"/>
      <c r="AD294" s="66"/>
    </row>
    <row r="295" spans="20:30" x14ac:dyDescent="0.25">
      <c r="T295" s="41" t="str">
        <f t="shared" si="23"/>
        <v>8x12x0.375</v>
      </c>
      <c r="U295" s="25">
        <v>8</v>
      </c>
      <c r="V295" s="25">
        <v>12</v>
      </c>
      <c r="W295" s="25">
        <v>0.37500000000000006</v>
      </c>
      <c r="X295" s="26">
        <f t="shared" si="24"/>
        <v>0.75000000000000011</v>
      </c>
      <c r="Y295" s="27" t="str">
        <f t="shared" si="25"/>
        <v>8x12</v>
      </c>
      <c r="Z295" s="30">
        <f t="shared" si="26"/>
        <v>0.37500000000000006</v>
      </c>
      <c r="AA295" s="31" t="s">
        <v>13</v>
      </c>
      <c r="AC295" s="66"/>
      <c r="AD295" s="66"/>
    </row>
    <row r="296" spans="20:30" x14ac:dyDescent="0.25">
      <c r="T296" s="41" t="str">
        <f t="shared" si="23"/>
        <v>8x12x0.5</v>
      </c>
      <c r="U296" s="25">
        <v>8</v>
      </c>
      <c r="V296" s="25">
        <v>12</v>
      </c>
      <c r="W296" s="25">
        <v>0.5</v>
      </c>
      <c r="X296" s="26">
        <f t="shared" si="24"/>
        <v>1</v>
      </c>
      <c r="Y296" s="27" t="str">
        <f t="shared" si="25"/>
        <v>8x12</v>
      </c>
      <c r="Z296" s="30">
        <f t="shared" si="26"/>
        <v>0.5</v>
      </c>
      <c r="AA296" s="31" t="s">
        <v>13</v>
      </c>
      <c r="AC296" s="66"/>
      <c r="AD296" s="66"/>
    </row>
    <row r="297" spans="20:30" x14ac:dyDescent="0.25">
      <c r="T297" s="41" t="str">
        <f t="shared" si="23"/>
        <v>8x12x0.5625</v>
      </c>
      <c r="U297" s="25">
        <v>8</v>
      </c>
      <c r="V297" s="25">
        <v>12</v>
      </c>
      <c r="W297" s="25">
        <v>0.5625</v>
      </c>
      <c r="X297" s="26">
        <f t="shared" si="24"/>
        <v>1.125</v>
      </c>
      <c r="Y297" s="27" t="str">
        <f t="shared" si="25"/>
        <v>8x12</v>
      </c>
      <c r="Z297" s="30">
        <f t="shared" si="26"/>
        <v>0.5625</v>
      </c>
      <c r="AA297" s="31" t="s">
        <v>13</v>
      </c>
      <c r="AC297" s="66"/>
      <c r="AD297" s="66"/>
    </row>
    <row r="298" spans="20:30" x14ac:dyDescent="0.25">
      <c r="T298" s="41" t="str">
        <f t="shared" si="23"/>
        <v>8x12x0.625</v>
      </c>
      <c r="U298" s="25">
        <v>8</v>
      </c>
      <c r="V298" s="25">
        <v>12</v>
      </c>
      <c r="W298" s="25">
        <v>0.625</v>
      </c>
      <c r="X298" s="26">
        <f t="shared" si="24"/>
        <v>1.25</v>
      </c>
      <c r="Y298" s="27" t="str">
        <f t="shared" si="25"/>
        <v>8x12</v>
      </c>
      <c r="Z298" s="30">
        <f t="shared" si="26"/>
        <v>0.625</v>
      </c>
      <c r="AA298" s="31" t="s">
        <v>13</v>
      </c>
      <c r="AC298" s="66"/>
      <c r="AD298" s="66"/>
    </row>
    <row r="299" spans="20:30" x14ac:dyDescent="0.25">
      <c r="T299" s="41" t="str">
        <f t="shared" si="23"/>
        <v>8x16x0.3125</v>
      </c>
      <c r="U299" s="25">
        <v>8</v>
      </c>
      <c r="V299" s="25">
        <v>16</v>
      </c>
      <c r="W299" s="25">
        <v>0.3125</v>
      </c>
      <c r="X299" s="26">
        <f t="shared" si="24"/>
        <v>0.625</v>
      </c>
      <c r="Y299" s="27" t="str">
        <f t="shared" si="25"/>
        <v>8x16</v>
      </c>
      <c r="Z299" s="30">
        <f t="shared" si="26"/>
        <v>0.3125</v>
      </c>
      <c r="AA299" s="31" t="s">
        <v>13</v>
      </c>
      <c r="AC299" s="66"/>
      <c r="AD299" s="66"/>
    </row>
    <row r="300" spans="20:30" x14ac:dyDescent="0.25">
      <c r="T300" s="41" t="str">
        <f t="shared" si="23"/>
        <v>8x16x0.375</v>
      </c>
      <c r="U300" s="25">
        <v>8</v>
      </c>
      <c r="V300" s="25">
        <v>16</v>
      </c>
      <c r="W300" s="25">
        <v>0.37500000000000006</v>
      </c>
      <c r="X300" s="26">
        <f t="shared" si="24"/>
        <v>0.75000000000000011</v>
      </c>
      <c r="Y300" s="27" t="str">
        <f t="shared" si="25"/>
        <v>8x16</v>
      </c>
      <c r="Z300" s="30">
        <f t="shared" si="26"/>
        <v>0.37500000000000006</v>
      </c>
      <c r="AA300" s="31" t="s">
        <v>13</v>
      </c>
      <c r="AC300" s="66"/>
      <c r="AD300" s="66"/>
    </row>
    <row r="301" spans="20:30" x14ac:dyDescent="0.25">
      <c r="T301" s="41" t="str">
        <f t="shared" si="23"/>
        <v>8x16x0.5</v>
      </c>
      <c r="U301" s="25">
        <v>8</v>
      </c>
      <c r="V301" s="25">
        <v>16</v>
      </c>
      <c r="W301" s="25">
        <v>0.5</v>
      </c>
      <c r="X301" s="26">
        <f t="shared" si="24"/>
        <v>1</v>
      </c>
      <c r="Y301" s="27" t="str">
        <f t="shared" si="25"/>
        <v>8x16</v>
      </c>
      <c r="Z301" s="30">
        <f t="shared" si="26"/>
        <v>0.5</v>
      </c>
      <c r="AA301" s="31" t="s">
        <v>13</v>
      </c>
      <c r="AC301" s="66"/>
      <c r="AD301" s="66"/>
    </row>
    <row r="302" spans="20:30" x14ac:dyDescent="0.25">
      <c r="T302" s="41" t="str">
        <f t="shared" si="23"/>
        <v>8x20x0.3125</v>
      </c>
      <c r="U302" s="25">
        <v>8</v>
      </c>
      <c r="V302" s="25">
        <v>20</v>
      </c>
      <c r="W302" s="25">
        <v>0.3125</v>
      </c>
      <c r="X302" s="26">
        <f t="shared" si="24"/>
        <v>0.625</v>
      </c>
      <c r="Y302" s="27" t="str">
        <f t="shared" si="25"/>
        <v>8x20</v>
      </c>
      <c r="Z302" s="30">
        <f t="shared" si="26"/>
        <v>0.3125</v>
      </c>
      <c r="AA302" s="31" t="s">
        <v>13</v>
      </c>
      <c r="AC302" s="66"/>
      <c r="AD302" s="66"/>
    </row>
    <row r="303" spans="20:30" x14ac:dyDescent="0.25">
      <c r="T303" s="41" t="str">
        <f t="shared" si="23"/>
        <v>8x20x0.375</v>
      </c>
      <c r="U303" s="25">
        <v>8</v>
      </c>
      <c r="V303" s="25">
        <v>20</v>
      </c>
      <c r="W303" s="25">
        <v>0.37500000000000006</v>
      </c>
      <c r="X303" s="26">
        <f t="shared" si="24"/>
        <v>0.75000000000000011</v>
      </c>
      <c r="Y303" s="27" t="str">
        <f t="shared" si="25"/>
        <v>8x20</v>
      </c>
      <c r="Z303" s="30">
        <f t="shared" si="26"/>
        <v>0.37500000000000006</v>
      </c>
      <c r="AA303" s="31" t="s">
        <v>13</v>
      </c>
      <c r="AC303" s="66"/>
      <c r="AD303" s="66"/>
    </row>
    <row r="304" spans="20:30" x14ac:dyDescent="0.25">
      <c r="T304" s="41" t="str">
        <f t="shared" si="23"/>
        <v>8x20x0.5</v>
      </c>
      <c r="U304" s="25">
        <v>8</v>
      </c>
      <c r="V304" s="25">
        <v>20</v>
      </c>
      <c r="W304" s="25">
        <v>0.5</v>
      </c>
      <c r="X304" s="26">
        <f t="shared" si="24"/>
        <v>1</v>
      </c>
      <c r="Y304" s="27" t="str">
        <f t="shared" si="25"/>
        <v>8x20</v>
      </c>
      <c r="Z304" s="30">
        <f t="shared" si="26"/>
        <v>0.5</v>
      </c>
      <c r="AA304" s="31" t="s">
        <v>13</v>
      </c>
      <c r="AC304" s="66"/>
      <c r="AD304" s="66"/>
    </row>
    <row r="305" spans="20:30" x14ac:dyDescent="0.25">
      <c r="T305" s="42" t="str">
        <f t="shared" si="23"/>
        <v>9x3x0.1875</v>
      </c>
      <c r="U305" s="19">
        <v>9</v>
      </c>
      <c r="V305" s="19">
        <v>3</v>
      </c>
      <c r="W305" s="19">
        <v>0.18750000000000003</v>
      </c>
      <c r="X305" s="6">
        <f t="shared" si="24"/>
        <v>0.37500000000000006</v>
      </c>
      <c r="Y305" s="27" t="str">
        <f t="shared" si="25"/>
        <v>9x3</v>
      </c>
      <c r="Z305" s="30">
        <f t="shared" si="26"/>
        <v>0.18750000000000003</v>
      </c>
      <c r="AA305" s="31" t="s">
        <v>13</v>
      </c>
      <c r="AC305" s="37"/>
      <c r="AD305" s="37"/>
    </row>
    <row r="306" spans="20:30" x14ac:dyDescent="0.25">
      <c r="T306" s="42" t="str">
        <f t="shared" si="23"/>
        <v>9x3x0.25</v>
      </c>
      <c r="U306" s="19">
        <v>9</v>
      </c>
      <c r="V306" s="19">
        <v>3</v>
      </c>
      <c r="W306" s="19">
        <v>0.25</v>
      </c>
      <c r="X306" s="6">
        <f t="shared" si="24"/>
        <v>0.5</v>
      </c>
      <c r="Y306" s="27" t="str">
        <f t="shared" si="25"/>
        <v>9x3</v>
      </c>
      <c r="Z306" s="30">
        <f t="shared" si="26"/>
        <v>0.25</v>
      </c>
      <c r="AA306" s="31" t="s">
        <v>13</v>
      </c>
      <c r="AC306" s="37"/>
      <c r="AD306" s="37"/>
    </row>
    <row r="307" spans="20:30" x14ac:dyDescent="0.25">
      <c r="T307" s="42" t="str">
        <f t="shared" si="23"/>
        <v>9x3x0.3125</v>
      </c>
      <c r="U307" s="19">
        <v>9</v>
      </c>
      <c r="V307" s="19">
        <v>3</v>
      </c>
      <c r="W307" s="19">
        <v>0.3125</v>
      </c>
      <c r="X307" s="6">
        <f t="shared" si="24"/>
        <v>0.625</v>
      </c>
      <c r="Y307" s="27" t="str">
        <f t="shared" si="25"/>
        <v>9x3</v>
      </c>
      <c r="Z307" s="30">
        <f t="shared" si="26"/>
        <v>0.3125</v>
      </c>
      <c r="AA307" s="31" t="s">
        <v>13</v>
      </c>
      <c r="AC307" s="37"/>
      <c r="AD307" s="37"/>
    </row>
    <row r="308" spans="20:30" x14ac:dyDescent="0.25">
      <c r="T308" s="42" t="str">
        <f t="shared" si="23"/>
        <v>9x3x0.375</v>
      </c>
      <c r="U308" s="19">
        <v>9</v>
      </c>
      <c r="V308" s="19">
        <v>3</v>
      </c>
      <c r="W308" s="19">
        <v>0.37500000000000006</v>
      </c>
      <c r="X308" s="6">
        <f t="shared" si="24"/>
        <v>0.75000000000000011</v>
      </c>
      <c r="Y308" s="27" t="str">
        <f t="shared" si="25"/>
        <v>9x3</v>
      </c>
      <c r="Z308" s="30">
        <f t="shared" si="26"/>
        <v>0.37500000000000006</v>
      </c>
      <c r="AA308" s="31" t="s">
        <v>13</v>
      </c>
      <c r="AC308" s="37"/>
      <c r="AD308" s="37"/>
    </row>
    <row r="309" spans="20:30" x14ac:dyDescent="0.25">
      <c r="T309" s="42" t="str">
        <f t="shared" si="23"/>
        <v>9x3x0.5</v>
      </c>
      <c r="U309" s="19">
        <v>9</v>
      </c>
      <c r="V309" s="19">
        <v>3</v>
      </c>
      <c r="W309" s="19">
        <v>0.5</v>
      </c>
      <c r="X309" s="6">
        <f t="shared" si="24"/>
        <v>1</v>
      </c>
      <c r="Y309" s="27" t="str">
        <f t="shared" si="25"/>
        <v>9x3</v>
      </c>
      <c r="Z309" s="30">
        <f t="shared" si="26"/>
        <v>0.5</v>
      </c>
      <c r="AA309" s="31" t="s">
        <v>13</v>
      </c>
      <c r="AC309" s="37"/>
      <c r="AD309" s="37"/>
    </row>
    <row r="310" spans="20:30" x14ac:dyDescent="0.25">
      <c r="T310" s="42" t="str">
        <f t="shared" si="23"/>
        <v>9x5x0.1875</v>
      </c>
      <c r="U310" s="19">
        <v>9</v>
      </c>
      <c r="V310" s="19">
        <v>5</v>
      </c>
      <c r="W310" s="19">
        <v>0.18750000000000003</v>
      </c>
      <c r="X310" s="6">
        <f t="shared" si="24"/>
        <v>0.37500000000000006</v>
      </c>
      <c r="Y310" s="27" t="str">
        <f t="shared" si="25"/>
        <v>9x5</v>
      </c>
      <c r="Z310" s="30">
        <f t="shared" si="26"/>
        <v>0.18750000000000003</v>
      </c>
      <c r="AA310" s="31" t="s">
        <v>13</v>
      </c>
      <c r="AC310" s="37"/>
      <c r="AD310" s="37"/>
    </row>
    <row r="311" spans="20:30" x14ac:dyDescent="0.25">
      <c r="T311" s="42" t="str">
        <f t="shared" si="23"/>
        <v>9x5x0.25</v>
      </c>
      <c r="U311" s="19">
        <v>9</v>
      </c>
      <c r="V311" s="19">
        <v>5</v>
      </c>
      <c r="W311" s="19">
        <v>0.25</v>
      </c>
      <c r="X311" s="6">
        <f t="shared" si="24"/>
        <v>0.5</v>
      </c>
      <c r="Y311" s="27" t="str">
        <f t="shared" si="25"/>
        <v>9x5</v>
      </c>
      <c r="Z311" s="30">
        <f t="shared" si="26"/>
        <v>0.25</v>
      </c>
      <c r="AA311" s="31" t="s">
        <v>13</v>
      </c>
      <c r="AC311" s="37"/>
      <c r="AD311" s="37"/>
    </row>
    <row r="312" spans="20:30" x14ac:dyDescent="0.25">
      <c r="T312" s="42" t="str">
        <f t="shared" si="23"/>
        <v>9x5x0.3125</v>
      </c>
      <c r="U312" s="19">
        <v>9</v>
      </c>
      <c r="V312" s="19">
        <v>5</v>
      </c>
      <c r="W312" s="19">
        <v>0.3125</v>
      </c>
      <c r="X312" s="6">
        <f t="shared" si="24"/>
        <v>0.625</v>
      </c>
      <c r="Y312" s="27" t="str">
        <f t="shared" si="25"/>
        <v>9x5</v>
      </c>
      <c r="Z312" s="30">
        <f t="shared" si="26"/>
        <v>0.3125</v>
      </c>
      <c r="AA312" s="31" t="s">
        <v>13</v>
      </c>
      <c r="AC312" s="37"/>
      <c r="AD312" s="37"/>
    </row>
    <row r="313" spans="20:30" x14ac:dyDescent="0.25">
      <c r="T313" s="42" t="str">
        <f t="shared" si="23"/>
        <v>9x5x0.375</v>
      </c>
      <c r="U313" s="19">
        <v>9</v>
      </c>
      <c r="V313" s="19">
        <v>5</v>
      </c>
      <c r="W313" s="19">
        <v>0.37500000000000006</v>
      </c>
      <c r="X313" s="6">
        <f t="shared" si="24"/>
        <v>0.75000000000000011</v>
      </c>
      <c r="Y313" s="27" t="str">
        <f t="shared" si="25"/>
        <v>9x5</v>
      </c>
      <c r="Z313" s="30">
        <f t="shared" si="26"/>
        <v>0.37500000000000006</v>
      </c>
      <c r="AA313" s="31" t="s">
        <v>13</v>
      </c>
      <c r="AC313" s="37"/>
      <c r="AD313" s="37"/>
    </row>
    <row r="314" spans="20:30" x14ac:dyDescent="0.25">
      <c r="T314" s="42" t="str">
        <f t="shared" si="23"/>
        <v>9x5x0.5</v>
      </c>
      <c r="U314" s="19">
        <v>9</v>
      </c>
      <c r="V314" s="19">
        <v>5</v>
      </c>
      <c r="W314" s="19">
        <v>0.5</v>
      </c>
      <c r="X314" s="6">
        <f t="shared" si="24"/>
        <v>1</v>
      </c>
      <c r="Y314" s="27" t="str">
        <f t="shared" si="25"/>
        <v>9x5</v>
      </c>
      <c r="Z314" s="30">
        <f t="shared" si="26"/>
        <v>0.5</v>
      </c>
      <c r="AA314" s="31" t="s">
        <v>13</v>
      </c>
      <c r="AC314" s="37"/>
      <c r="AD314" s="37"/>
    </row>
    <row r="315" spans="20:30" x14ac:dyDescent="0.25">
      <c r="T315" s="42" t="str">
        <f t="shared" si="23"/>
        <v>9x5x0.5625</v>
      </c>
      <c r="U315" s="19">
        <v>9</v>
      </c>
      <c r="V315" s="19">
        <v>5</v>
      </c>
      <c r="W315" s="19">
        <v>0.5625</v>
      </c>
      <c r="X315" s="6">
        <f t="shared" si="24"/>
        <v>1.125</v>
      </c>
      <c r="Y315" s="27" t="str">
        <f t="shared" si="25"/>
        <v>9x5</v>
      </c>
      <c r="Z315" s="30">
        <f t="shared" si="26"/>
        <v>0.5625</v>
      </c>
      <c r="AA315" s="31" t="s">
        <v>13</v>
      </c>
      <c r="AC315" s="37"/>
      <c r="AD315" s="37"/>
    </row>
    <row r="316" spans="20:30" x14ac:dyDescent="0.25">
      <c r="T316" s="42" t="str">
        <f t="shared" si="23"/>
        <v>9x6x0.1875</v>
      </c>
      <c r="U316" s="19">
        <v>9</v>
      </c>
      <c r="V316" s="19">
        <v>6</v>
      </c>
      <c r="W316" s="19">
        <v>0.18750000000000003</v>
      </c>
      <c r="X316" s="6">
        <f t="shared" si="24"/>
        <v>0.37500000000000006</v>
      </c>
      <c r="Y316" s="27" t="str">
        <f t="shared" si="25"/>
        <v>9x6</v>
      </c>
      <c r="Z316" s="30">
        <f t="shared" si="26"/>
        <v>0.18750000000000003</v>
      </c>
      <c r="AA316" s="31" t="s">
        <v>13</v>
      </c>
      <c r="AC316" s="37"/>
      <c r="AD316" s="37"/>
    </row>
    <row r="317" spans="20:30" x14ac:dyDescent="0.25">
      <c r="T317" s="42" t="str">
        <f t="shared" si="23"/>
        <v>9x6x0.25</v>
      </c>
      <c r="U317" s="19">
        <v>9</v>
      </c>
      <c r="V317" s="19">
        <v>6</v>
      </c>
      <c r="W317" s="19">
        <v>0.25</v>
      </c>
      <c r="X317" s="6">
        <f t="shared" si="24"/>
        <v>0.5</v>
      </c>
      <c r="Y317" s="27" t="str">
        <f t="shared" si="25"/>
        <v>9x6</v>
      </c>
      <c r="Z317" s="30">
        <f t="shared" si="26"/>
        <v>0.25</v>
      </c>
      <c r="AA317" s="31" t="s">
        <v>13</v>
      </c>
      <c r="AC317" s="37"/>
      <c r="AD317" s="37"/>
    </row>
    <row r="318" spans="20:30" x14ac:dyDescent="0.25">
      <c r="T318" s="42" t="str">
        <f t="shared" si="23"/>
        <v>9x6x0.3125</v>
      </c>
      <c r="U318" s="19">
        <v>9</v>
      </c>
      <c r="V318" s="19">
        <v>6</v>
      </c>
      <c r="W318" s="19">
        <v>0.3125</v>
      </c>
      <c r="X318" s="6">
        <f t="shared" si="24"/>
        <v>0.625</v>
      </c>
      <c r="Y318" s="27" t="str">
        <f t="shared" si="25"/>
        <v>9x6</v>
      </c>
      <c r="Z318" s="30">
        <f t="shared" si="26"/>
        <v>0.3125</v>
      </c>
      <c r="AA318" s="31" t="s">
        <v>13</v>
      </c>
      <c r="AC318" s="37"/>
      <c r="AD318" s="37"/>
    </row>
    <row r="319" spans="20:30" x14ac:dyDescent="0.25">
      <c r="T319" s="42" t="str">
        <f t="shared" si="23"/>
        <v>9x6x0.375</v>
      </c>
      <c r="U319" s="19">
        <v>9</v>
      </c>
      <c r="V319" s="19">
        <v>6</v>
      </c>
      <c r="W319" s="19">
        <v>0.37500000000000006</v>
      </c>
      <c r="X319" s="6">
        <f t="shared" si="24"/>
        <v>0.75000000000000011</v>
      </c>
      <c r="Y319" s="27" t="str">
        <f t="shared" si="25"/>
        <v>9x6</v>
      </c>
      <c r="Z319" s="30">
        <f t="shared" si="26"/>
        <v>0.37500000000000006</v>
      </c>
      <c r="AA319" s="31" t="s">
        <v>13</v>
      </c>
      <c r="AC319" s="37"/>
      <c r="AD319" s="37"/>
    </row>
    <row r="320" spans="20:30" x14ac:dyDescent="0.25">
      <c r="T320" s="42" t="str">
        <f t="shared" si="23"/>
        <v>9x6x0.5</v>
      </c>
      <c r="U320" s="19">
        <v>9</v>
      </c>
      <c r="V320" s="19">
        <v>6</v>
      </c>
      <c r="W320" s="19">
        <v>0.5</v>
      </c>
      <c r="X320" s="6">
        <f t="shared" si="24"/>
        <v>1</v>
      </c>
      <c r="Y320" s="27" t="str">
        <f t="shared" si="25"/>
        <v>9x6</v>
      </c>
      <c r="Z320" s="30">
        <f t="shared" si="26"/>
        <v>0.5</v>
      </c>
      <c r="AA320" s="31" t="s">
        <v>13</v>
      </c>
      <c r="AC320" s="37"/>
      <c r="AD320" s="37"/>
    </row>
    <row r="321" spans="20:30" x14ac:dyDescent="0.25">
      <c r="T321" s="42" t="str">
        <f t="shared" si="23"/>
        <v>9x6x0.5625</v>
      </c>
      <c r="U321" s="19">
        <v>9</v>
      </c>
      <c r="V321" s="19">
        <v>6</v>
      </c>
      <c r="W321" s="19">
        <v>0.5625</v>
      </c>
      <c r="X321" s="6">
        <f t="shared" si="24"/>
        <v>1.125</v>
      </c>
      <c r="Y321" s="27" t="str">
        <f t="shared" si="25"/>
        <v>9x6</v>
      </c>
      <c r="Z321" s="30">
        <f t="shared" si="26"/>
        <v>0.5625</v>
      </c>
      <c r="AA321" s="31" t="s">
        <v>13</v>
      </c>
      <c r="AC321" s="37"/>
      <c r="AD321" s="37"/>
    </row>
    <row r="322" spans="20:30" x14ac:dyDescent="0.25">
      <c r="T322" s="42" t="str">
        <f t="shared" si="23"/>
        <v>9x6x0.625</v>
      </c>
      <c r="U322" s="19">
        <v>9</v>
      </c>
      <c r="V322" s="19">
        <v>6</v>
      </c>
      <c r="W322" s="19">
        <v>0.625</v>
      </c>
      <c r="X322" s="6">
        <f t="shared" si="24"/>
        <v>1.25</v>
      </c>
      <c r="Y322" s="27" t="str">
        <f t="shared" si="25"/>
        <v>9x6</v>
      </c>
      <c r="Z322" s="30">
        <f t="shared" si="26"/>
        <v>0.625</v>
      </c>
      <c r="AA322" s="31" t="s">
        <v>13</v>
      </c>
      <c r="AC322" s="37"/>
      <c r="AD322" s="37"/>
    </row>
    <row r="323" spans="20:30" x14ac:dyDescent="0.25">
      <c r="T323" s="42" t="str">
        <f t="shared" si="23"/>
        <v>9x7x0.1875</v>
      </c>
      <c r="U323" s="19">
        <v>9</v>
      </c>
      <c r="V323" s="19">
        <v>7</v>
      </c>
      <c r="W323" s="19">
        <v>0.18750000000000003</v>
      </c>
      <c r="X323" s="6">
        <f t="shared" si="24"/>
        <v>0.37500000000000006</v>
      </c>
      <c r="Y323" s="27" t="str">
        <f t="shared" si="25"/>
        <v>9x7</v>
      </c>
      <c r="Z323" s="30">
        <f t="shared" si="26"/>
        <v>0.18750000000000003</v>
      </c>
      <c r="AA323" s="31" t="s">
        <v>13</v>
      </c>
      <c r="AC323" s="37"/>
      <c r="AD323" s="37"/>
    </row>
    <row r="324" spans="20:30" x14ac:dyDescent="0.25">
      <c r="T324" s="42" t="str">
        <f t="shared" ref="T324:T387" si="27">CONCATENATE(U324,"x",V324,"x",W324)</f>
        <v>9x7x0.25</v>
      </c>
      <c r="U324" s="19">
        <v>9</v>
      </c>
      <c r="V324" s="19">
        <v>7</v>
      </c>
      <c r="W324" s="19">
        <v>0.25</v>
      </c>
      <c r="X324" s="6">
        <f t="shared" ref="X324:X387" si="28">W324*2</f>
        <v>0.5</v>
      </c>
      <c r="Y324" s="27" t="str">
        <f t="shared" ref="Y324:Y387" si="29">U324&amp;"x"&amp;V324</f>
        <v>9x7</v>
      </c>
      <c r="Z324" s="30">
        <f t="shared" ref="Z324:Z387" si="30">W324</f>
        <v>0.25</v>
      </c>
      <c r="AA324" s="31" t="s">
        <v>13</v>
      </c>
      <c r="AC324" s="37"/>
      <c r="AD324" s="37"/>
    </row>
    <row r="325" spans="20:30" x14ac:dyDescent="0.25">
      <c r="T325" s="42" t="str">
        <f t="shared" si="27"/>
        <v>9x7x0.3125</v>
      </c>
      <c r="U325" s="19">
        <v>9</v>
      </c>
      <c r="V325" s="19">
        <v>7</v>
      </c>
      <c r="W325" s="19">
        <v>0.3125</v>
      </c>
      <c r="X325" s="6">
        <f t="shared" si="28"/>
        <v>0.625</v>
      </c>
      <c r="Y325" s="27" t="str">
        <f t="shared" si="29"/>
        <v>9x7</v>
      </c>
      <c r="Z325" s="30">
        <f t="shared" si="30"/>
        <v>0.3125</v>
      </c>
      <c r="AA325" s="31" t="s">
        <v>13</v>
      </c>
      <c r="AC325" s="37"/>
      <c r="AD325" s="37"/>
    </row>
    <row r="326" spans="20:30" x14ac:dyDescent="0.25">
      <c r="T326" s="42" t="str">
        <f t="shared" si="27"/>
        <v>9x7x0.375</v>
      </c>
      <c r="U326" s="19">
        <v>9</v>
      </c>
      <c r="V326" s="19">
        <v>7</v>
      </c>
      <c r="W326" s="19">
        <v>0.37500000000000006</v>
      </c>
      <c r="X326" s="6">
        <f t="shared" si="28"/>
        <v>0.75000000000000011</v>
      </c>
      <c r="Y326" s="27" t="str">
        <f t="shared" si="29"/>
        <v>9x7</v>
      </c>
      <c r="Z326" s="30">
        <f t="shared" si="30"/>
        <v>0.37500000000000006</v>
      </c>
      <c r="AA326" s="31" t="s">
        <v>13</v>
      </c>
      <c r="AC326" s="37"/>
      <c r="AD326" s="37"/>
    </row>
    <row r="327" spans="20:30" x14ac:dyDescent="0.25">
      <c r="T327" s="42" t="str">
        <f t="shared" si="27"/>
        <v>9x7x0.5</v>
      </c>
      <c r="U327" s="19">
        <v>9</v>
      </c>
      <c r="V327" s="19">
        <v>7</v>
      </c>
      <c r="W327" s="19">
        <v>0.5</v>
      </c>
      <c r="X327" s="6">
        <f t="shared" si="28"/>
        <v>1</v>
      </c>
      <c r="Y327" s="27" t="str">
        <f t="shared" si="29"/>
        <v>9x7</v>
      </c>
      <c r="Z327" s="30">
        <f t="shared" si="30"/>
        <v>0.5</v>
      </c>
      <c r="AA327" s="31" t="s">
        <v>13</v>
      </c>
      <c r="AC327" s="37"/>
      <c r="AD327" s="37"/>
    </row>
    <row r="328" spans="20:30" x14ac:dyDescent="0.25">
      <c r="T328" s="42" t="str">
        <f t="shared" si="27"/>
        <v>9x7x0.5625</v>
      </c>
      <c r="U328" s="19">
        <v>9</v>
      </c>
      <c r="V328" s="19">
        <v>7</v>
      </c>
      <c r="W328" s="19">
        <v>0.5625</v>
      </c>
      <c r="X328" s="6">
        <f t="shared" si="28"/>
        <v>1.125</v>
      </c>
      <c r="Y328" s="27" t="str">
        <f t="shared" si="29"/>
        <v>9x7</v>
      </c>
      <c r="Z328" s="30">
        <f t="shared" si="30"/>
        <v>0.5625</v>
      </c>
      <c r="AA328" s="31" t="s">
        <v>13</v>
      </c>
      <c r="AC328" s="37"/>
      <c r="AD328" s="37"/>
    </row>
    <row r="329" spans="20:30" x14ac:dyDescent="0.25">
      <c r="T329" s="42" t="str">
        <f t="shared" si="27"/>
        <v>9x7x0.625</v>
      </c>
      <c r="U329" s="19">
        <v>9</v>
      </c>
      <c r="V329" s="19">
        <v>7</v>
      </c>
      <c r="W329" s="19">
        <v>0.625</v>
      </c>
      <c r="X329" s="6">
        <f t="shared" si="28"/>
        <v>1.25</v>
      </c>
      <c r="Y329" s="27" t="str">
        <f t="shared" si="29"/>
        <v>9x7</v>
      </c>
      <c r="Z329" s="30">
        <f t="shared" si="30"/>
        <v>0.625</v>
      </c>
      <c r="AA329" s="31" t="s">
        <v>13</v>
      </c>
      <c r="AC329" s="37"/>
      <c r="AD329" s="37"/>
    </row>
    <row r="330" spans="20:30" x14ac:dyDescent="0.25">
      <c r="T330" s="40" t="str">
        <f t="shared" si="27"/>
        <v>9x9x0.1875</v>
      </c>
      <c r="U330" s="32">
        <v>9</v>
      </c>
      <c r="V330" s="32">
        <v>9</v>
      </c>
      <c r="W330" s="32">
        <v>0.18750000000000003</v>
      </c>
      <c r="X330" s="33">
        <f t="shared" si="28"/>
        <v>0.37500000000000006</v>
      </c>
      <c r="Y330" s="27" t="str">
        <f t="shared" si="29"/>
        <v>9x9</v>
      </c>
      <c r="Z330" s="30">
        <f t="shared" si="30"/>
        <v>0.18750000000000003</v>
      </c>
      <c r="AA330" s="31" t="s">
        <v>13</v>
      </c>
      <c r="AC330" s="67"/>
      <c r="AD330" s="67"/>
    </row>
    <row r="331" spans="20:30" x14ac:dyDescent="0.25">
      <c r="T331" s="40" t="str">
        <f t="shared" si="27"/>
        <v>9x9x0.25</v>
      </c>
      <c r="U331" s="32">
        <v>9</v>
      </c>
      <c r="V331" s="32">
        <v>9</v>
      </c>
      <c r="W331" s="32">
        <v>0.25</v>
      </c>
      <c r="X331" s="33">
        <f t="shared" si="28"/>
        <v>0.5</v>
      </c>
      <c r="Y331" s="27" t="str">
        <f t="shared" si="29"/>
        <v>9x9</v>
      </c>
      <c r="Z331" s="30">
        <f t="shared" si="30"/>
        <v>0.25</v>
      </c>
      <c r="AA331" s="31" t="s">
        <v>13</v>
      </c>
      <c r="AC331" s="67"/>
      <c r="AD331" s="67"/>
    </row>
    <row r="332" spans="20:30" x14ac:dyDescent="0.25">
      <c r="T332" s="40" t="str">
        <f t="shared" si="27"/>
        <v>9x9x0.3125</v>
      </c>
      <c r="U332" s="32">
        <v>9</v>
      </c>
      <c r="V332" s="32">
        <v>9</v>
      </c>
      <c r="W332" s="32">
        <v>0.3125</v>
      </c>
      <c r="X332" s="33">
        <f t="shared" si="28"/>
        <v>0.625</v>
      </c>
      <c r="Y332" s="27" t="str">
        <f t="shared" si="29"/>
        <v>9x9</v>
      </c>
      <c r="Z332" s="30">
        <f t="shared" si="30"/>
        <v>0.3125</v>
      </c>
      <c r="AA332" s="31" t="s">
        <v>13</v>
      </c>
      <c r="AC332" s="67"/>
      <c r="AD332" s="67"/>
    </row>
    <row r="333" spans="20:30" x14ac:dyDescent="0.25">
      <c r="T333" s="40" t="str">
        <f t="shared" si="27"/>
        <v>9x9x0.375</v>
      </c>
      <c r="U333" s="32">
        <v>9</v>
      </c>
      <c r="V333" s="32">
        <v>9</v>
      </c>
      <c r="W333" s="32">
        <v>0.37500000000000006</v>
      </c>
      <c r="X333" s="33">
        <f t="shared" si="28"/>
        <v>0.75000000000000011</v>
      </c>
      <c r="Y333" s="27" t="str">
        <f t="shared" si="29"/>
        <v>9x9</v>
      </c>
      <c r="Z333" s="30">
        <f t="shared" si="30"/>
        <v>0.37500000000000006</v>
      </c>
      <c r="AA333" s="31" t="s">
        <v>13</v>
      </c>
      <c r="AC333" s="67"/>
      <c r="AD333" s="67"/>
    </row>
    <row r="334" spans="20:30" x14ac:dyDescent="0.25">
      <c r="T334" s="40" t="str">
        <f t="shared" si="27"/>
        <v>9x9x0.5</v>
      </c>
      <c r="U334" s="32">
        <v>9</v>
      </c>
      <c r="V334" s="32">
        <v>9</v>
      </c>
      <c r="W334" s="32">
        <v>0.5</v>
      </c>
      <c r="X334" s="33">
        <f t="shared" si="28"/>
        <v>1</v>
      </c>
      <c r="Y334" s="27" t="str">
        <f t="shared" si="29"/>
        <v>9x9</v>
      </c>
      <c r="Z334" s="30">
        <f t="shared" si="30"/>
        <v>0.5</v>
      </c>
      <c r="AA334" s="31" t="s">
        <v>13</v>
      </c>
      <c r="AC334" s="67"/>
      <c r="AD334" s="67"/>
    </row>
    <row r="335" spans="20:30" x14ac:dyDescent="0.25">
      <c r="T335" s="40" t="str">
        <f t="shared" si="27"/>
        <v>9x9x0.5625</v>
      </c>
      <c r="U335" s="32">
        <v>9</v>
      </c>
      <c r="V335" s="32">
        <v>9</v>
      </c>
      <c r="W335" s="32">
        <v>0.5625</v>
      </c>
      <c r="X335" s="33">
        <f t="shared" si="28"/>
        <v>1.125</v>
      </c>
      <c r="Y335" s="27" t="str">
        <f t="shared" si="29"/>
        <v>9x9</v>
      </c>
      <c r="Z335" s="30">
        <f t="shared" si="30"/>
        <v>0.5625</v>
      </c>
      <c r="AA335" s="31" t="s">
        <v>13</v>
      </c>
      <c r="AC335" s="67"/>
      <c r="AD335" s="67"/>
    </row>
    <row r="336" spans="20:30" x14ac:dyDescent="0.25">
      <c r="T336" s="40" t="str">
        <f t="shared" si="27"/>
        <v>9x9x0.625</v>
      </c>
      <c r="U336" s="32">
        <v>9</v>
      </c>
      <c r="V336" s="32">
        <v>9</v>
      </c>
      <c r="W336" s="32">
        <v>0.625</v>
      </c>
      <c r="X336" s="33">
        <f t="shared" si="28"/>
        <v>1.25</v>
      </c>
      <c r="Y336" s="27" t="str">
        <f t="shared" si="29"/>
        <v>9x9</v>
      </c>
      <c r="Z336" s="30">
        <f t="shared" si="30"/>
        <v>0.625</v>
      </c>
      <c r="AA336" s="31" t="s">
        <v>13</v>
      </c>
      <c r="AC336" s="67"/>
      <c r="AD336" s="67"/>
    </row>
    <row r="337" spans="20:30" x14ac:dyDescent="0.25">
      <c r="T337" s="42" t="str">
        <f t="shared" si="27"/>
        <v>10x2x0.1875</v>
      </c>
      <c r="U337" s="19">
        <v>10</v>
      </c>
      <c r="V337" s="19">
        <v>2</v>
      </c>
      <c r="W337" s="19">
        <v>0.18750000000000003</v>
      </c>
      <c r="X337" s="6">
        <f t="shared" si="28"/>
        <v>0.37500000000000006</v>
      </c>
      <c r="Y337" s="27" t="str">
        <f t="shared" si="29"/>
        <v>10x2</v>
      </c>
      <c r="Z337" s="30">
        <f t="shared" si="30"/>
        <v>0.18750000000000003</v>
      </c>
      <c r="AA337" s="31" t="s">
        <v>13</v>
      </c>
      <c r="AC337" s="37"/>
      <c r="AD337" s="37"/>
    </row>
    <row r="338" spans="20:30" x14ac:dyDescent="0.25">
      <c r="T338" s="42" t="str">
        <f t="shared" si="27"/>
        <v>10x2x0.25</v>
      </c>
      <c r="U338" s="19">
        <v>10</v>
      </c>
      <c r="V338" s="19">
        <v>2</v>
      </c>
      <c r="W338" s="19">
        <v>0.25</v>
      </c>
      <c r="X338" s="6">
        <f t="shared" si="28"/>
        <v>0.5</v>
      </c>
      <c r="Y338" s="27" t="str">
        <f t="shared" si="29"/>
        <v>10x2</v>
      </c>
      <c r="Z338" s="30">
        <f t="shared" si="30"/>
        <v>0.25</v>
      </c>
      <c r="AA338" s="31" t="s">
        <v>13</v>
      </c>
      <c r="AC338" s="37"/>
      <c r="AD338" s="37"/>
    </row>
    <row r="339" spans="20:30" x14ac:dyDescent="0.25">
      <c r="T339" s="42" t="str">
        <f t="shared" si="27"/>
        <v>10x2x0.3125</v>
      </c>
      <c r="U339" s="19">
        <v>10</v>
      </c>
      <c r="V339" s="19">
        <v>2</v>
      </c>
      <c r="W339" s="19">
        <v>0.3125</v>
      </c>
      <c r="X339" s="6">
        <f t="shared" si="28"/>
        <v>0.625</v>
      </c>
      <c r="Y339" s="27" t="str">
        <f t="shared" si="29"/>
        <v>10x2</v>
      </c>
      <c r="Z339" s="30">
        <f t="shared" si="30"/>
        <v>0.3125</v>
      </c>
      <c r="AA339" s="31" t="s">
        <v>13</v>
      </c>
      <c r="AC339" s="37"/>
      <c r="AD339" s="37"/>
    </row>
    <row r="340" spans="20:30" x14ac:dyDescent="0.25">
      <c r="T340" s="42" t="str">
        <f t="shared" si="27"/>
        <v>10x2x0.375</v>
      </c>
      <c r="U340" s="19">
        <v>10</v>
      </c>
      <c r="V340" s="19">
        <v>2</v>
      </c>
      <c r="W340" s="19">
        <v>0.37500000000000006</v>
      </c>
      <c r="X340" s="6">
        <f t="shared" si="28"/>
        <v>0.75000000000000011</v>
      </c>
      <c r="Y340" s="27" t="str">
        <f t="shared" si="29"/>
        <v>10x2</v>
      </c>
      <c r="Z340" s="30">
        <f t="shared" si="30"/>
        <v>0.37500000000000006</v>
      </c>
      <c r="AA340" s="31" t="s">
        <v>13</v>
      </c>
      <c r="AC340" s="37"/>
      <c r="AD340" s="37"/>
    </row>
    <row r="341" spans="20:30" x14ac:dyDescent="0.25">
      <c r="T341" s="42" t="str">
        <f t="shared" si="27"/>
        <v>10x4x0.1875</v>
      </c>
      <c r="U341" s="19">
        <v>10</v>
      </c>
      <c r="V341" s="19">
        <v>4</v>
      </c>
      <c r="W341" s="19">
        <v>0.18750000000000003</v>
      </c>
      <c r="X341" s="6">
        <f t="shared" si="28"/>
        <v>0.37500000000000006</v>
      </c>
      <c r="Y341" s="27" t="str">
        <f t="shared" si="29"/>
        <v>10x4</v>
      </c>
      <c r="Z341" s="30">
        <f t="shared" si="30"/>
        <v>0.18750000000000003</v>
      </c>
      <c r="AA341" s="31" t="s">
        <v>13</v>
      </c>
      <c r="AC341" s="37"/>
      <c r="AD341" s="37"/>
    </row>
    <row r="342" spans="20:30" x14ac:dyDescent="0.25">
      <c r="T342" s="42" t="str">
        <f t="shared" si="27"/>
        <v>10x4x0.25</v>
      </c>
      <c r="U342" s="19">
        <v>10</v>
      </c>
      <c r="V342" s="19">
        <v>4</v>
      </c>
      <c r="W342" s="19">
        <v>0.25</v>
      </c>
      <c r="X342" s="6">
        <f t="shared" si="28"/>
        <v>0.5</v>
      </c>
      <c r="Y342" s="27" t="str">
        <f t="shared" si="29"/>
        <v>10x4</v>
      </c>
      <c r="Z342" s="30">
        <f t="shared" si="30"/>
        <v>0.25</v>
      </c>
      <c r="AA342" s="31" t="s">
        <v>13</v>
      </c>
      <c r="AC342" s="37"/>
      <c r="AD342" s="37"/>
    </row>
    <row r="343" spans="20:30" x14ac:dyDescent="0.25">
      <c r="T343" s="42" t="str">
        <f t="shared" si="27"/>
        <v>10x4x0.3125</v>
      </c>
      <c r="U343" s="19">
        <v>10</v>
      </c>
      <c r="V343" s="19">
        <v>4</v>
      </c>
      <c r="W343" s="19">
        <v>0.3125</v>
      </c>
      <c r="X343" s="6">
        <f t="shared" si="28"/>
        <v>0.625</v>
      </c>
      <c r="Y343" s="27" t="str">
        <f t="shared" si="29"/>
        <v>10x4</v>
      </c>
      <c r="Z343" s="30">
        <f t="shared" si="30"/>
        <v>0.3125</v>
      </c>
      <c r="AA343" s="31" t="s">
        <v>13</v>
      </c>
      <c r="AC343" s="37"/>
      <c r="AD343" s="37"/>
    </row>
    <row r="344" spans="20:30" x14ac:dyDescent="0.25">
      <c r="T344" s="42" t="str">
        <f t="shared" si="27"/>
        <v>10x4x0.375</v>
      </c>
      <c r="U344" s="19">
        <v>10</v>
      </c>
      <c r="V344" s="19">
        <v>4</v>
      </c>
      <c r="W344" s="19">
        <v>0.37500000000000006</v>
      </c>
      <c r="X344" s="6">
        <f t="shared" si="28"/>
        <v>0.75000000000000011</v>
      </c>
      <c r="Y344" s="27" t="str">
        <f t="shared" si="29"/>
        <v>10x4</v>
      </c>
      <c r="Z344" s="30">
        <f t="shared" si="30"/>
        <v>0.37500000000000006</v>
      </c>
      <c r="AA344" s="31" t="s">
        <v>13</v>
      </c>
      <c r="AC344" s="37"/>
      <c r="AD344" s="37"/>
    </row>
    <row r="345" spans="20:30" x14ac:dyDescent="0.25">
      <c r="T345" s="42" t="str">
        <f t="shared" si="27"/>
        <v>10x4x0.5</v>
      </c>
      <c r="U345" s="19">
        <v>10</v>
      </c>
      <c r="V345" s="19">
        <v>4</v>
      </c>
      <c r="W345" s="19">
        <v>0.5</v>
      </c>
      <c r="X345" s="6">
        <f t="shared" si="28"/>
        <v>1</v>
      </c>
      <c r="Y345" s="27" t="str">
        <f t="shared" si="29"/>
        <v>10x4</v>
      </c>
      <c r="Z345" s="30">
        <f t="shared" si="30"/>
        <v>0.5</v>
      </c>
      <c r="AA345" s="31" t="s">
        <v>13</v>
      </c>
      <c r="AC345" s="37"/>
      <c r="AD345" s="37"/>
    </row>
    <row r="346" spans="20:30" x14ac:dyDescent="0.25">
      <c r="T346" s="42" t="str">
        <f t="shared" si="27"/>
        <v>10x4x0.5625</v>
      </c>
      <c r="U346" s="19">
        <v>10</v>
      </c>
      <c r="V346" s="19">
        <v>4</v>
      </c>
      <c r="W346" s="19">
        <v>0.5625</v>
      </c>
      <c r="X346" s="6">
        <f t="shared" si="28"/>
        <v>1.125</v>
      </c>
      <c r="Y346" s="27" t="str">
        <f t="shared" si="29"/>
        <v>10x4</v>
      </c>
      <c r="Z346" s="30">
        <f t="shared" si="30"/>
        <v>0.5625</v>
      </c>
      <c r="AA346" s="31" t="s">
        <v>13</v>
      </c>
      <c r="AC346" s="37"/>
      <c r="AD346" s="37"/>
    </row>
    <row r="347" spans="20:30" x14ac:dyDescent="0.25">
      <c r="T347" s="42" t="str">
        <f t="shared" si="27"/>
        <v>10x5x0.1875</v>
      </c>
      <c r="U347" s="19">
        <v>10</v>
      </c>
      <c r="V347" s="19">
        <v>5</v>
      </c>
      <c r="W347" s="19">
        <v>0.18750000000000003</v>
      </c>
      <c r="X347" s="6">
        <f t="shared" si="28"/>
        <v>0.37500000000000006</v>
      </c>
      <c r="Y347" s="27" t="str">
        <f t="shared" si="29"/>
        <v>10x5</v>
      </c>
      <c r="Z347" s="30">
        <f t="shared" si="30"/>
        <v>0.18750000000000003</v>
      </c>
      <c r="AA347" s="31" t="s">
        <v>13</v>
      </c>
      <c r="AC347" s="37"/>
      <c r="AD347" s="37"/>
    </row>
    <row r="348" spans="20:30" x14ac:dyDescent="0.25">
      <c r="T348" s="42" t="str">
        <f t="shared" si="27"/>
        <v>10x5x0.25</v>
      </c>
      <c r="U348" s="19">
        <v>10</v>
      </c>
      <c r="V348" s="19">
        <v>5</v>
      </c>
      <c r="W348" s="19">
        <v>0.25</v>
      </c>
      <c r="X348" s="6">
        <f t="shared" si="28"/>
        <v>0.5</v>
      </c>
      <c r="Y348" s="27" t="str">
        <f t="shared" si="29"/>
        <v>10x5</v>
      </c>
      <c r="Z348" s="30">
        <f t="shared" si="30"/>
        <v>0.25</v>
      </c>
      <c r="AA348" s="31" t="s">
        <v>13</v>
      </c>
      <c r="AC348" s="37"/>
      <c r="AD348" s="37"/>
    </row>
    <row r="349" spans="20:30" x14ac:dyDescent="0.25">
      <c r="T349" s="42" t="str">
        <f t="shared" si="27"/>
        <v>10x5x0.3125</v>
      </c>
      <c r="U349" s="19">
        <v>10</v>
      </c>
      <c r="V349" s="19">
        <v>5</v>
      </c>
      <c r="W349" s="19">
        <v>0.3125</v>
      </c>
      <c r="X349" s="6">
        <f t="shared" si="28"/>
        <v>0.625</v>
      </c>
      <c r="Y349" s="27" t="str">
        <f t="shared" si="29"/>
        <v>10x5</v>
      </c>
      <c r="Z349" s="30">
        <f t="shared" si="30"/>
        <v>0.3125</v>
      </c>
      <c r="AA349" s="31" t="s">
        <v>13</v>
      </c>
      <c r="AC349" s="37"/>
      <c r="AD349" s="37"/>
    </row>
    <row r="350" spans="20:30" x14ac:dyDescent="0.25">
      <c r="T350" s="42" t="str">
        <f t="shared" si="27"/>
        <v>10x5x0.375</v>
      </c>
      <c r="U350" s="19">
        <v>10</v>
      </c>
      <c r="V350" s="19">
        <v>5</v>
      </c>
      <c r="W350" s="19">
        <v>0.37500000000000006</v>
      </c>
      <c r="X350" s="6">
        <f t="shared" si="28"/>
        <v>0.75000000000000011</v>
      </c>
      <c r="Y350" s="27" t="str">
        <f t="shared" si="29"/>
        <v>10x5</v>
      </c>
      <c r="Z350" s="30">
        <f t="shared" si="30"/>
        <v>0.37500000000000006</v>
      </c>
      <c r="AA350" s="31" t="s">
        <v>13</v>
      </c>
      <c r="AC350" s="37"/>
      <c r="AD350" s="37"/>
    </row>
    <row r="351" spans="20:30" x14ac:dyDescent="0.25">
      <c r="T351" s="42" t="str">
        <f t="shared" si="27"/>
        <v>10x5x0.5</v>
      </c>
      <c r="U351" s="19">
        <v>10</v>
      </c>
      <c r="V351" s="19">
        <v>5</v>
      </c>
      <c r="W351" s="19">
        <v>0.5</v>
      </c>
      <c r="X351" s="6">
        <f t="shared" si="28"/>
        <v>1</v>
      </c>
      <c r="Y351" s="27" t="str">
        <f t="shared" si="29"/>
        <v>10x5</v>
      </c>
      <c r="Z351" s="30">
        <f t="shared" si="30"/>
        <v>0.5</v>
      </c>
      <c r="AA351" s="31" t="s">
        <v>13</v>
      </c>
      <c r="AC351" s="37"/>
      <c r="AD351" s="37"/>
    </row>
    <row r="352" spans="20:30" x14ac:dyDescent="0.25">
      <c r="T352" s="42" t="str">
        <f t="shared" si="27"/>
        <v>10x5x0.5625</v>
      </c>
      <c r="U352" s="19">
        <v>10</v>
      </c>
      <c r="V352" s="19">
        <v>5</v>
      </c>
      <c r="W352" s="19">
        <v>0.5625</v>
      </c>
      <c r="X352" s="6">
        <f t="shared" si="28"/>
        <v>1.125</v>
      </c>
      <c r="Y352" s="27" t="str">
        <f t="shared" si="29"/>
        <v>10x5</v>
      </c>
      <c r="Z352" s="30">
        <f t="shared" si="30"/>
        <v>0.5625</v>
      </c>
      <c r="AA352" s="31" t="s">
        <v>13</v>
      </c>
      <c r="AC352" s="37"/>
      <c r="AD352" s="37"/>
    </row>
    <row r="353" spans="20:30" x14ac:dyDescent="0.25">
      <c r="T353" s="42" t="str">
        <f t="shared" si="27"/>
        <v>10x5x0.625</v>
      </c>
      <c r="U353" s="19">
        <v>10</v>
      </c>
      <c r="V353" s="19">
        <v>5</v>
      </c>
      <c r="W353" s="19">
        <v>0.625</v>
      </c>
      <c r="X353" s="6">
        <f t="shared" si="28"/>
        <v>1.25</v>
      </c>
      <c r="Y353" s="27" t="str">
        <f t="shared" si="29"/>
        <v>10x5</v>
      </c>
      <c r="Z353" s="30">
        <f t="shared" si="30"/>
        <v>0.625</v>
      </c>
      <c r="AA353" s="31" t="s">
        <v>13</v>
      </c>
      <c r="AC353" s="37"/>
      <c r="AD353" s="37"/>
    </row>
    <row r="354" spans="20:30" x14ac:dyDescent="0.25">
      <c r="T354" s="42" t="str">
        <f t="shared" si="27"/>
        <v>10x6x0.1875</v>
      </c>
      <c r="U354" s="19">
        <v>10</v>
      </c>
      <c r="V354" s="19">
        <v>6</v>
      </c>
      <c r="W354" s="19">
        <v>0.18750000000000003</v>
      </c>
      <c r="X354" s="6">
        <f t="shared" si="28"/>
        <v>0.37500000000000006</v>
      </c>
      <c r="Y354" s="27" t="str">
        <f t="shared" si="29"/>
        <v>10x6</v>
      </c>
      <c r="Z354" s="30">
        <f t="shared" si="30"/>
        <v>0.18750000000000003</v>
      </c>
      <c r="AA354" s="31" t="s">
        <v>13</v>
      </c>
      <c r="AC354" s="37"/>
      <c r="AD354" s="37"/>
    </row>
    <row r="355" spans="20:30" x14ac:dyDescent="0.25">
      <c r="T355" s="42" t="str">
        <f t="shared" si="27"/>
        <v>10x6x0.25</v>
      </c>
      <c r="U355" s="19">
        <v>10</v>
      </c>
      <c r="V355" s="19">
        <v>6</v>
      </c>
      <c r="W355" s="19">
        <v>0.25</v>
      </c>
      <c r="X355" s="6">
        <f t="shared" si="28"/>
        <v>0.5</v>
      </c>
      <c r="Y355" s="27" t="str">
        <f t="shared" si="29"/>
        <v>10x6</v>
      </c>
      <c r="Z355" s="30">
        <f t="shared" si="30"/>
        <v>0.25</v>
      </c>
      <c r="AA355" s="31" t="s">
        <v>13</v>
      </c>
      <c r="AC355" s="37"/>
      <c r="AD355" s="37"/>
    </row>
    <row r="356" spans="20:30" x14ac:dyDescent="0.25">
      <c r="T356" s="42" t="str">
        <f t="shared" si="27"/>
        <v>10x6x0.3125</v>
      </c>
      <c r="U356" s="19">
        <v>10</v>
      </c>
      <c r="V356" s="19">
        <v>6</v>
      </c>
      <c r="W356" s="19">
        <v>0.3125</v>
      </c>
      <c r="X356" s="6">
        <f t="shared" si="28"/>
        <v>0.625</v>
      </c>
      <c r="Y356" s="27" t="str">
        <f t="shared" si="29"/>
        <v>10x6</v>
      </c>
      <c r="Z356" s="30">
        <f t="shared" si="30"/>
        <v>0.3125</v>
      </c>
      <c r="AA356" s="31" t="s">
        <v>13</v>
      </c>
      <c r="AC356" s="37"/>
      <c r="AD356" s="37"/>
    </row>
    <row r="357" spans="20:30" x14ac:dyDescent="0.25">
      <c r="T357" s="42" t="str">
        <f t="shared" si="27"/>
        <v>10x6x0.375</v>
      </c>
      <c r="U357" s="19">
        <v>10</v>
      </c>
      <c r="V357" s="19">
        <v>6</v>
      </c>
      <c r="W357" s="19">
        <v>0.37500000000000006</v>
      </c>
      <c r="X357" s="6">
        <f t="shared" si="28"/>
        <v>0.75000000000000011</v>
      </c>
      <c r="Y357" s="27" t="str">
        <f t="shared" si="29"/>
        <v>10x6</v>
      </c>
      <c r="Z357" s="30">
        <f t="shared" si="30"/>
        <v>0.37500000000000006</v>
      </c>
      <c r="AA357" s="31" t="s">
        <v>13</v>
      </c>
      <c r="AC357" s="37"/>
      <c r="AD357" s="37"/>
    </row>
    <row r="358" spans="20:30" x14ac:dyDescent="0.25">
      <c r="T358" s="42" t="str">
        <f t="shared" si="27"/>
        <v>10x6x0.5</v>
      </c>
      <c r="U358" s="19">
        <v>10</v>
      </c>
      <c r="V358" s="19">
        <v>6</v>
      </c>
      <c r="W358" s="19">
        <v>0.5</v>
      </c>
      <c r="X358" s="6">
        <f t="shared" si="28"/>
        <v>1</v>
      </c>
      <c r="Y358" s="27" t="str">
        <f t="shared" si="29"/>
        <v>10x6</v>
      </c>
      <c r="Z358" s="30">
        <f t="shared" si="30"/>
        <v>0.5</v>
      </c>
      <c r="AA358" s="31" t="s">
        <v>13</v>
      </c>
      <c r="AC358" s="37"/>
      <c r="AD358" s="37"/>
    </row>
    <row r="359" spans="20:30" x14ac:dyDescent="0.25">
      <c r="T359" s="42" t="str">
        <f t="shared" si="27"/>
        <v>10x6x0.5625</v>
      </c>
      <c r="U359" s="19">
        <v>10</v>
      </c>
      <c r="V359" s="19">
        <v>6</v>
      </c>
      <c r="W359" s="19">
        <v>0.5625</v>
      </c>
      <c r="X359" s="6">
        <f t="shared" si="28"/>
        <v>1.125</v>
      </c>
      <c r="Y359" s="27" t="str">
        <f t="shared" si="29"/>
        <v>10x6</v>
      </c>
      <c r="Z359" s="30">
        <f t="shared" si="30"/>
        <v>0.5625</v>
      </c>
      <c r="AA359" s="31" t="s">
        <v>13</v>
      </c>
      <c r="AC359" s="37"/>
      <c r="AD359" s="37"/>
    </row>
    <row r="360" spans="20:30" x14ac:dyDescent="0.25">
      <c r="T360" s="42" t="str">
        <f t="shared" si="27"/>
        <v>10x6x0.625</v>
      </c>
      <c r="U360" s="19">
        <v>10</v>
      </c>
      <c r="V360" s="19">
        <v>6</v>
      </c>
      <c r="W360" s="19">
        <v>0.625</v>
      </c>
      <c r="X360" s="6">
        <f t="shared" si="28"/>
        <v>1.25</v>
      </c>
      <c r="Y360" s="27" t="str">
        <f t="shared" si="29"/>
        <v>10x6</v>
      </c>
      <c r="Z360" s="30">
        <f t="shared" si="30"/>
        <v>0.625</v>
      </c>
      <c r="AA360" s="31" t="s">
        <v>13</v>
      </c>
      <c r="AC360" s="37"/>
      <c r="AD360" s="37"/>
    </row>
    <row r="361" spans="20:30" x14ac:dyDescent="0.25">
      <c r="T361" s="42" t="str">
        <f t="shared" si="27"/>
        <v>10x8x0.1875</v>
      </c>
      <c r="U361" s="19">
        <v>10</v>
      </c>
      <c r="V361" s="19">
        <v>8</v>
      </c>
      <c r="W361" s="19">
        <v>0.18750000000000003</v>
      </c>
      <c r="X361" s="6">
        <f t="shared" si="28"/>
        <v>0.37500000000000006</v>
      </c>
      <c r="Y361" s="27" t="str">
        <f t="shared" si="29"/>
        <v>10x8</v>
      </c>
      <c r="Z361" s="30">
        <f t="shared" si="30"/>
        <v>0.18750000000000003</v>
      </c>
      <c r="AA361" s="31" t="s">
        <v>13</v>
      </c>
      <c r="AC361" s="37"/>
      <c r="AD361" s="37"/>
    </row>
    <row r="362" spans="20:30" x14ac:dyDescent="0.25">
      <c r="T362" s="42" t="str">
        <f t="shared" si="27"/>
        <v>10x8x0.25</v>
      </c>
      <c r="U362" s="19">
        <v>10</v>
      </c>
      <c r="V362" s="19">
        <v>8</v>
      </c>
      <c r="W362" s="19">
        <v>0.25</v>
      </c>
      <c r="X362" s="6">
        <f t="shared" si="28"/>
        <v>0.5</v>
      </c>
      <c r="Y362" s="27" t="str">
        <f t="shared" si="29"/>
        <v>10x8</v>
      </c>
      <c r="Z362" s="30">
        <f t="shared" si="30"/>
        <v>0.25</v>
      </c>
      <c r="AA362" s="31" t="s">
        <v>13</v>
      </c>
      <c r="AC362" s="37"/>
      <c r="AD362" s="37"/>
    </row>
    <row r="363" spans="20:30" x14ac:dyDescent="0.25">
      <c r="T363" s="42" t="str">
        <f t="shared" si="27"/>
        <v>10x8x0.3125</v>
      </c>
      <c r="U363" s="19">
        <v>10</v>
      </c>
      <c r="V363" s="19">
        <v>8</v>
      </c>
      <c r="W363" s="19">
        <v>0.3125</v>
      </c>
      <c r="X363" s="6">
        <f t="shared" si="28"/>
        <v>0.625</v>
      </c>
      <c r="Y363" s="27" t="str">
        <f t="shared" si="29"/>
        <v>10x8</v>
      </c>
      <c r="Z363" s="30">
        <f t="shared" si="30"/>
        <v>0.3125</v>
      </c>
      <c r="AA363" s="31" t="s">
        <v>13</v>
      </c>
      <c r="AC363" s="37"/>
      <c r="AD363" s="37"/>
    </row>
    <row r="364" spans="20:30" x14ac:dyDescent="0.25">
      <c r="T364" s="42" t="str">
        <f t="shared" si="27"/>
        <v>10x8x0.375</v>
      </c>
      <c r="U364" s="19">
        <v>10</v>
      </c>
      <c r="V364" s="19">
        <v>8</v>
      </c>
      <c r="W364" s="19">
        <v>0.37500000000000006</v>
      </c>
      <c r="X364" s="6">
        <f t="shared" si="28"/>
        <v>0.75000000000000011</v>
      </c>
      <c r="Y364" s="27" t="str">
        <f t="shared" si="29"/>
        <v>10x8</v>
      </c>
      <c r="Z364" s="30">
        <f t="shared" si="30"/>
        <v>0.37500000000000006</v>
      </c>
      <c r="AA364" s="31" t="s">
        <v>13</v>
      </c>
      <c r="AC364" s="37"/>
      <c r="AD364" s="37"/>
    </row>
    <row r="365" spans="20:30" x14ac:dyDescent="0.25">
      <c r="T365" s="42" t="str">
        <f t="shared" si="27"/>
        <v>10x8x0.5</v>
      </c>
      <c r="U365" s="19">
        <v>10</v>
      </c>
      <c r="V365" s="19">
        <v>8</v>
      </c>
      <c r="W365" s="19">
        <v>0.5</v>
      </c>
      <c r="X365" s="6">
        <f t="shared" si="28"/>
        <v>1</v>
      </c>
      <c r="Y365" s="27" t="str">
        <f t="shared" si="29"/>
        <v>10x8</v>
      </c>
      <c r="Z365" s="30">
        <f t="shared" si="30"/>
        <v>0.5</v>
      </c>
      <c r="AA365" s="31" t="s">
        <v>13</v>
      </c>
      <c r="AC365" s="37"/>
      <c r="AD365" s="37"/>
    </row>
    <row r="366" spans="20:30" x14ac:dyDescent="0.25">
      <c r="T366" s="42" t="str">
        <f t="shared" si="27"/>
        <v>10x8x0.5625</v>
      </c>
      <c r="U366" s="19">
        <v>10</v>
      </c>
      <c r="V366" s="19">
        <v>8</v>
      </c>
      <c r="W366" s="19">
        <v>0.5625</v>
      </c>
      <c r="X366" s="6">
        <f t="shared" si="28"/>
        <v>1.125</v>
      </c>
      <c r="Y366" s="27" t="str">
        <f t="shared" si="29"/>
        <v>10x8</v>
      </c>
      <c r="Z366" s="30">
        <f t="shared" si="30"/>
        <v>0.5625</v>
      </c>
      <c r="AA366" s="31" t="s">
        <v>13</v>
      </c>
      <c r="AC366" s="37"/>
      <c r="AD366" s="37"/>
    </row>
    <row r="367" spans="20:30" x14ac:dyDescent="0.25">
      <c r="T367" s="42" t="str">
        <f t="shared" si="27"/>
        <v>10x8x0.625</v>
      </c>
      <c r="U367" s="19">
        <v>10</v>
      </c>
      <c r="V367" s="19">
        <v>8</v>
      </c>
      <c r="W367" s="19">
        <v>0.625</v>
      </c>
      <c r="X367" s="6">
        <f t="shared" si="28"/>
        <v>1.25</v>
      </c>
      <c r="Y367" s="27" t="str">
        <f t="shared" si="29"/>
        <v>10x8</v>
      </c>
      <c r="Z367" s="30">
        <f t="shared" si="30"/>
        <v>0.625</v>
      </c>
      <c r="AA367" s="31" t="s">
        <v>13</v>
      </c>
      <c r="AC367" s="37"/>
      <c r="AD367" s="37"/>
    </row>
    <row r="368" spans="20:30" x14ac:dyDescent="0.25">
      <c r="T368" s="40" t="str">
        <f t="shared" si="27"/>
        <v>10x10x0.1875</v>
      </c>
      <c r="U368" s="32">
        <v>10</v>
      </c>
      <c r="V368" s="32">
        <v>10</v>
      </c>
      <c r="W368" s="32">
        <v>0.18750000000000003</v>
      </c>
      <c r="X368" s="33">
        <f t="shared" si="28"/>
        <v>0.37500000000000006</v>
      </c>
      <c r="Y368" s="27" t="str">
        <f t="shared" si="29"/>
        <v>10x10</v>
      </c>
      <c r="Z368" s="30">
        <f t="shared" si="30"/>
        <v>0.18750000000000003</v>
      </c>
      <c r="AA368" s="31" t="s">
        <v>13</v>
      </c>
      <c r="AC368" s="67"/>
      <c r="AD368" s="67"/>
    </row>
    <row r="369" spans="20:30" x14ac:dyDescent="0.25">
      <c r="T369" s="40" t="str">
        <f t="shared" si="27"/>
        <v>10x10x0.25</v>
      </c>
      <c r="U369" s="32">
        <v>10</v>
      </c>
      <c r="V369" s="32">
        <v>10</v>
      </c>
      <c r="W369" s="32">
        <v>0.25</v>
      </c>
      <c r="X369" s="33">
        <f t="shared" si="28"/>
        <v>0.5</v>
      </c>
      <c r="Y369" s="27" t="str">
        <f t="shared" si="29"/>
        <v>10x10</v>
      </c>
      <c r="Z369" s="30">
        <f t="shared" si="30"/>
        <v>0.25</v>
      </c>
      <c r="AA369" s="31" t="s">
        <v>13</v>
      </c>
      <c r="AC369" s="67"/>
      <c r="AD369" s="67"/>
    </row>
    <row r="370" spans="20:30" x14ac:dyDescent="0.25">
      <c r="T370" s="40" t="str">
        <f t="shared" si="27"/>
        <v>10x10x0.3125</v>
      </c>
      <c r="U370" s="32">
        <v>10</v>
      </c>
      <c r="V370" s="32">
        <v>10</v>
      </c>
      <c r="W370" s="32">
        <v>0.3125</v>
      </c>
      <c r="X370" s="33">
        <f t="shared" si="28"/>
        <v>0.625</v>
      </c>
      <c r="Y370" s="27" t="str">
        <f t="shared" si="29"/>
        <v>10x10</v>
      </c>
      <c r="Z370" s="30">
        <f t="shared" si="30"/>
        <v>0.3125</v>
      </c>
      <c r="AA370" s="31" t="s">
        <v>13</v>
      </c>
      <c r="AC370" s="67"/>
      <c r="AD370" s="67"/>
    </row>
    <row r="371" spans="20:30" x14ac:dyDescent="0.25">
      <c r="T371" s="40" t="str">
        <f t="shared" si="27"/>
        <v>10x10x0.375</v>
      </c>
      <c r="U371" s="32">
        <v>10</v>
      </c>
      <c r="V371" s="32">
        <v>10</v>
      </c>
      <c r="W371" s="32">
        <v>0.37500000000000006</v>
      </c>
      <c r="X371" s="33">
        <f t="shared" si="28"/>
        <v>0.75000000000000011</v>
      </c>
      <c r="Y371" s="27" t="str">
        <f t="shared" si="29"/>
        <v>10x10</v>
      </c>
      <c r="Z371" s="30">
        <f t="shared" si="30"/>
        <v>0.37500000000000006</v>
      </c>
      <c r="AA371" s="31" t="s">
        <v>13</v>
      </c>
      <c r="AC371" s="67"/>
      <c r="AD371" s="67"/>
    </row>
    <row r="372" spans="20:30" x14ac:dyDescent="0.25">
      <c r="T372" s="40" t="str">
        <f t="shared" si="27"/>
        <v>10x10x0.5</v>
      </c>
      <c r="U372" s="32">
        <v>10</v>
      </c>
      <c r="V372" s="32">
        <v>10</v>
      </c>
      <c r="W372" s="32">
        <v>0.5</v>
      </c>
      <c r="X372" s="33">
        <f t="shared" si="28"/>
        <v>1</v>
      </c>
      <c r="Y372" s="27" t="str">
        <f t="shared" si="29"/>
        <v>10x10</v>
      </c>
      <c r="Z372" s="30">
        <f t="shared" si="30"/>
        <v>0.5</v>
      </c>
      <c r="AA372" s="31" t="s">
        <v>13</v>
      </c>
      <c r="AC372" s="67"/>
      <c r="AD372" s="67"/>
    </row>
    <row r="373" spans="20:30" x14ac:dyDescent="0.25">
      <c r="T373" s="40" t="str">
        <f t="shared" si="27"/>
        <v>10x10x0.5625</v>
      </c>
      <c r="U373" s="32">
        <v>10</v>
      </c>
      <c r="V373" s="32">
        <v>10</v>
      </c>
      <c r="W373" s="32">
        <v>0.5625</v>
      </c>
      <c r="X373" s="33">
        <f t="shared" si="28"/>
        <v>1.125</v>
      </c>
      <c r="Y373" s="27" t="str">
        <f t="shared" si="29"/>
        <v>10x10</v>
      </c>
      <c r="Z373" s="30">
        <f t="shared" si="30"/>
        <v>0.5625</v>
      </c>
      <c r="AA373" s="31" t="s">
        <v>13</v>
      </c>
      <c r="AC373" s="67"/>
      <c r="AD373" s="67"/>
    </row>
    <row r="374" spans="20:30" x14ac:dyDescent="0.25">
      <c r="T374" s="40" t="str">
        <f t="shared" si="27"/>
        <v>10x10x0.625</v>
      </c>
      <c r="U374" s="32">
        <v>10</v>
      </c>
      <c r="V374" s="32">
        <v>10</v>
      </c>
      <c r="W374" s="32">
        <v>0.625</v>
      </c>
      <c r="X374" s="33">
        <f t="shared" si="28"/>
        <v>1.25</v>
      </c>
      <c r="Y374" s="27" t="str">
        <f t="shared" si="29"/>
        <v>10x10</v>
      </c>
      <c r="Z374" s="30">
        <f t="shared" si="30"/>
        <v>0.625</v>
      </c>
      <c r="AA374" s="31" t="s">
        <v>13</v>
      </c>
      <c r="AC374" s="67"/>
      <c r="AD374" s="67"/>
    </row>
    <row r="375" spans="20:30" x14ac:dyDescent="0.25">
      <c r="T375" s="41" t="str">
        <f t="shared" si="27"/>
        <v>10x14x0.3125</v>
      </c>
      <c r="U375" s="25">
        <v>10</v>
      </c>
      <c r="V375" s="25">
        <v>14</v>
      </c>
      <c r="W375" s="25">
        <v>0.3125</v>
      </c>
      <c r="X375" s="26">
        <f t="shared" si="28"/>
        <v>0.625</v>
      </c>
      <c r="Y375" s="27" t="str">
        <f t="shared" si="29"/>
        <v>10x14</v>
      </c>
      <c r="Z375" s="30">
        <f t="shared" si="30"/>
        <v>0.3125</v>
      </c>
      <c r="AA375" s="31" t="s">
        <v>13</v>
      </c>
      <c r="AC375" s="66"/>
      <c r="AD375" s="66"/>
    </row>
    <row r="376" spans="20:30" x14ac:dyDescent="0.25">
      <c r="T376" s="41" t="str">
        <f t="shared" si="27"/>
        <v>10x14x0.375</v>
      </c>
      <c r="U376" s="25">
        <v>10</v>
      </c>
      <c r="V376" s="25">
        <v>14</v>
      </c>
      <c r="W376" s="25">
        <v>0.37500000000000006</v>
      </c>
      <c r="X376" s="26">
        <f t="shared" si="28"/>
        <v>0.75000000000000011</v>
      </c>
      <c r="Y376" s="27" t="str">
        <f t="shared" si="29"/>
        <v>10x14</v>
      </c>
      <c r="Z376" s="30">
        <f t="shared" si="30"/>
        <v>0.37500000000000006</v>
      </c>
      <c r="AA376" s="31" t="s">
        <v>13</v>
      </c>
      <c r="AC376" s="66"/>
      <c r="AD376" s="66"/>
    </row>
    <row r="377" spans="20:30" x14ac:dyDescent="0.25">
      <c r="T377" s="41" t="str">
        <f t="shared" si="27"/>
        <v>10x14x0.5</v>
      </c>
      <c r="U377" s="25">
        <v>10</v>
      </c>
      <c r="V377" s="25">
        <v>14</v>
      </c>
      <c r="W377" s="25">
        <v>0.5</v>
      </c>
      <c r="X377" s="26">
        <f t="shared" si="28"/>
        <v>1</v>
      </c>
      <c r="Y377" s="27" t="str">
        <f t="shared" si="29"/>
        <v>10x14</v>
      </c>
      <c r="Z377" s="30">
        <f t="shared" si="30"/>
        <v>0.5</v>
      </c>
      <c r="AA377" s="31" t="s">
        <v>13</v>
      </c>
      <c r="AC377" s="66"/>
      <c r="AD377" s="66"/>
    </row>
    <row r="378" spans="20:30" x14ac:dyDescent="0.25">
      <c r="T378" s="41" t="str">
        <f t="shared" si="27"/>
        <v>10x14x0.625</v>
      </c>
      <c r="U378" s="25">
        <v>10</v>
      </c>
      <c r="V378" s="25">
        <v>14</v>
      </c>
      <c r="W378" s="25">
        <v>0.625</v>
      </c>
      <c r="X378" s="26">
        <f t="shared" si="28"/>
        <v>1.25</v>
      </c>
      <c r="Y378" s="27" t="str">
        <f t="shared" si="29"/>
        <v>10x14</v>
      </c>
      <c r="Z378" s="30">
        <f t="shared" si="30"/>
        <v>0.625</v>
      </c>
      <c r="AA378" s="31" t="s">
        <v>13</v>
      </c>
      <c r="AC378" s="66"/>
      <c r="AD378" s="66"/>
    </row>
    <row r="379" spans="20:30" x14ac:dyDescent="0.25">
      <c r="T379" s="42" t="str">
        <f t="shared" si="27"/>
        <v>12x2x0.1875</v>
      </c>
      <c r="U379" s="19">
        <v>12.000000000000002</v>
      </c>
      <c r="V379" s="19">
        <v>2</v>
      </c>
      <c r="W379" s="19">
        <v>0.18750000000000003</v>
      </c>
      <c r="X379" s="6">
        <f t="shared" si="28"/>
        <v>0.37500000000000006</v>
      </c>
      <c r="Y379" s="27" t="str">
        <f t="shared" si="29"/>
        <v>12x2</v>
      </c>
      <c r="Z379" s="30">
        <f t="shared" si="30"/>
        <v>0.18750000000000003</v>
      </c>
      <c r="AA379" s="31" t="s">
        <v>13</v>
      </c>
      <c r="AC379" s="37"/>
      <c r="AD379" s="37"/>
    </row>
    <row r="380" spans="20:30" x14ac:dyDescent="0.25">
      <c r="T380" s="42" t="str">
        <f t="shared" si="27"/>
        <v>12x2x0.25</v>
      </c>
      <c r="U380" s="19">
        <v>12.000000000000002</v>
      </c>
      <c r="V380" s="19">
        <v>2</v>
      </c>
      <c r="W380" s="19">
        <v>0.25</v>
      </c>
      <c r="X380" s="6">
        <f t="shared" si="28"/>
        <v>0.5</v>
      </c>
      <c r="Y380" s="27" t="str">
        <f t="shared" si="29"/>
        <v>12x2</v>
      </c>
      <c r="Z380" s="30">
        <f t="shared" si="30"/>
        <v>0.25</v>
      </c>
      <c r="AA380" s="31" t="s">
        <v>13</v>
      </c>
      <c r="AC380" s="37"/>
      <c r="AD380" s="37"/>
    </row>
    <row r="381" spans="20:30" x14ac:dyDescent="0.25">
      <c r="T381" s="42" t="str">
        <f t="shared" si="27"/>
        <v>12x4x0.1875</v>
      </c>
      <c r="U381" s="19">
        <v>12.000000000000002</v>
      </c>
      <c r="V381" s="19">
        <v>4</v>
      </c>
      <c r="W381" s="19">
        <v>0.18750000000000003</v>
      </c>
      <c r="X381" s="6">
        <f t="shared" si="28"/>
        <v>0.37500000000000006</v>
      </c>
      <c r="Y381" s="27" t="str">
        <f t="shared" si="29"/>
        <v>12x4</v>
      </c>
      <c r="Z381" s="30">
        <f t="shared" si="30"/>
        <v>0.18750000000000003</v>
      </c>
      <c r="AA381" s="31" t="s">
        <v>13</v>
      </c>
      <c r="AC381" s="37"/>
      <c r="AD381" s="37"/>
    </row>
    <row r="382" spans="20:30" x14ac:dyDescent="0.25">
      <c r="T382" s="42" t="str">
        <f t="shared" si="27"/>
        <v>12x4x0.25</v>
      </c>
      <c r="U382" s="19">
        <v>12.000000000000002</v>
      </c>
      <c r="V382" s="19">
        <v>4</v>
      </c>
      <c r="W382" s="19">
        <v>0.25</v>
      </c>
      <c r="X382" s="6">
        <f t="shared" si="28"/>
        <v>0.5</v>
      </c>
      <c r="Y382" s="27" t="str">
        <f t="shared" si="29"/>
        <v>12x4</v>
      </c>
      <c r="Z382" s="30">
        <f t="shared" si="30"/>
        <v>0.25</v>
      </c>
      <c r="AA382" s="31" t="s">
        <v>13</v>
      </c>
      <c r="AC382" s="37"/>
      <c r="AD382" s="37"/>
    </row>
    <row r="383" spans="20:30" x14ac:dyDescent="0.25">
      <c r="T383" s="42" t="str">
        <f t="shared" si="27"/>
        <v>12x4x0.3125</v>
      </c>
      <c r="U383" s="19">
        <v>12.000000000000002</v>
      </c>
      <c r="V383" s="19">
        <v>4</v>
      </c>
      <c r="W383" s="19">
        <v>0.3125</v>
      </c>
      <c r="X383" s="6">
        <f t="shared" si="28"/>
        <v>0.625</v>
      </c>
      <c r="Y383" s="27" t="str">
        <f t="shared" si="29"/>
        <v>12x4</v>
      </c>
      <c r="Z383" s="30">
        <f t="shared" si="30"/>
        <v>0.3125</v>
      </c>
      <c r="AA383" s="31" t="s">
        <v>13</v>
      </c>
      <c r="AC383" s="37"/>
      <c r="AD383" s="37"/>
    </row>
    <row r="384" spans="20:30" x14ac:dyDescent="0.25">
      <c r="T384" s="42" t="str">
        <f t="shared" si="27"/>
        <v>12x4x0.375</v>
      </c>
      <c r="U384" s="19">
        <v>12.000000000000002</v>
      </c>
      <c r="V384" s="19">
        <v>4</v>
      </c>
      <c r="W384" s="19">
        <v>0.37500000000000006</v>
      </c>
      <c r="X384" s="6">
        <f t="shared" si="28"/>
        <v>0.75000000000000011</v>
      </c>
      <c r="Y384" s="27" t="str">
        <f t="shared" si="29"/>
        <v>12x4</v>
      </c>
      <c r="Z384" s="30">
        <f t="shared" si="30"/>
        <v>0.37500000000000006</v>
      </c>
      <c r="AA384" s="31" t="s">
        <v>13</v>
      </c>
      <c r="AC384" s="37"/>
      <c r="AD384" s="37"/>
    </row>
    <row r="385" spans="20:30" x14ac:dyDescent="0.25">
      <c r="T385" s="42" t="str">
        <f t="shared" si="27"/>
        <v>12x4x0.5</v>
      </c>
      <c r="U385" s="19">
        <v>12.000000000000002</v>
      </c>
      <c r="V385" s="19">
        <v>4</v>
      </c>
      <c r="W385" s="19">
        <v>0.5</v>
      </c>
      <c r="X385" s="6">
        <f t="shared" si="28"/>
        <v>1</v>
      </c>
      <c r="Y385" s="27" t="str">
        <f t="shared" si="29"/>
        <v>12x4</v>
      </c>
      <c r="Z385" s="30">
        <f t="shared" si="30"/>
        <v>0.5</v>
      </c>
      <c r="AA385" s="31" t="s">
        <v>13</v>
      </c>
      <c r="AC385" s="37"/>
      <c r="AD385" s="37"/>
    </row>
    <row r="386" spans="20:30" x14ac:dyDescent="0.25">
      <c r="T386" s="42" t="str">
        <f t="shared" si="27"/>
        <v>12x4x0.5625</v>
      </c>
      <c r="U386" s="19">
        <v>12.000000000000002</v>
      </c>
      <c r="V386" s="19">
        <v>4</v>
      </c>
      <c r="W386" s="19">
        <v>0.5625</v>
      </c>
      <c r="X386" s="6">
        <f t="shared" si="28"/>
        <v>1.125</v>
      </c>
      <c r="Y386" s="27" t="str">
        <f t="shared" si="29"/>
        <v>12x4</v>
      </c>
      <c r="Z386" s="30">
        <f t="shared" si="30"/>
        <v>0.5625</v>
      </c>
      <c r="AA386" s="31" t="s">
        <v>13</v>
      </c>
      <c r="AC386" s="37"/>
      <c r="AD386" s="37"/>
    </row>
    <row r="387" spans="20:30" x14ac:dyDescent="0.25">
      <c r="T387" s="42" t="str">
        <f t="shared" si="27"/>
        <v>12x4x0.625</v>
      </c>
      <c r="U387" s="19">
        <v>12.000000000000002</v>
      </c>
      <c r="V387" s="19">
        <v>4</v>
      </c>
      <c r="W387" s="19">
        <v>0.625</v>
      </c>
      <c r="X387" s="6">
        <f t="shared" si="28"/>
        <v>1.25</v>
      </c>
      <c r="Y387" s="27" t="str">
        <f t="shared" si="29"/>
        <v>12x4</v>
      </c>
      <c r="Z387" s="30">
        <f t="shared" si="30"/>
        <v>0.625</v>
      </c>
      <c r="AA387" s="31" t="s">
        <v>13</v>
      </c>
      <c r="AC387" s="37"/>
      <c r="AD387" s="37"/>
    </row>
    <row r="388" spans="20:30" x14ac:dyDescent="0.25">
      <c r="T388" s="42" t="str">
        <f t="shared" ref="T388:T451" si="31">CONCATENATE(U388,"x",V388,"x",W388)</f>
        <v>12x6x0.1875</v>
      </c>
      <c r="U388" s="19">
        <v>12.000000000000002</v>
      </c>
      <c r="V388" s="19">
        <v>6</v>
      </c>
      <c r="W388" s="19">
        <v>0.18750000000000003</v>
      </c>
      <c r="X388" s="6">
        <f t="shared" ref="X388:X451" si="32">W388*2</f>
        <v>0.37500000000000006</v>
      </c>
      <c r="Y388" s="27" t="str">
        <f t="shared" ref="Y388:Y451" si="33">U388&amp;"x"&amp;V388</f>
        <v>12x6</v>
      </c>
      <c r="Z388" s="30">
        <f t="shared" ref="Z388:Z451" si="34">W388</f>
        <v>0.18750000000000003</v>
      </c>
      <c r="AA388" s="31" t="s">
        <v>13</v>
      </c>
      <c r="AC388" s="37"/>
      <c r="AD388" s="37"/>
    </row>
    <row r="389" spans="20:30" x14ac:dyDescent="0.25">
      <c r="T389" s="42" t="str">
        <f t="shared" si="31"/>
        <v>12x6x0.25</v>
      </c>
      <c r="U389" s="19">
        <v>12.000000000000002</v>
      </c>
      <c r="V389" s="19">
        <v>6</v>
      </c>
      <c r="W389" s="19">
        <v>0.25</v>
      </c>
      <c r="X389" s="6">
        <f t="shared" si="32"/>
        <v>0.5</v>
      </c>
      <c r="Y389" s="27" t="str">
        <f t="shared" si="33"/>
        <v>12x6</v>
      </c>
      <c r="Z389" s="30">
        <f t="shared" si="34"/>
        <v>0.25</v>
      </c>
      <c r="AA389" s="31" t="s">
        <v>13</v>
      </c>
      <c r="AC389" s="37"/>
      <c r="AD389" s="37"/>
    </row>
    <row r="390" spans="20:30" x14ac:dyDescent="0.25">
      <c r="T390" s="42" t="str">
        <f t="shared" si="31"/>
        <v>12x6x0.3125</v>
      </c>
      <c r="U390" s="19">
        <v>12.000000000000002</v>
      </c>
      <c r="V390" s="19">
        <v>6</v>
      </c>
      <c r="W390" s="19">
        <v>0.3125</v>
      </c>
      <c r="X390" s="6">
        <f t="shared" si="32"/>
        <v>0.625</v>
      </c>
      <c r="Y390" s="27" t="str">
        <f t="shared" si="33"/>
        <v>12x6</v>
      </c>
      <c r="Z390" s="30">
        <f t="shared" si="34"/>
        <v>0.3125</v>
      </c>
      <c r="AA390" s="31" t="s">
        <v>13</v>
      </c>
      <c r="AC390" s="37"/>
      <c r="AD390" s="37"/>
    </row>
    <row r="391" spans="20:30" x14ac:dyDescent="0.25">
      <c r="T391" s="42" t="str">
        <f t="shared" si="31"/>
        <v>12x6x0.375</v>
      </c>
      <c r="U391" s="19">
        <v>12.000000000000002</v>
      </c>
      <c r="V391" s="19">
        <v>6</v>
      </c>
      <c r="W391" s="19">
        <v>0.37500000000000006</v>
      </c>
      <c r="X391" s="6">
        <f t="shared" si="32"/>
        <v>0.75000000000000011</v>
      </c>
      <c r="Y391" s="27" t="str">
        <f t="shared" si="33"/>
        <v>12x6</v>
      </c>
      <c r="Z391" s="30">
        <f t="shared" si="34"/>
        <v>0.37500000000000006</v>
      </c>
      <c r="AA391" s="31" t="s">
        <v>13</v>
      </c>
      <c r="AC391" s="37"/>
      <c r="AD391" s="37"/>
    </row>
    <row r="392" spans="20:30" x14ac:dyDescent="0.25">
      <c r="T392" s="42" t="str">
        <f t="shared" si="31"/>
        <v>12x6x0.5</v>
      </c>
      <c r="U392" s="19">
        <v>12.000000000000002</v>
      </c>
      <c r="V392" s="19">
        <v>6</v>
      </c>
      <c r="W392" s="19">
        <v>0.5</v>
      </c>
      <c r="X392" s="6">
        <f t="shared" si="32"/>
        <v>1</v>
      </c>
      <c r="Y392" s="27" t="str">
        <f t="shared" si="33"/>
        <v>12x6</v>
      </c>
      <c r="Z392" s="30">
        <f t="shared" si="34"/>
        <v>0.5</v>
      </c>
      <c r="AA392" s="31" t="s">
        <v>13</v>
      </c>
      <c r="AC392" s="37"/>
      <c r="AD392" s="37"/>
    </row>
    <row r="393" spans="20:30" x14ac:dyDescent="0.25">
      <c r="T393" s="42" t="str">
        <f t="shared" si="31"/>
        <v>12x6x0.5625</v>
      </c>
      <c r="U393" s="19">
        <v>12.000000000000002</v>
      </c>
      <c r="V393" s="19">
        <v>6</v>
      </c>
      <c r="W393" s="19">
        <v>0.5625</v>
      </c>
      <c r="X393" s="6">
        <f t="shared" si="32"/>
        <v>1.125</v>
      </c>
      <c r="Y393" s="27" t="str">
        <f t="shared" si="33"/>
        <v>12x6</v>
      </c>
      <c r="Z393" s="30">
        <f t="shared" si="34"/>
        <v>0.5625</v>
      </c>
      <c r="AA393" s="31" t="s">
        <v>13</v>
      </c>
      <c r="AC393" s="37"/>
      <c r="AD393" s="37"/>
    </row>
    <row r="394" spans="20:30" x14ac:dyDescent="0.25">
      <c r="T394" s="42" t="str">
        <f t="shared" si="31"/>
        <v>12x6x0.625</v>
      </c>
      <c r="U394" s="19">
        <v>12.000000000000002</v>
      </c>
      <c r="V394" s="19">
        <v>6</v>
      </c>
      <c r="W394" s="19">
        <v>0.625</v>
      </c>
      <c r="X394" s="6">
        <f t="shared" si="32"/>
        <v>1.25</v>
      </c>
      <c r="Y394" s="27" t="str">
        <f t="shared" si="33"/>
        <v>12x6</v>
      </c>
      <c r="Z394" s="30">
        <f t="shared" si="34"/>
        <v>0.625</v>
      </c>
      <c r="AA394" s="31" t="s">
        <v>13</v>
      </c>
      <c r="AC394" s="37"/>
      <c r="AD394" s="37"/>
    </row>
    <row r="395" spans="20:30" x14ac:dyDescent="0.25">
      <c r="T395" s="42" t="str">
        <f t="shared" si="31"/>
        <v>12x8x0.1875</v>
      </c>
      <c r="U395" s="19">
        <v>12.000000000000002</v>
      </c>
      <c r="V395" s="19">
        <v>8</v>
      </c>
      <c r="W395" s="19">
        <v>0.18750000000000003</v>
      </c>
      <c r="X395" s="6">
        <f t="shared" si="32"/>
        <v>0.37500000000000006</v>
      </c>
      <c r="Y395" s="27" t="str">
        <f t="shared" si="33"/>
        <v>12x8</v>
      </c>
      <c r="Z395" s="30">
        <f t="shared" si="34"/>
        <v>0.18750000000000003</v>
      </c>
      <c r="AA395" s="31" t="s">
        <v>13</v>
      </c>
      <c r="AC395" s="37"/>
      <c r="AD395" s="37"/>
    </row>
    <row r="396" spans="20:30" x14ac:dyDescent="0.25">
      <c r="T396" s="42" t="str">
        <f t="shared" si="31"/>
        <v>12x8x0.25</v>
      </c>
      <c r="U396" s="19">
        <v>12.000000000000002</v>
      </c>
      <c r="V396" s="19">
        <v>8</v>
      </c>
      <c r="W396" s="19">
        <v>0.25</v>
      </c>
      <c r="X396" s="6">
        <f t="shared" si="32"/>
        <v>0.5</v>
      </c>
      <c r="Y396" s="27" t="str">
        <f t="shared" si="33"/>
        <v>12x8</v>
      </c>
      <c r="Z396" s="30">
        <f t="shared" si="34"/>
        <v>0.25</v>
      </c>
      <c r="AA396" s="31" t="s">
        <v>13</v>
      </c>
      <c r="AC396" s="37"/>
      <c r="AD396" s="37"/>
    </row>
    <row r="397" spans="20:30" x14ac:dyDescent="0.25">
      <c r="T397" s="42" t="str">
        <f t="shared" si="31"/>
        <v>12x8x0.3125</v>
      </c>
      <c r="U397" s="19">
        <v>12.000000000000002</v>
      </c>
      <c r="V397" s="19">
        <v>8</v>
      </c>
      <c r="W397" s="19">
        <v>0.3125</v>
      </c>
      <c r="X397" s="6">
        <f t="shared" si="32"/>
        <v>0.625</v>
      </c>
      <c r="Y397" s="27" t="str">
        <f t="shared" si="33"/>
        <v>12x8</v>
      </c>
      <c r="Z397" s="30">
        <f t="shared" si="34"/>
        <v>0.3125</v>
      </c>
      <c r="AA397" s="31" t="s">
        <v>13</v>
      </c>
      <c r="AC397" s="37"/>
      <c r="AD397" s="37"/>
    </row>
    <row r="398" spans="20:30" x14ac:dyDescent="0.25">
      <c r="T398" s="42" t="str">
        <f t="shared" si="31"/>
        <v>12x8x0.375</v>
      </c>
      <c r="U398" s="19">
        <v>12.000000000000002</v>
      </c>
      <c r="V398" s="19">
        <v>8</v>
      </c>
      <c r="W398" s="19">
        <v>0.37500000000000006</v>
      </c>
      <c r="X398" s="6">
        <f t="shared" si="32"/>
        <v>0.75000000000000011</v>
      </c>
      <c r="Y398" s="27" t="str">
        <f t="shared" si="33"/>
        <v>12x8</v>
      </c>
      <c r="Z398" s="30">
        <f t="shared" si="34"/>
        <v>0.37500000000000006</v>
      </c>
      <c r="AA398" s="31" t="s">
        <v>13</v>
      </c>
      <c r="AC398" s="37"/>
      <c r="AD398" s="37"/>
    </row>
    <row r="399" spans="20:30" x14ac:dyDescent="0.25">
      <c r="T399" s="42" t="str">
        <f t="shared" si="31"/>
        <v>12x8x0.5</v>
      </c>
      <c r="U399" s="19">
        <v>12.000000000000002</v>
      </c>
      <c r="V399" s="19">
        <v>8</v>
      </c>
      <c r="W399" s="19">
        <v>0.5</v>
      </c>
      <c r="X399" s="6">
        <f t="shared" si="32"/>
        <v>1</v>
      </c>
      <c r="Y399" s="27" t="str">
        <f t="shared" si="33"/>
        <v>12x8</v>
      </c>
      <c r="Z399" s="30">
        <f t="shared" si="34"/>
        <v>0.5</v>
      </c>
      <c r="AA399" s="31" t="s">
        <v>13</v>
      </c>
      <c r="AC399" s="37"/>
      <c r="AD399" s="37"/>
    </row>
    <row r="400" spans="20:30" x14ac:dyDescent="0.25">
      <c r="T400" s="42" t="str">
        <f t="shared" si="31"/>
        <v>12x8x0.5625</v>
      </c>
      <c r="U400" s="19">
        <v>12.000000000000002</v>
      </c>
      <c r="V400" s="19">
        <v>8</v>
      </c>
      <c r="W400" s="19">
        <v>0.5625</v>
      </c>
      <c r="X400" s="6">
        <f t="shared" si="32"/>
        <v>1.125</v>
      </c>
      <c r="Y400" s="27" t="str">
        <f t="shared" si="33"/>
        <v>12x8</v>
      </c>
      <c r="Z400" s="30">
        <f t="shared" si="34"/>
        <v>0.5625</v>
      </c>
      <c r="AA400" s="31" t="s">
        <v>13</v>
      </c>
      <c r="AC400" s="37"/>
      <c r="AD400" s="37"/>
    </row>
    <row r="401" spans="20:30" x14ac:dyDescent="0.25">
      <c r="T401" s="42" t="str">
        <f t="shared" si="31"/>
        <v>12x8x0.625</v>
      </c>
      <c r="U401" s="19">
        <v>12.000000000000002</v>
      </c>
      <c r="V401" s="19">
        <v>8</v>
      </c>
      <c r="W401" s="19">
        <v>0.625</v>
      </c>
      <c r="X401" s="6">
        <f t="shared" si="32"/>
        <v>1.25</v>
      </c>
      <c r="Y401" s="27" t="str">
        <f t="shared" si="33"/>
        <v>12x8</v>
      </c>
      <c r="Z401" s="30">
        <f t="shared" si="34"/>
        <v>0.625</v>
      </c>
      <c r="AA401" s="31" t="s">
        <v>13</v>
      </c>
      <c r="AC401" s="37"/>
      <c r="AD401" s="37"/>
    </row>
    <row r="402" spans="20:30" x14ac:dyDescent="0.25">
      <c r="T402" s="40" t="str">
        <f t="shared" si="31"/>
        <v>12x12x0.1875</v>
      </c>
      <c r="U402" s="32">
        <v>12.000000000000002</v>
      </c>
      <c r="V402" s="32">
        <v>12</v>
      </c>
      <c r="W402" s="32">
        <v>0.18750000000000003</v>
      </c>
      <c r="X402" s="33">
        <f t="shared" si="32"/>
        <v>0.37500000000000006</v>
      </c>
      <c r="Y402" s="27" t="str">
        <f t="shared" si="33"/>
        <v>12x12</v>
      </c>
      <c r="Z402" s="30">
        <f t="shared" si="34"/>
        <v>0.18750000000000003</v>
      </c>
      <c r="AA402" s="31" t="s">
        <v>13</v>
      </c>
      <c r="AC402" s="67"/>
      <c r="AD402" s="67"/>
    </row>
    <row r="403" spans="20:30" x14ac:dyDescent="0.25">
      <c r="T403" s="40" t="str">
        <f t="shared" si="31"/>
        <v>12x12x0.25</v>
      </c>
      <c r="U403" s="32">
        <v>12.000000000000002</v>
      </c>
      <c r="V403" s="32">
        <v>12</v>
      </c>
      <c r="W403" s="32">
        <v>0.25</v>
      </c>
      <c r="X403" s="33">
        <f t="shared" si="32"/>
        <v>0.5</v>
      </c>
      <c r="Y403" s="27" t="str">
        <f t="shared" si="33"/>
        <v>12x12</v>
      </c>
      <c r="Z403" s="30">
        <f t="shared" si="34"/>
        <v>0.25</v>
      </c>
      <c r="AA403" s="31" t="s">
        <v>13</v>
      </c>
      <c r="AC403" s="67"/>
      <c r="AD403" s="67"/>
    </row>
    <row r="404" spans="20:30" x14ac:dyDescent="0.25">
      <c r="T404" s="40" t="str">
        <f t="shared" si="31"/>
        <v>12x12x0.3125</v>
      </c>
      <c r="U404" s="32">
        <v>12.000000000000002</v>
      </c>
      <c r="V404" s="32">
        <v>12</v>
      </c>
      <c r="W404" s="32">
        <v>0.3125</v>
      </c>
      <c r="X404" s="33">
        <f t="shared" si="32"/>
        <v>0.625</v>
      </c>
      <c r="Y404" s="27" t="str">
        <f t="shared" si="33"/>
        <v>12x12</v>
      </c>
      <c r="Z404" s="30">
        <f t="shared" si="34"/>
        <v>0.3125</v>
      </c>
      <c r="AA404" s="31" t="s">
        <v>13</v>
      </c>
      <c r="AC404" s="67"/>
      <c r="AD404" s="67"/>
    </row>
    <row r="405" spans="20:30" x14ac:dyDescent="0.25">
      <c r="T405" s="40" t="str">
        <f t="shared" si="31"/>
        <v>12x12x0.375</v>
      </c>
      <c r="U405" s="32">
        <v>12.000000000000002</v>
      </c>
      <c r="V405" s="32">
        <v>12</v>
      </c>
      <c r="W405" s="32">
        <v>0.37500000000000006</v>
      </c>
      <c r="X405" s="33">
        <f t="shared" si="32"/>
        <v>0.75000000000000011</v>
      </c>
      <c r="Y405" s="27" t="str">
        <f t="shared" si="33"/>
        <v>12x12</v>
      </c>
      <c r="Z405" s="30">
        <f t="shared" si="34"/>
        <v>0.37500000000000006</v>
      </c>
      <c r="AA405" s="31" t="s">
        <v>13</v>
      </c>
      <c r="AC405" s="67"/>
      <c r="AD405" s="67"/>
    </row>
    <row r="406" spans="20:30" x14ac:dyDescent="0.25">
      <c r="T406" s="40" t="str">
        <f t="shared" si="31"/>
        <v>12x12x0.5</v>
      </c>
      <c r="U406" s="32">
        <v>12.000000000000002</v>
      </c>
      <c r="V406" s="32">
        <v>12</v>
      </c>
      <c r="W406" s="32">
        <v>0.5</v>
      </c>
      <c r="X406" s="33">
        <f t="shared" si="32"/>
        <v>1</v>
      </c>
      <c r="Y406" s="27" t="str">
        <f t="shared" si="33"/>
        <v>12x12</v>
      </c>
      <c r="Z406" s="30">
        <f t="shared" si="34"/>
        <v>0.5</v>
      </c>
      <c r="AA406" s="31" t="s">
        <v>13</v>
      </c>
      <c r="AC406" s="67"/>
      <c r="AD406" s="67"/>
    </row>
    <row r="407" spans="20:30" x14ac:dyDescent="0.25">
      <c r="T407" s="40" t="str">
        <f t="shared" si="31"/>
        <v>12x12x0.625</v>
      </c>
      <c r="U407" s="32">
        <v>12.000000000000002</v>
      </c>
      <c r="V407" s="32">
        <v>12</v>
      </c>
      <c r="W407" s="32">
        <v>0.625</v>
      </c>
      <c r="X407" s="33">
        <f t="shared" si="32"/>
        <v>1.25</v>
      </c>
      <c r="Y407" s="27" t="str">
        <f t="shared" si="33"/>
        <v>12x12</v>
      </c>
      <c r="Z407" s="30">
        <f t="shared" si="34"/>
        <v>0.625</v>
      </c>
      <c r="AA407" s="31" t="s">
        <v>13</v>
      </c>
      <c r="AC407" s="67"/>
      <c r="AD407" s="67"/>
    </row>
    <row r="408" spans="20:30" x14ac:dyDescent="0.25">
      <c r="T408" s="41" t="str">
        <f t="shared" si="31"/>
        <v>12x16x0.3125</v>
      </c>
      <c r="U408" s="25">
        <v>12.000000000000002</v>
      </c>
      <c r="V408" s="25">
        <v>16</v>
      </c>
      <c r="W408" s="25">
        <v>0.3125</v>
      </c>
      <c r="X408" s="26">
        <f t="shared" si="32"/>
        <v>0.625</v>
      </c>
      <c r="Y408" s="27" t="str">
        <f t="shared" si="33"/>
        <v>12x16</v>
      </c>
      <c r="Z408" s="30">
        <f t="shared" si="34"/>
        <v>0.3125</v>
      </c>
      <c r="AA408" s="31" t="s">
        <v>13</v>
      </c>
      <c r="AC408" s="66"/>
      <c r="AD408" s="66"/>
    </row>
    <row r="409" spans="20:30" x14ac:dyDescent="0.25">
      <c r="T409" s="41" t="str">
        <f t="shared" si="31"/>
        <v>12x16x0.375</v>
      </c>
      <c r="U409" s="25">
        <v>12.000000000000002</v>
      </c>
      <c r="V409" s="25">
        <v>16</v>
      </c>
      <c r="W409" s="25">
        <v>0.37500000000000006</v>
      </c>
      <c r="X409" s="26">
        <f t="shared" si="32"/>
        <v>0.75000000000000011</v>
      </c>
      <c r="Y409" s="27" t="str">
        <f t="shared" si="33"/>
        <v>12x16</v>
      </c>
      <c r="Z409" s="30">
        <f t="shared" si="34"/>
        <v>0.37500000000000006</v>
      </c>
      <c r="AA409" s="31" t="s">
        <v>13</v>
      </c>
      <c r="AC409" s="66"/>
      <c r="AD409" s="66"/>
    </row>
    <row r="410" spans="20:30" x14ac:dyDescent="0.25">
      <c r="T410" s="41" t="str">
        <f t="shared" si="31"/>
        <v>12x16x0.5</v>
      </c>
      <c r="U410" s="25">
        <v>12.000000000000002</v>
      </c>
      <c r="V410" s="25">
        <v>16</v>
      </c>
      <c r="W410" s="25">
        <v>0.5</v>
      </c>
      <c r="X410" s="26">
        <f t="shared" si="32"/>
        <v>1</v>
      </c>
      <c r="Y410" s="27" t="str">
        <f t="shared" si="33"/>
        <v>12x16</v>
      </c>
      <c r="Z410" s="30">
        <f t="shared" si="34"/>
        <v>0.5</v>
      </c>
      <c r="AA410" s="31" t="s">
        <v>13</v>
      </c>
      <c r="AC410" s="66"/>
      <c r="AD410" s="66"/>
    </row>
    <row r="411" spans="20:30" x14ac:dyDescent="0.25">
      <c r="T411" s="41" t="str">
        <f t="shared" si="31"/>
        <v>12x16x0.625</v>
      </c>
      <c r="U411" s="25">
        <v>12.000000000000002</v>
      </c>
      <c r="V411" s="25">
        <v>16</v>
      </c>
      <c r="W411" s="25">
        <v>0.625</v>
      </c>
      <c r="X411" s="26">
        <f t="shared" si="32"/>
        <v>1.25</v>
      </c>
      <c r="Y411" s="27" t="str">
        <f t="shared" si="33"/>
        <v>12x16</v>
      </c>
      <c r="Z411" s="30">
        <f t="shared" si="34"/>
        <v>0.625</v>
      </c>
      <c r="AA411" s="31" t="s">
        <v>13</v>
      </c>
      <c r="AC411" s="66"/>
      <c r="AD411" s="66"/>
    </row>
    <row r="412" spans="20:30" x14ac:dyDescent="0.25">
      <c r="T412" s="41" t="str">
        <f t="shared" si="31"/>
        <v>12x20x0.3125</v>
      </c>
      <c r="U412" s="25">
        <v>12.000000000000002</v>
      </c>
      <c r="V412" s="25">
        <v>20</v>
      </c>
      <c r="W412" s="25">
        <v>0.3125</v>
      </c>
      <c r="X412" s="26">
        <f t="shared" si="32"/>
        <v>0.625</v>
      </c>
      <c r="Y412" s="27" t="str">
        <f t="shared" si="33"/>
        <v>12x20</v>
      </c>
      <c r="Z412" s="30">
        <f t="shared" si="34"/>
        <v>0.3125</v>
      </c>
      <c r="AA412" s="31" t="s">
        <v>13</v>
      </c>
      <c r="AC412" s="66"/>
      <c r="AD412" s="66"/>
    </row>
    <row r="413" spans="20:30" x14ac:dyDescent="0.25">
      <c r="T413" s="41" t="str">
        <f t="shared" si="31"/>
        <v>12x20x0.375</v>
      </c>
      <c r="U413" s="25">
        <v>12.000000000000002</v>
      </c>
      <c r="V413" s="25">
        <v>20</v>
      </c>
      <c r="W413" s="25">
        <v>0.37500000000000006</v>
      </c>
      <c r="X413" s="26">
        <f t="shared" si="32"/>
        <v>0.75000000000000011</v>
      </c>
      <c r="Y413" s="27" t="str">
        <f t="shared" si="33"/>
        <v>12x20</v>
      </c>
      <c r="Z413" s="30">
        <f t="shared" si="34"/>
        <v>0.37500000000000006</v>
      </c>
      <c r="AA413" s="31" t="s">
        <v>13</v>
      </c>
      <c r="AC413" s="66"/>
      <c r="AD413" s="66"/>
    </row>
    <row r="414" spans="20:30" x14ac:dyDescent="0.25">
      <c r="T414" s="41" t="str">
        <f t="shared" si="31"/>
        <v>12x20x0.5</v>
      </c>
      <c r="U414" s="25">
        <v>12.000000000000002</v>
      </c>
      <c r="V414" s="25">
        <v>20</v>
      </c>
      <c r="W414" s="25">
        <v>0.5</v>
      </c>
      <c r="X414" s="26">
        <f t="shared" si="32"/>
        <v>1</v>
      </c>
      <c r="Y414" s="27" t="str">
        <f t="shared" si="33"/>
        <v>12x20</v>
      </c>
      <c r="Z414" s="30">
        <f t="shared" si="34"/>
        <v>0.5</v>
      </c>
      <c r="AA414" s="31" t="s">
        <v>13</v>
      </c>
      <c r="AC414" s="66"/>
      <c r="AD414" s="66"/>
    </row>
    <row r="415" spans="20:30" x14ac:dyDescent="0.25">
      <c r="T415" s="41" t="str">
        <f t="shared" si="31"/>
        <v>12x20x0.625</v>
      </c>
      <c r="U415" s="25">
        <v>12.000000000000002</v>
      </c>
      <c r="V415" s="25">
        <v>20</v>
      </c>
      <c r="W415" s="25">
        <v>0.625</v>
      </c>
      <c r="X415" s="26">
        <f t="shared" si="32"/>
        <v>1.25</v>
      </c>
      <c r="Y415" s="27" t="str">
        <f t="shared" si="33"/>
        <v>12x20</v>
      </c>
      <c r="Z415" s="30">
        <f t="shared" si="34"/>
        <v>0.625</v>
      </c>
      <c r="AA415" s="31" t="s">
        <v>13</v>
      </c>
      <c r="AC415" s="66"/>
      <c r="AD415" s="66"/>
    </row>
    <row r="416" spans="20:30" x14ac:dyDescent="0.25">
      <c r="T416" s="42" t="str">
        <f t="shared" si="31"/>
        <v>14x4x0.25</v>
      </c>
      <c r="U416" s="19">
        <v>14</v>
      </c>
      <c r="V416" s="19">
        <v>4</v>
      </c>
      <c r="W416" s="19">
        <v>0.25</v>
      </c>
      <c r="X416" s="6">
        <f t="shared" si="32"/>
        <v>0.5</v>
      </c>
      <c r="Y416" s="27" t="str">
        <f t="shared" si="33"/>
        <v>14x4</v>
      </c>
      <c r="Z416" s="30">
        <f t="shared" si="34"/>
        <v>0.25</v>
      </c>
      <c r="AA416" s="31" t="s">
        <v>13</v>
      </c>
      <c r="AC416" s="37"/>
      <c r="AD416" s="37"/>
    </row>
    <row r="417" spans="20:30" x14ac:dyDescent="0.25">
      <c r="T417" s="42" t="str">
        <f t="shared" si="31"/>
        <v>14x4x0.3125</v>
      </c>
      <c r="U417" s="19">
        <v>14</v>
      </c>
      <c r="V417" s="19">
        <v>4</v>
      </c>
      <c r="W417" s="19">
        <v>0.3125</v>
      </c>
      <c r="X417" s="6">
        <f t="shared" si="32"/>
        <v>0.625</v>
      </c>
      <c r="Y417" s="27" t="str">
        <f t="shared" si="33"/>
        <v>14x4</v>
      </c>
      <c r="Z417" s="30">
        <f t="shared" si="34"/>
        <v>0.3125</v>
      </c>
      <c r="AA417" s="31" t="s">
        <v>13</v>
      </c>
      <c r="AC417" s="37"/>
      <c r="AD417" s="37"/>
    </row>
    <row r="418" spans="20:30" x14ac:dyDescent="0.25">
      <c r="T418" s="42" t="str">
        <f t="shared" si="31"/>
        <v>14x4x0.375</v>
      </c>
      <c r="U418" s="19">
        <v>14</v>
      </c>
      <c r="V418" s="19">
        <v>4</v>
      </c>
      <c r="W418" s="19">
        <v>0.37500000000000006</v>
      </c>
      <c r="X418" s="6">
        <f t="shared" si="32"/>
        <v>0.75000000000000011</v>
      </c>
      <c r="Y418" s="27" t="str">
        <f t="shared" si="33"/>
        <v>14x4</v>
      </c>
      <c r="Z418" s="30">
        <f t="shared" si="34"/>
        <v>0.37500000000000006</v>
      </c>
      <c r="AA418" s="31" t="s">
        <v>13</v>
      </c>
      <c r="AC418" s="37"/>
      <c r="AD418" s="37"/>
    </row>
    <row r="419" spans="20:30" x14ac:dyDescent="0.25">
      <c r="T419" s="42" t="str">
        <f t="shared" si="31"/>
        <v>14x4x0.5</v>
      </c>
      <c r="U419" s="19">
        <v>14</v>
      </c>
      <c r="V419" s="19">
        <v>4</v>
      </c>
      <c r="W419" s="19">
        <v>0.5</v>
      </c>
      <c r="X419" s="6">
        <f t="shared" si="32"/>
        <v>1</v>
      </c>
      <c r="Y419" s="27" t="str">
        <f t="shared" si="33"/>
        <v>14x4</v>
      </c>
      <c r="Z419" s="30">
        <f t="shared" si="34"/>
        <v>0.5</v>
      </c>
      <c r="AA419" s="31" t="s">
        <v>13</v>
      </c>
      <c r="AC419" s="37"/>
      <c r="AD419" s="37"/>
    </row>
    <row r="420" spans="20:30" x14ac:dyDescent="0.25">
      <c r="T420" s="42" t="str">
        <f t="shared" si="31"/>
        <v>14x6x0.25</v>
      </c>
      <c r="U420" s="19">
        <v>14</v>
      </c>
      <c r="V420" s="19">
        <v>6</v>
      </c>
      <c r="W420" s="19">
        <v>0.25</v>
      </c>
      <c r="X420" s="6">
        <f t="shared" si="32"/>
        <v>0.5</v>
      </c>
      <c r="Y420" s="27" t="str">
        <f t="shared" si="33"/>
        <v>14x6</v>
      </c>
      <c r="Z420" s="30">
        <f t="shared" si="34"/>
        <v>0.25</v>
      </c>
      <c r="AA420" s="31" t="s">
        <v>13</v>
      </c>
      <c r="AC420" s="37"/>
      <c r="AD420" s="37"/>
    </row>
    <row r="421" spans="20:30" x14ac:dyDescent="0.25">
      <c r="T421" s="42" t="str">
        <f t="shared" si="31"/>
        <v>14x6x0.3125</v>
      </c>
      <c r="U421" s="19">
        <v>14</v>
      </c>
      <c r="V421" s="19">
        <v>6</v>
      </c>
      <c r="W421" s="19">
        <v>0.3125</v>
      </c>
      <c r="X421" s="6">
        <f t="shared" si="32"/>
        <v>0.625</v>
      </c>
      <c r="Y421" s="27" t="str">
        <f t="shared" si="33"/>
        <v>14x6</v>
      </c>
      <c r="Z421" s="30">
        <f t="shared" si="34"/>
        <v>0.3125</v>
      </c>
      <c r="AA421" s="31" t="s">
        <v>13</v>
      </c>
      <c r="AC421" s="37"/>
      <c r="AD421" s="37"/>
    </row>
    <row r="422" spans="20:30" x14ac:dyDescent="0.25">
      <c r="T422" s="42" t="str">
        <f t="shared" si="31"/>
        <v>14x6x0.375</v>
      </c>
      <c r="U422" s="19">
        <v>14</v>
      </c>
      <c r="V422" s="19">
        <v>6</v>
      </c>
      <c r="W422" s="19">
        <v>0.37500000000000006</v>
      </c>
      <c r="X422" s="6">
        <f t="shared" si="32"/>
        <v>0.75000000000000011</v>
      </c>
      <c r="Y422" s="27" t="str">
        <f t="shared" si="33"/>
        <v>14x6</v>
      </c>
      <c r="Z422" s="30">
        <f t="shared" si="34"/>
        <v>0.37500000000000006</v>
      </c>
      <c r="AA422" s="31" t="s">
        <v>13</v>
      </c>
      <c r="AC422" s="37"/>
      <c r="AD422" s="37"/>
    </row>
    <row r="423" spans="20:30" x14ac:dyDescent="0.25">
      <c r="T423" s="42" t="str">
        <f t="shared" si="31"/>
        <v>14x6x0.5</v>
      </c>
      <c r="U423" s="19">
        <v>14</v>
      </c>
      <c r="V423" s="19">
        <v>6</v>
      </c>
      <c r="W423" s="19">
        <v>0.5</v>
      </c>
      <c r="X423" s="6">
        <f t="shared" si="32"/>
        <v>1</v>
      </c>
      <c r="Y423" s="27" t="str">
        <f t="shared" si="33"/>
        <v>14x6</v>
      </c>
      <c r="Z423" s="30">
        <f t="shared" si="34"/>
        <v>0.5</v>
      </c>
      <c r="AA423" s="31" t="s">
        <v>13</v>
      </c>
      <c r="AC423" s="37"/>
      <c r="AD423" s="37"/>
    </row>
    <row r="424" spans="20:30" x14ac:dyDescent="0.25">
      <c r="T424" s="42" t="str">
        <f t="shared" si="31"/>
        <v>14x10x0.3125</v>
      </c>
      <c r="U424" s="19">
        <v>14</v>
      </c>
      <c r="V424" s="19">
        <v>10</v>
      </c>
      <c r="W424" s="19">
        <v>0.3125</v>
      </c>
      <c r="X424" s="6">
        <f t="shared" si="32"/>
        <v>0.625</v>
      </c>
      <c r="Y424" s="27" t="str">
        <f t="shared" si="33"/>
        <v>14x10</v>
      </c>
      <c r="Z424" s="30">
        <f t="shared" si="34"/>
        <v>0.3125</v>
      </c>
      <c r="AA424" s="31" t="s">
        <v>13</v>
      </c>
      <c r="AC424" s="37"/>
      <c r="AD424" s="37"/>
    </row>
    <row r="425" spans="20:30" x14ac:dyDescent="0.25">
      <c r="T425" s="42" t="str">
        <f t="shared" si="31"/>
        <v>14x10x0.375</v>
      </c>
      <c r="U425" s="19">
        <v>14</v>
      </c>
      <c r="V425" s="19">
        <v>10</v>
      </c>
      <c r="W425" s="19">
        <v>0.37500000000000006</v>
      </c>
      <c r="X425" s="6">
        <f t="shared" si="32"/>
        <v>0.75000000000000011</v>
      </c>
      <c r="Y425" s="27" t="str">
        <f t="shared" si="33"/>
        <v>14x10</v>
      </c>
      <c r="Z425" s="30">
        <f t="shared" si="34"/>
        <v>0.37500000000000006</v>
      </c>
      <c r="AA425" s="31" t="s">
        <v>13</v>
      </c>
      <c r="AC425" s="37"/>
      <c r="AD425" s="37"/>
    </row>
    <row r="426" spans="20:30" x14ac:dyDescent="0.25">
      <c r="T426" s="42" t="str">
        <f t="shared" si="31"/>
        <v>14x10x0.5</v>
      </c>
      <c r="U426" s="19">
        <v>14</v>
      </c>
      <c r="V426" s="19">
        <v>10</v>
      </c>
      <c r="W426" s="19">
        <v>0.5</v>
      </c>
      <c r="X426" s="6">
        <f t="shared" si="32"/>
        <v>1</v>
      </c>
      <c r="Y426" s="27" t="str">
        <f t="shared" si="33"/>
        <v>14x10</v>
      </c>
      <c r="Z426" s="30">
        <f t="shared" si="34"/>
        <v>0.5</v>
      </c>
      <c r="AA426" s="31" t="s">
        <v>13</v>
      </c>
      <c r="AC426" s="37"/>
      <c r="AD426" s="37"/>
    </row>
    <row r="427" spans="20:30" x14ac:dyDescent="0.25">
      <c r="T427" s="42" t="str">
        <f t="shared" si="31"/>
        <v>14x10x0.625</v>
      </c>
      <c r="U427" s="19">
        <v>14</v>
      </c>
      <c r="V427" s="19">
        <v>10</v>
      </c>
      <c r="W427" s="19">
        <v>0.625</v>
      </c>
      <c r="X427" s="6">
        <f t="shared" si="32"/>
        <v>1.25</v>
      </c>
      <c r="Y427" s="27" t="str">
        <f t="shared" si="33"/>
        <v>14x10</v>
      </c>
      <c r="Z427" s="30">
        <f t="shared" si="34"/>
        <v>0.625</v>
      </c>
      <c r="AA427" s="31" t="s">
        <v>13</v>
      </c>
      <c r="AC427" s="37"/>
      <c r="AD427" s="37"/>
    </row>
    <row r="428" spans="20:30" x14ac:dyDescent="0.25">
      <c r="T428" s="40" t="str">
        <f t="shared" si="31"/>
        <v>14x14x0.3125</v>
      </c>
      <c r="U428" s="32">
        <v>14</v>
      </c>
      <c r="V428" s="32">
        <v>14</v>
      </c>
      <c r="W428" s="32">
        <v>0.3125</v>
      </c>
      <c r="X428" s="33">
        <f t="shared" si="32"/>
        <v>0.625</v>
      </c>
      <c r="Y428" s="27" t="str">
        <f t="shared" si="33"/>
        <v>14x14</v>
      </c>
      <c r="Z428" s="30">
        <f t="shared" si="34"/>
        <v>0.3125</v>
      </c>
      <c r="AA428" s="31" t="s">
        <v>13</v>
      </c>
      <c r="AC428" s="67"/>
      <c r="AD428" s="67"/>
    </row>
    <row r="429" spans="20:30" x14ac:dyDescent="0.25">
      <c r="T429" s="40" t="str">
        <f t="shared" si="31"/>
        <v>14x14x0.375</v>
      </c>
      <c r="U429" s="32">
        <v>14</v>
      </c>
      <c r="V429" s="32">
        <v>14</v>
      </c>
      <c r="W429" s="32">
        <v>0.37500000000000006</v>
      </c>
      <c r="X429" s="33">
        <f t="shared" si="32"/>
        <v>0.75000000000000011</v>
      </c>
      <c r="Y429" s="27" t="str">
        <f t="shared" si="33"/>
        <v>14x14</v>
      </c>
      <c r="Z429" s="30">
        <f t="shared" si="34"/>
        <v>0.37500000000000006</v>
      </c>
      <c r="AA429" s="31" t="s">
        <v>13</v>
      </c>
      <c r="AC429" s="67"/>
      <c r="AD429" s="67"/>
    </row>
    <row r="430" spans="20:30" x14ac:dyDescent="0.25">
      <c r="T430" s="40" t="str">
        <f t="shared" si="31"/>
        <v>14x14x0.5</v>
      </c>
      <c r="U430" s="32">
        <v>14</v>
      </c>
      <c r="V430" s="32">
        <v>14</v>
      </c>
      <c r="W430" s="32">
        <v>0.5</v>
      </c>
      <c r="X430" s="33">
        <f t="shared" si="32"/>
        <v>1</v>
      </c>
      <c r="Y430" s="27" t="str">
        <f t="shared" si="33"/>
        <v>14x14</v>
      </c>
      <c r="Z430" s="30">
        <f t="shared" si="34"/>
        <v>0.5</v>
      </c>
      <c r="AA430" s="31" t="s">
        <v>13</v>
      </c>
      <c r="AC430" s="67"/>
      <c r="AD430" s="67"/>
    </row>
    <row r="431" spans="20:30" x14ac:dyDescent="0.25">
      <c r="T431" s="40" t="str">
        <f t="shared" si="31"/>
        <v>14x14x0.625</v>
      </c>
      <c r="U431" s="32">
        <v>14</v>
      </c>
      <c r="V431" s="32">
        <v>14</v>
      </c>
      <c r="W431" s="32">
        <v>0.625</v>
      </c>
      <c r="X431" s="33">
        <f t="shared" si="32"/>
        <v>1.25</v>
      </c>
      <c r="Y431" s="27" t="str">
        <f t="shared" si="33"/>
        <v>14x14</v>
      </c>
      <c r="Z431" s="30">
        <f t="shared" si="34"/>
        <v>0.625</v>
      </c>
      <c r="AA431" s="31" t="s">
        <v>13</v>
      </c>
      <c r="AC431" s="67"/>
      <c r="AD431" s="67"/>
    </row>
    <row r="432" spans="20:30" x14ac:dyDescent="0.25">
      <c r="T432" s="42" t="str">
        <f t="shared" si="31"/>
        <v>16x4x0.3125</v>
      </c>
      <c r="U432" s="19">
        <v>16</v>
      </c>
      <c r="V432" s="19">
        <v>4</v>
      </c>
      <c r="W432" s="19">
        <v>0.3125</v>
      </c>
      <c r="X432" s="6">
        <f t="shared" si="32"/>
        <v>0.625</v>
      </c>
      <c r="Y432" s="27" t="str">
        <f t="shared" si="33"/>
        <v>16x4</v>
      </c>
      <c r="Z432" s="30">
        <f t="shared" si="34"/>
        <v>0.3125</v>
      </c>
      <c r="AA432" s="31" t="s">
        <v>13</v>
      </c>
      <c r="AC432" s="37"/>
      <c r="AD432" s="37"/>
    </row>
    <row r="433" spans="20:30" x14ac:dyDescent="0.25">
      <c r="T433" s="42" t="str">
        <f t="shared" si="31"/>
        <v>16x4x0.375</v>
      </c>
      <c r="U433" s="19">
        <v>16</v>
      </c>
      <c r="V433" s="19">
        <v>4</v>
      </c>
      <c r="W433" s="19">
        <v>0.37500000000000006</v>
      </c>
      <c r="X433" s="6">
        <f t="shared" si="32"/>
        <v>0.75000000000000011</v>
      </c>
      <c r="Y433" s="27" t="str">
        <f t="shared" si="33"/>
        <v>16x4</v>
      </c>
      <c r="Z433" s="30">
        <f t="shared" si="34"/>
        <v>0.37500000000000006</v>
      </c>
      <c r="AA433" s="31" t="s">
        <v>13</v>
      </c>
      <c r="AC433" s="37"/>
      <c r="AD433" s="37"/>
    </row>
    <row r="434" spans="20:30" x14ac:dyDescent="0.25">
      <c r="T434" s="42" t="str">
        <f t="shared" si="31"/>
        <v>16x4x0.5</v>
      </c>
      <c r="U434" s="19">
        <v>16</v>
      </c>
      <c r="V434" s="19">
        <v>4</v>
      </c>
      <c r="W434" s="19">
        <v>0.5</v>
      </c>
      <c r="X434" s="6">
        <f t="shared" si="32"/>
        <v>1</v>
      </c>
      <c r="Y434" s="27" t="str">
        <f t="shared" si="33"/>
        <v>16x4</v>
      </c>
      <c r="Z434" s="30">
        <f t="shared" si="34"/>
        <v>0.5</v>
      </c>
      <c r="AA434" s="31" t="s">
        <v>13</v>
      </c>
      <c r="AC434" s="37"/>
      <c r="AD434" s="37"/>
    </row>
    <row r="435" spans="20:30" x14ac:dyDescent="0.25">
      <c r="T435" s="42" t="str">
        <f t="shared" si="31"/>
        <v>16x8x0.3125</v>
      </c>
      <c r="U435" s="19">
        <v>16</v>
      </c>
      <c r="V435" s="19">
        <v>8</v>
      </c>
      <c r="W435" s="19">
        <v>0.3125</v>
      </c>
      <c r="X435" s="6">
        <f t="shared" si="32"/>
        <v>0.625</v>
      </c>
      <c r="Y435" s="27" t="str">
        <f t="shared" si="33"/>
        <v>16x8</v>
      </c>
      <c r="Z435" s="30">
        <f t="shared" si="34"/>
        <v>0.3125</v>
      </c>
      <c r="AA435" s="31" t="s">
        <v>13</v>
      </c>
      <c r="AC435" s="37"/>
      <c r="AD435" s="37"/>
    </row>
    <row r="436" spans="20:30" x14ac:dyDescent="0.25">
      <c r="T436" s="42" t="str">
        <f t="shared" si="31"/>
        <v>16x8x0.375</v>
      </c>
      <c r="U436" s="19">
        <v>16</v>
      </c>
      <c r="V436" s="19">
        <v>8</v>
      </c>
      <c r="W436" s="19">
        <v>0.37500000000000006</v>
      </c>
      <c r="X436" s="6">
        <f t="shared" si="32"/>
        <v>0.75000000000000011</v>
      </c>
      <c r="Y436" s="27" t="str">
        <f t="shared" si="33"/>
        <v>16x8</v>
      </c>
      <c r="Z436" s="30">
        <f t="shared" si="34"/>
        <v>0.37500000000000006</v>
      </c>
      <c r="AA436" s="31" t="s">
        <v>13</v>
      </c>
      <c r="AC436" s="37"/>
      <c r="AD436" s="37"/>
    </row>
    <row r="437" spans="20:30" x14ac:dyDescent="0.25">
      <c r="T437" s="42" t="str">
        <f t="shared" si="31"/>
        <v>16x8x0.5</v>
      </c>
      <c r="U437" s="19">
        <v>16</v>
      </c>
      <c r="V437" s="19">
        <v>8</v>
      </c>
      <c r="W437" s="19">
        <v>0.5</v>
      </c>
      <c r="X437" s="6">
        <f t="shared" si="32"/>
        <v>1</v>
      </c>
      <c r="Y437" s="27" t="str">
        <f t="shared" si="33"/>
        <v>16x8</v>
      </c>
      <c r="Z437" s="30">
        <f t="shared" si="34"/>
        <v>0.5</v>
      </c>
      <c r="AA437" s="31" t="s">
        <v>13</v>
      </c>
      <c r="AC437" s="37"/>
      <c r="AD437" s="37"/>
    </row>
    <row r="438" spans="20:30" x14ac:dyDescent="0.25">
      <c r="T438" s="42" t="str">
        <f t="shared" si="31"/>
        <v>16x12x0.3125</v>
      </c>
      <c r="U438" s="19">
        <v>16</v>
      </c>
      <c r="V438" s="19">
        <v>12</v>
      </c>
      <c r="W438" s="19">
        <v>0.3125</v>
      </c>
      <c r="X438" s="6">
        <f t="shared" si="32"/>
        <v>0.625</v>
      </c>
      <c r="Y438" s="27" t="str">
        <f t="shared" si="33"/>
        <v>16x12</v>
      </c>
      <c r="Z438" s="30">
        <f t="shared" si="34"/>
        <v>0.3125</v>
      </c>
      <c r="AA438" s="31" t="s">
        <v>13</v>
      </c>
      <c r="AC438" s="37"/>
      <c r="AD438" s="37"/>
    </row>
    <row r="439" spans="20:30" x14ac:dyDescent="0.25">
      <c r="T439" s="42" t="str">
        <f t="shared" si="31"/>
        <v>16x12x0.375</v>
      </c>
      <c r="U439" s="19">
        <v>16</v>
      </c>
      <c r="V439" s="19">
        <v>12</v>
      </c>
      <c r="W439" s="19">
        <v>0.37500000000000006</v>
      </c>
      <c r="X439" s="6">
        <f t="shared" si="32"/>
        <v>0.75000000000000011</v>
      </c>
      <c r="Y439" s="27" t="str">
        <f t="shared" si="33"/>
        <v>16x12</v>
      </c>
      <c r="Z439" s="30">
        <f t="shared" si="34"/>
        <v>0.37500000000000006</v>
      </c>
      <c r="AA439" s="31" t="s">
        <v>13</v>
      </c>
      <c r="AC439" s="37"/>
      <c r="AD439" s="37"/>
    </row>
    <row r="440" spans="20:30" x14ac:dyDescent="0.25">
      <c r="T440" s="42" t="str">
        <f t="shared" si="31"/>
        <v>16x12x0.5</v>
      </c>
      <c r="U440" s="19">
        <v>16</v>
      </c>
      <c r="V440" s="19">
        <v>12</v>
      </c>
      <c r="W440" s="19">
        <v>0.5</v>
      </c>
      <c r="X440" s="6">
        <f t="shared" si="32"/>
        <v>1</v>
      </c>
      <c r="Y440" s="27" t="str">
        <f t="shared" si="33"/>
        <v>16x12</v>
      </c>
      <c r="Z440" s="30">
        <f t="shared" si="34"/>
        <v>0.5</v>
      </c>
      <c r="AA440" s="31" t="s">
        <v>13</v>
      </c>
      <c r="AC440" s="37"/>
      <c r="AD440" s="37"/>
    </row>
    <row r="441" spans="20:30" x14ac:dyDescent="0.25">
      <c r="T441" s="42" t="str">
        <f t="shared" si="31"/>
        <v>16x12x0.625</v>
      </c>
      <c r="U441" s="19">
        <v>16</v>
      </c>
      <c r="V441" s="19">
        <v>12</v>
      </c>
      <c r="W441" s="19">
        <v>0.625</v>
      </c>
      <c r="X441" s="6">
        <f t="shared" si="32"/>
        <v>1.25</v>
      </c>
      <c r="Y441" s="27" t="str">
        <f t="shared" si="33"/>
        <v>16x12</v>
      </c>
      <c r="Z441" s="30">
        <f t="shared" si="34"/>
        <v>0.625</v>
      </c>
      <c r="AA441" s="31" t="s">
        <v>13</v>
      </c>
      <c r="AC441" s="37"/>
      <c r="AD441" s="37"/>
    </row>
    <row r="442" spans="20:30" x14ac:dyDescent="0.25">
      <c r="T442" s="40" t="str">
        <f t="shared" si="31"/>
        <v>16x16x0.3125</v>
      </c>
      <c r="U442" s="32">
        <v>16</v>
      </c>
      <c r="V442" s="32">
        <v>16</v>
      </c>
      <c r="W442" s="32">
        <v>0.3125</v>
      </c>
      <c r="X442" s="33">
        <f t="shared" si="32"/>
        <v>0.625</v>
      </c>
      <c r="Y442" s="27" t="str">
        <f t="shared" si="33"/>
        <v>16x16</v>
      </c>
      <c r="Z442" s="30">
        <f t="shared" si="34"/>
        <v>0.3125</v>
      </c>
      <c r="AA442" s="31" t="s">
        <v>13</v>
      </c>
      <c r="AC442" s="67"/>
      <c r="AD442" s="67"/>
    </row>
    <row r="443" spans="20:30" x14ac:dyDescent="0.25">
      <c r="T443" s="40" t="str">
        <f t="shared" si="31"/>
        <v>16x16x0.375</v>
      </c>
      <c r="U443" s="32">
        <v>16</v>
      </c>
      <c r="V443" s="32">
        <v>16</v>
      </c>
      <c r="W443" s="32">
        <v>0.37500000000000006</v>
      </c>
      <c r="X443" s="33">
        <f t="shared" si="32"/>
        <v>0.75000000000000011</v>
      </c>
      <c r="Y443" s="27" t="str">
        <f t="shared" si="33"/>
        <v>16x16</v>
      </c>
      <c r="Z443" s="30">
        <f t="shared" si="34"/>
        <v>0.37500000000000006</v>
      </c>
      <c r="AA443" s="31" t="s">
        <v>13</v>
      </c>
      <c r="AC443" s="67"/>
      <c r="AD443" s="67"/>
    </row>
    <row r="444" spans="20:30" x14ac:dyDescent="0.25">
      <c r="T444" s="40" t="str">
        <f t="shared" si="31"/>
        <v>16x16x0.5</v>
      </c>
      <c r="U444" s="32">
        <v>16</v>
      </c>
      <c r="V444" s="32">
        <v>16</v>
      </c>
      <c r="W444" s="32">
        <v>0.5</v>
      </c>
      <c r="X444" s="33">
        <f t="shared" si="32"/>
        <v>1</v>
      </c>
      <c r="Y444" s="27" t="str">
        <f t="shared" si="33"/>
        <v>16x16</v>
      </c>
      <c r="Z444" s="30">
        <f t="shared" si="34"/>
        <v>0.5</v>
      </c>
      <c r="AA444" s="31" t="s">
        <v>13</v>
      </c>
      <c r="AC444" s="67"/>
      <c r="AD444" s="67"/>
    </row>
    <row r="445" spans="20:30" x14ac:dyDescent="0.25">
      <c r="T445" s="40" t="str">
        <f t="shared" si="31"/>
        <v>16x16x0.625</v>
      </c>
      <c r="U445" s="32">
        <v>16</v>
      </c>
      <c r="V445" s="32">
        <v>16</v>
      </c>
      <c r="W445" s="32">
        <v>0.625</v>
      </c>
      <c r="X445" s="33">
        <f t="shared" si="32"/>
        <v>1.25</v>
      </c>
      <c r="Y445" s="27" t="str">
        <f t="shared" si="33"/>
        <v>16x16</v>
      </c>
      <c r="Z445" s="30">
        <f t="shared" si="34"/>
        <v>0.625</v>
      </c>
      <c r="AA445" s="31" t="s">
        <v>13</v>
      </c>
      <c r="AC445" s="67"/>
      <c r="AD445" s="67"/>
    </row>
    <row r="446" spans="20:30" x14ac:dyDescent="0.25">
      <c r="T446" s="42" t="str">
        <f t="shared" si="31"/>
        <v>18x6x0.3125</v>
      </c>
      <c r="U446" s="19">
        <v>18</v>
      </c>
      <c r="V446" s="19">
        <v>6</v>
      </c>
      <c r="W446" s="19">
        <v>0.3125</v>
      </c>
      <c r="X446" s="6">
        <f t="shared" si="32"/>
        <v>0.625</v>
      </c>
      <c r="Y446" s="27" t="str">
        <f t="shared" si="33"/>
        <v>18x6</v>
      </c>
      <c r="Z446" s="30">
        <f t="shared" si="34"/>
        <v>0.3125</v>
      </c>
      <c r="AA446" s="31" t="s">
        <v>13</v>
      </c>
      <c r="AC446" s="37"/>
      <c r="AD446" s="37"/>
    </row>
    <row r="447" spans="20:30" x14ac:dyDescent="0.25">
      <c r="T447" s="42" t="str">
        <f t="shared" si="31"/>
        <v>18x6x0.375</v>
      </c>
      <c r="U447" s="19">
        <v>18</v>
      </c>
      <c r="V447" s="19">
        <v>6</v>
      </c>
      <c r="W447" s="19">
        <v>0.37500000000000006</v>
      </c>
      <c r="X447" s="6">
        <f t="shared" si="32"/>
        <v>0.75000000000000011</v>
      </c>
      <c r="Y447" s="27" t="str">
        <f t="shared" si="33"/>
        <v>18x6</v>
      </c>
      <c r="Z447" s="30">
        <f t="shared" si="34"/>
        <v>0.37500000000000006</v>
      </c>
      <c r="AA447" s="31" t="s">
        <v>13</v>
      </c>
      <c r="AC447" s="37"/>
      <c r="AD447" s="37"/>
    </row>
    <row r="448" spans="20:30" x14ac:dyDescent="0.25">
      <c r="T448" s="42" t="str">
        <f t="shared" si="31"/>
        <v>18x6x0.5</v>
      </c>
      <c r="U448" s="19">
        <v>18</v>
      </c>
      <c r="V448" s="19">
        <v>6</v>
      </c>
      <c r="W448" s="19">
        <v>0.5</v>
      </c>
      <c r="X448" s="6">
        <f t="shared" si="32"/>
        <v>1</v>
      </c>
      <c r="Y448" s="27" t="str">
        <f t="shared" si="33"/>
        <v>18x6</v>
      </c>
      <c r="Z448" s="30">
        <f t="shared" si="34"/>
        <v>0.5</v>
      </c>
      <c r="AA448" s="31" t="s">
        <v>13</v>
      </c>
      <c r="AC448" s="37"/>
      <c r="AD448" s="37"/>
    </row>
    <row r="449" spans="20:30" x14ac:dyDescent="0.25">
      <c r="T449" s="42" t="str">
        <f t="shared" si="31"/>
        <v>20x4x0.3125</v>
      </c>
      <c r="U449" s="19">
        <v>20</v>
      </c>
      <c r="V449" s="19">
        <v>4</v>
      </c>
      <c r="W449" s="19">
        <v>0.3125</v>
      </c>
      <c r="X449" s="6">
        <f t="shared" si="32"/>
        <v>0.625</v>
      </c>
      <c r="Y449" s="27" t="str">
        <f t="shared" si="33"/>
        <v>20x4</v>
      </c>
      <c r="Z449" s="30">
        <f t="shared" si="34"/>
        <v>0.3125</v>
      </c>
      <c r="AA449" s="31" t="s">
        <v>13</v>
      </c>
      <c r="AC449" s="37"/>
      <c r="AD449" s="37"/>
    </row>
    <row r="450" spans="20:30" x14ac:dyDescent="0.25">
      <c r="T450" s="42" t="str">
        <f t="shared" si="31"/>
        <v>20x4x0.375</v>
      </c>
      <c r="U450" s="19">
        <v>20</v>
      </c>
      <c r="V450" s="19">
        <v>4</v>
      </c>
      <c r="W450" s="19">
        <v>0.37500000000000006</v>
      </c>
      <c r="X450" s="6">
        <f t="shared" si="32"/>
        <v>0.75000000000000011</v>
      </c>
      <c r="Y450" s="27" t="str">
        <f t="shared" si="33"/>
        <v>20x4</v>
      </c>
      <c r="Z450" s="30">
        <f t="shared" si="34"/>
        <v>0.37500000000000006</v>
      </c>
      <c r="AA450" s="31" t="s">
        <v>13</v>
      </c>
      <c r="AC450" s="37"/>
      <c r="AD450" s="37"/>
    </row>
    <row r="451" spans="20:30" x14ac:dyDescent="0.25">
      <c r="T451" s="42" t="str">
        <f t="shared" si="31"/>
        <v>20x4x0.5</v>
      </c>
      <c r="U451" s="19">
        <v>20</v>
      </c>
      <c r="V451" s="19">
        <v>4</v>
      </c>
      <c r="W451" s="19">
        <v>0.5</v>
      </c>
      <c r="X451" s="6">
        <f t="shared" si="32"/>
        <v>1</v>
      </c>
      <c r="Y451" s="27" t="str">
        <f t="shared" si="33"/>
        <v>20x4</v>
      </c>
      <c r="Z451" s="30">
        <f t="shared" si="34"/>
        <v>0.5</v>
      </c>
      <c r="AA451" s="31" t="s">
        <v>13</v>
      </c>
      <c r="AC451" s="37"/>
      <c r="AD451" s="37"/>
    </row>
    <row r="452" spans="20:30" x14ac:dyDescent="0.25">
      <c r="T452" s="42" t="str">
        <f t="shared" ref="T452:T458" si="35">CONCATENATE(U452,"x",V452,"x",W452)</f>
        <v>20x8x0.3125</v>
      </c>
      <c r="U452" s="19">
        <v>20</v>
      </c>
      <c r="V452" s="19">
        <v>8</v>
      </c>
      <c r="W452" s="19">
        <v>0.3125</v>
      </c>
      <c r="X452" s="6">
        <f t="shared" ref="X452:X458" si="36">W452*2</f>
        <v>0.625</v>
      </c>
      <c r="Y452" s="27" t="str">
        <f t="shared" ref="Y452:Y458" si="37">U452&amp;"x"&amp;V452</f>
        <v>20x8</v>
      </c>
      <c r="Z452" s="30">
        <f t="shared" ref="Z452:Z458" si="38">W452</f>
        <v>0.3125</v>
      </c>
      <c r="AA452" s="31" t="s">
        <v>13</v>
      </c>
      <c r="AC452" s="37"/>
      <c r="AD452" s="37"/>
    </row>
    <row r="453" spans="20:30" x14ac:dyDescent="0.25">
      <c r="T453" s="42" t="str">
        <f t="shared" si="35"/>
        <v>20x8x0.375</v>
      </c>
      <c r="U453" s="19">
        <v>20</v>
      </c>
      <c r="V453" s="19">
        <v>8</v>
      </c>
      <c r="W453" s="19">
        <v>0.37500000000000006</v>
      </c>
      <c r="X453" s="6">
        <f t="shared" si="36"/>
        <v>0.75000000000000011</v>
      </c>
      <c r="Y453" s="27" t="str">
        <f t="shared" si="37"/>
        <v>20x8</v>
      </c>
      <c r="Z453" s="30">
        <f t="shared" si="38"/>
        <v>0.37500000000000006</v>
      </c>
      <c r="AA453" s="31" t="s">
        <v>13</v>
      </c>
      <c r="AC453" s="37"/>
      <c r="AD453" s="37"/>
    </row>
    <row r="454" spans="20:30" x14ac:dyDescent="0.25">
      <c r="T454" s="42" t="str">
        <f t="shared" si="35"/>
        <v>20x8x0.5</v>
      </c>
      <c r="U454" s="19">
        <v>20</v>
      </c>
      <c r="V454" s="19">
        <v>8</v>
      </c>
      <c r="W454" s="19">
        <v>0.5</v>
      </c>
      <c r="X454" s="6">
        <f t="shared" si="36"/>
        <v>1</v>
      </c>
      <c r="Y454" s="27" t="str">
        <f t="shared" si="37"/>
        <v>20x8</v>
      </c>
      <c r="Z454" s="30">
        <f t="shared" si="38"/>
        <v>0.5</v>
      </c>
      <c r="AA454" s="31" t="s">
        <v>13</v>
      </c>
      <c r="AC454" s="37"/>
      <c r="AD454" s="37"/>
    </row>
    <row r="455" spans="20:30" x14ac:dyDescent="0.25">
      <c r="T455" s="42" t="str">
        <f t="shared" si="35"/>
        <v>20x12x0.3125</v>
      </c>
      <c r="U455" s="19">
        <v>20</v>
      </c>
      <c r="V455" s="19">
        <v>12</v>
      </c>
      <c r="W455" s="19">
        <v>0.3125</v>
      </c>
      <c r="X455" s="6">
        <f t="shared" si="36"/>
        <v>0.625</v>
      </c>
      <c r="Y455" s="27" t="str">
        <f t="shared" si="37"/>
        <v>20x12</v>
      </c>
      <c r="Z455" s="30">
        <f t="shared" si="38"/>
        <v>0.3125</v>
      </c>
      <c r="AA455" s="31" t="s">
        <v>13</v>
      </c>
      <c r="AC455" s="37"/>
      <c r="AD455" s="37"/>
    </row>
    <row r="456" spans="20:30" x14ac:dyDescent="0.25">
      <c r="T456" s="42" t="str">
        <f t="shared" si="35"/>
        <v>20x12x0.375</v>
      </c>
      <c r="U456" s="19">
        <v>20</v>
      </c>
      <c r="V456" s="19">
        <v>12</v>
      </c>
      <c r="W456" s="19">
        <v>0.37500000000000006</v>
      </c>
      <c r="X456" s="6">
        <f t="shared" si="36"/>
        <v>0.75000000000000011</v>
      </c>
      <c r="Y456" s="27" t="str">
        <f t="shared" si="37"/>
        <v>20x12</v>
      </c>
      <c r="Z456" s="30">
        <f t="shared" si="38"/>
        <v>0.37500000000000006</v>
      </c>
      <c r="AA456" s="31" t="s">
        <v>13</v>
      </c>
      <c r="AC456" s="37"/>
      <c r="AD456" s="37"/>
    </row>
    <row r="457" spans="20:30" x14ac:dyDescent="0.25">
      <c r="T457" s="42" t="str">
        <f t="shared" si="35"/>
        <v>20x12x0.5</v>
      </c>
      <c r="U457" s="19">
        <v>20</v>
      </c>
      <c r="V457" s="19">
        <v>12</v>
      </c>
      <c r="W457" s="19">
        <v>0.5</v>
      </c>
      <c r="X457" s="6">
        <f t="shared" si="36"/>
        <v>1</v>
      </c>
      <c r="Y457" s="27" t="str">
        <f t="shared" si="37"/>
        <v>20x12</v>
      </c>
      <c r="Z457" s="30">
        <f t="shared" si="38"/>
        <v>0.5</v>
      </c>
      <c r="AA457" s="31" t="s">
        <v>13</v>
      </c>
      <c r="AC457" s="37"/>
      <c r="AD457" s="37"/>
    </row>
    <row r="458" spans="20:30" x14ac:dyDescent="0.25">
      <c r="T458" s="42" t="str">
        <f t="shared" si="35"/>
        <v>20x12x0.625</v>
      </c>
      <c r="U458" s="19">
        <v>20</v>
      </c>
      <c r="V458" s="19">
        <v>12</v>
      </c>
      <c r="W458" s="19">
        <v>0.625</v>
      </c>
      <c r="X458" s="6">
        <f t="shared" si="36"/>
        <v>1.25</v>
      </c>
      <c r="Y458" s="27" t="str">
        <f t="shared" si="37"/>
        <v>20x12</v>
      </c>
      <c r="Z458" s="30">
        <f t="shared" si="38"/>
        <v>0.625</v>
      </c>
      <c r="AA458" s="31" t="s">
        <v>13</v>
      </c>
      <c r="AC458" s="37"/>
      <c r="AD458" s="37"/>
    </row>
    <row r="459" spans="20:30" x14ac:dyDescent="0.25">
      <c r="T459" s="43" t="s">
        <v>12</v>
      </c>
      <c r="U459" s="20" t="s">
        <v>12</v>
      </c>
      <c r="V459" s="20" t="s">
        <v>12</v>
      </c>
      <c r="W459" s="20" t="s">
        <v>12</v>
      </c>
      <c r="X459" s="20" t="s">
        <v>12</v>
      </c>
      <c r="Y459" s="20" t="s">
        <v>12</v>
      </c>
      <c r="Z459" s="20" t="s">
        <v>12</v>
      </c>
      <c r="AA459" s="31"/>
      <c r="AC459" s="37"/>
      <c r="AD459" s="37"/>
    </row>
  </sheetData>
  <autoFilter ref="K3:N76" xr:uid="{658C5E41-055D-4AEE-A16F-4F6F15A9F5FC}"/>
  <sortState xmlns:xlrd2="http://schemas.microsoft.com/office/spreadsheetml/2017/richdata2" ref="AJ4:AM92">
    <sortCondition ref="AK4:AK92"/>
    <sortCondition ref="AL4:AL92"/>
  </sortState>
  <mergeCells count="1">
    <mergeCell ref="V1:X1"/>
  </mergeCells>
  <phoneticPr fontId="2" type="noConversion"/>
  <dataValidations count="1">
    <dataValidation allowBlank="1" sqref="T4:AA1048576 T2:AA2 A2:H5 V1 T3:X3 Z3:AA3 AC4:AE1048576 AD3:AE3 AG1:AK1 AG2:AG1048576 AF102:AF1048576 S2:S1048576 J2:Q1048576 A6:D1048576 E13:F1048576 E7:F10 G6:H1048576 O1:T1 AF1:AF30 AI2:AP1048576 BA2:XFD1048576 AR2:AY1048576 AN1:XFD1 A1:L1 AC2:AE2 Y1:AE1" xr:uid="{9FDB8543-DF8D-4A03-AE1D-3B978D09D7CF}"/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Sheet1</vt:lpstr>
      <vt:lpstr>Data</vt:lpstr>
      <vt:lpstr>CShape_List</vt:lpstr>
      <vt:lpstr>CShape_Table</vt:lpstr>
      <vt:lpstr>CShape_WidthMatrix_List</vt:lpstr>
      <vt:lpstr>Family</vt:lpstr>
      <vt:lpstr>FBar_List</vt:lpstr>
      <vt:lpstr>FBar_Table</vt:lpstr>
      <vt:lpstr>Fbar_WidthMatrix_List</vt:lpstr>
      <vt:lpstr>LShape_List</vt:lpstr>
      <vt:lpstr>LShape_Table</vt:lpstr>
      <vt:lpstr>LShape_WidthMatrix_List</vt:lpstr>
      <vt:lpstr>RecTube_HLegMatrix_List</vt:lpstr>
      <vt:lpstr>RecTube_List</vt:lpstr>
      <vt:lpstr>RecTube_Table</vt:lpstr>
      <vt:lpstr>RecTube_VLegCol</vt:lpstr>
      <vt:lpstr>RecTube_WallThkMatrix_List</vt:lpstr>
      <vt:lpstr>Spacer_Type_List</vt:lpstr>
      <vt:lpstr>Spacer_Type_Table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Tietz, Steven</dc:creator>
  <cp:lastModifiedBy>Tietz, Steven</cp:lastModifiedBy>
  <dcterms:created xsi:type="dcterms:W3CDTF">2020-05-07T00:31:19Z</dcterms:created>
  <dcterms:modified xsi:type="dcterms:W3CDTF">2023-04-29T18:26:46Z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Revision">
    <vt:lpwstr>3</vt:lpwstr>
  </property>
</Properties>
</file>