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/Desktop/Data science/DAY 2/New Folder With Items/"/>
    </mc:Choice>
  </mc:AlternateContent>
  <xr:revisionPtr revIDLastSave="0" documentId="13_ncr:1_{1A4CC17E-2612-1348-A9C5-2686F8A10DD2}" xr6:coauthVersionLast="41" xr6:coauthVersionMax="41" xr10:uidLastSave="{00000000-0000-0000-0000-000000000000}"/>
  <bookViews>
    <workbookView xWindow="0" yWindow="460" windowWidth="25600" windowHeight="14600" activeTab="6" xr2:uid="{00000000-000D-0000-FFFF-FFFF00000000}"/>
  </bookViews>
  <sheets>
    <sheet name="Category" sheetId="2" r:id="rId1"/>
    <sheet name="Sub category" sheetId="5" r:id="rId2"/>
    <sheet name="date created" sheetId="6" r:id="rId3"/>
    <sheet name="Sheet4" sheetId="13" r:id="rId4"/>
    <sheet name="Sheet1" sheetId="1" r:id="rId5"/>
    <sheet name="New Sheet" sheetId="9" r:id="rId6"/>
    <sheet name="Sheet2" sheetId="11" r:id="rId7"/>
  </sheets>
  <definedNames>
    <definedName name="_xlnm._FilterDatabase" localSheetId="4" hidden="1">Sheet1!$A$1:$T$4115</definedName>
    <definedName name="_xlnm.Print_Titles" localSheetId="1">'Sub category'!$A:$A,'Sub category'!$1:$5</definedName>
    <definedName name="Range">Sheet1!$D$1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9" l="1"/>
  <c r="D12" i="9"/>
  <c r="D5" i="9"/>
  <c r="E5" i="9"/>
  <c r="D4" i="9"/>
  <c r="D3" i="9"/>
  <c r="H6" i="9"/>
  <c r="H7" i="9"/>
  <c r="H8" i="9"/>
  <c r="H9" i="9"/>
  <c r="H10" i="9"/>
  <c r="H11" i="9"/>
  <c r="H13" i="9"/>
  <c r="G6" i="9"/>
  <c r="G7" i="9"/>
  <c r="G8" i="9"/>
  <c r="G9" i="9"/>
  <c r="G10" i="9"/>
  <c r="G11" i="9"/>
  <c r="G13" i="9"/>
  <c r="H2" i="9"/>
  <c r="G2" i="9"/>
  <c r="F6" i="9"/>
  <c r="F7" i="9"/>
  <c r="F8" i="9"/>
  <c r="F9" i="9"/>
  <c r="F10" i="9"/>
  <c r="F11" i="9"/>
  <c r="F13" i="9"/>
  <c r="F2" i="9"/>
  <c r="E6" i="9"/>
  <c r="E7" i="9"/>
  <c r="E8" i="9"/>
  <c r="E9" i="9"/>
  <c r="E10" i="9"/>
  <c r="E11" i="9"/>
  <c r="E13" i="9"/>
  <c r="E2" i="9"/>
  <c r="D13" i="9"/>
  <c r="C13" i="9"/>
  <c r="D11" i="9"/>
  <c r="C11" i="9"/>
  <c r="D10" i="9"/>
  <c r="C10" i="9"/>
  <c r="D9" i="9"/>
  <c r="C9" i="9"/>
  <c r="D8" i="9"/>
  <c r="C8" i="9"/>
  <c r="D7" i="9"/>
  <c r="C7" i="9"/>
  <c r="D6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13" i="9"/>
  <c r="D2" i="9"/>
  <c r="B2" i="9"/>
  <c r="E12" i="9"/>
  <c r="G12" i="9"/>
  <c r="H12" i="9"/>
  <c r="F5" i="9"/>
  <c r="G5" i="9"/>
  <c r="H5" i="9"/>
  <c r="E4" i="9"/>
  <c r="E3" i="9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F12" i="9"/>
  <c r="G4" i="9"/>
  <c r="F4" i="9"/>
  <c r="H4" i="9"/>
  <c r="F3" i="9"/>
  <c r="G3" i="9"/>
  <c r="H3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<sst xmlns="http://schemas.openxmlformats.org/spreadsheetml/2006/main" count="33089" uniqueCount="8410">
  <si>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</si>
  <si>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</si>
  <si>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</si>
  <si>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</si>
  <si>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</si>
  <si>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</si>
  <si>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</si>
  <si>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</si>
  <si>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</si>
  <si>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</si>
  <si>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</si>
  <si>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</si>
  <si>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</si>
  <si>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</si>
  <si>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</si>
  <si>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</si>
  <si>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</si>
  <si>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</si>
  <si>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</si>
  <si>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</si>
  <si>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</si>
  <si>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</si>
  <si>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</si>
  <si>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</si>
  <si>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</si>
  <si>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</si>
  <si>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</si>
  <si>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</si>
  <si>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</si>
  <si>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</si>
  <si>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</si>
  <si>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</si>
  <si>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</si>
  <si>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</si>
  <si>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</si>
  <si>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</si>
  <si>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</si>
  <si>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</si>
  <si>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</si>
  <si>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</si>
  <si>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</si>
  <si>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</si>
  <si>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</si>
  <si>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</si>
  <si>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</si>
  <si>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</si>
  <si>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</si>
  <si>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</si>
  <si>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</si>
  <si>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</si>
  <si>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</si>
  <si>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</si>
  <si>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</si>
  <si>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</si>
  <si>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</si>
  <si>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</si>
  <si>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</si>
  <si>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</si>
  <si>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</si>
  <si>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</si>
  <si>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</si>
  <si>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</si>
  <si>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</si>
  <si>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</si>
  <si>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</si>
  <si>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</si>
  <si>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</si>
  <si>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</si>
  <si>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</si>
  <si>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</si>
  <si>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</si>
  <si>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</si>
  <si>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</si>
  <si>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</si>
  <si>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</si>
  <si>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</si>
  <si>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</si>
  <si>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</si>
  <si>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</si>
  <si>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</si>
  <si>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</si>
  <si>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</si>
  <si>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</si>
  <si>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</si>
  <si>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</si>
  <si>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</si>
  <si>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</si>
  <si>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</si>
  <si>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</si>
  <si>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</si>
  <si>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</si>
  <si>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</si>
  <si>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</si>
  <si>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</si>
  <si>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</si>
  <si>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</si>
  <si>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</si>
  <si>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</si>
  <si>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</si>
  <si>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</si>
  <si>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</si>
  <si>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</si>
  <si>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</si>
  <si>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</si>
  <si>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</si>
  <si>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</si>
  <si>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</si>
  <si>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</si>
  <si>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</si>
  <si>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</si>
  <si>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</si>
  <si>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</si>
  <si>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</si>
  <si>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</si>
  <si>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</si>
  <si>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</si>
  <si>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</si>
  <si>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</si>
  <si>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</si>
  <si>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</si>
  <si>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</si>
  <si>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</si>
  <si>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</si>
  <si>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</si>
  <si>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</si>
  <si>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</si>
  <si>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</si>
  <si>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</si>
  <si>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</si>
  <si>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</si>
  <si>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</si>
  <si>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</si>
  <si>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</si>
  <si>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</si>
  <si>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</si>
  <si>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</si>
  <si>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</si>
  <si>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</si>
  <si>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</si>
  <si>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</si>
  <si>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</si>
  <si>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</si>
  <si>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</si>
  <si>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</si>
  <si>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</si>
  <si>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</si>
  <si>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</si>
  <si>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</si>
  <si>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</si>
  <si>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</si>
  <si>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</si>
  <si>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</si>
  <si>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</si>
  <si>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</si>
  <si>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</si>
  <si>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</si>
  <si>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</si>
  <si>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</si>
  <si>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</si>
  <si>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</si>
  <si>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</si>
  <si>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</si>
  <si>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</si>
  <si>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</si>
  <si>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</si>
  <si>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</si>
  <si>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</si>
  <si>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</si>
  <si>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</si>
  <si>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</si>
  <si>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</si>
  <si>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</si>
  <si>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</si>
  <si>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</si>
  <si>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</si>
  <si>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</si>
  <si>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</si>
  <si>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</si>
  <si>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</si>
  <si>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</si>
  <si>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</si>
  <si>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</si>
  <si>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</si>
  <si>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</si>
  <si>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</si>
  <si>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</si>
  <si>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</si>
  <si>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</si>
  <si>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</si>
  <si>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</si>
  <si>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</si>
  <si>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</si>
  <si>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</si>
  <si>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</si>
  <si>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</si>
  <si>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</si>
  <si>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</si>
  <si>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</si>
  <si>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</si>
  <si>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</si>
  <si>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</si>
  <si>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</si>
  <si>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</si>
  <si>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</si>
  <si>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</si>
  <si>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</si>
  <si>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</si>
  <si>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</si>
  <si>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</si>
  <si>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</si>
  <si>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</si>
  <si>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</si>
  <si>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</si>
  <si>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</si>
  <si>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</si>
  <si>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</si>
  <si>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</si>
  <si>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</si>
  <si>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</si>
  <si>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</si>
  <si>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</si>
  <si>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</si>
  <si>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</si>
  <si>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</si>
  <si>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</si>
  <si>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</si>
  <si>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</si>
  <si>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</si>
  <si>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</si>
  <si>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</si>
  <si>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</si>
  <si>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</si>
  <si>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</si>
  <si>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</si>
  <si>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</si>
  <si>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</si>
  <si>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</si>
  <si>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</si>
  <si>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</si>
  <si>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</si>
  <si>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</si>
  <si>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</si>
  <si>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</si>
  <si>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</si>
  <si>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</si>
  <si>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</si>
  <si>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</si>
  <si>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</si>
  <si>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</si>
  <si>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</si>
  <si>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</si>
  <si>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</si>
  <si>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</si>
  <si>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</si>
  <si>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</si>
  <si>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</si>
  <si>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</si>
  <si>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</si>
  <si>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</si>
  <si>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</si>
  <si>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</si>
  <si>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</si>
  <si>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</si>
  <si>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</si>
  <si>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</si>
  <si>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</si>
  <si>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</si>
  <si>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</si>
  <si>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</si>
  <si>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</si>
  <si>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</si>
  <si>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</si>
  <si>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</si>
  <si>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</si>
  <si>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</si>
  <si>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</si>
  <si>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</si>
  <si>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</si>
  <si>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</si>
  <si>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</si>
  <si>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</si>
  <si>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</si>
  <si>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</si>
  <si>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</si>
  <si>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</si>
  <si>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</si>
  <si>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</si>
  <si>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</si>
  <si>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</si>
  <si>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</si>
  <si>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</si>
  <si>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</si>
  <si>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</si>
  <si>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</si>
  <si>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</si>
  <si>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</si>
  <si>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</si>
  <si>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</si>
  <si>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</si>
  <si>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</si>
  <si>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</si>
  <si>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</si>
  <si>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</si>
  <si>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</si>
  <si>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</si>
  <si>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</si>
  <si>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</si>
  <si>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</si>
  <si>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</si>
  <si>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</si>
  <si>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</si>
  <si>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</si>
  <si>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</si>
  <si>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</si>
  <si>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</si>
  <si>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</si>
  <si>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</si>
  <si>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</si>
  <si>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</si>
  <si>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</si>
  <si>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</si>
  <si>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</si>
  <si>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</si>
  <si>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</si>
  <si>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</si>
  <si>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</si>
  <si>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</si>
  <si>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</si>
  <si>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</si>
  <si>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</si>
  <si>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</si>
  <si>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</si>
  <si>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</si>
  <si>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</si>
  <si>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</si>
  <si>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</si>
  <si>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</si>
  <si>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</si>
  <si>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</si>
  <si>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</si>
  <si>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</si>
  <si>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</si>
  <si>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</si>
  <si>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</si>
  <si>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</si>
  <si>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</si>
  <si>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</si>
  <si>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</si>
  <si>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</si>
  <si>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</si>
  <si>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</si>
  <si>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</si>
  <si>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</si>
  <si>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</si>
  <si>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</si>
  <si>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</si>
  <si>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</si>
  <si>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</si>
  <si>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</si>
  <si>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</si>
  <si>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</si>
  <si>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</si>
  <si>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</si>
  <si>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</si>
  <si>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</si>
  <si>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</si>
  <si>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</si>
  <si>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</si>
  <si>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</si>
  <si>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</si>
  <si>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</si>
  <si>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</si>
  <si>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</si>
  <si>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</si>
  <si>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</si>
  <si>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</si>
  <si>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</si>
  <si>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</si>
  <si>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</si>
  <si>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</si>
  <si>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</si>
  <si>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</si>
  <si>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</si>
  <si>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</si>
  <si>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</si>
  <si>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</si>
  <si>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</si>
  <si>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</si>
  <si>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</si>
  <si>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</si>
  <si>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</si>
  <si>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</si>
  <si>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</si>
  <si>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</si>
  <si>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</si>
  <si>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</si>
  <si>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</si>
  <si>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</si>
  <si>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</si>
  <si>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</si>
  <si>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</si>
  <si>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</si>
  <si>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</si>
  <si>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</si>
  <si>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</si>
  <si>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</si>
  <si>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</si>
  <si>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</si>
  <si>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</si>
  <si>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</si>
  <si>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</si>
  <si>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</si>
  <si>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</si>
  <si>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</si>
  <si>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</si>
  <si>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</si>
  <si>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</si>
  <si>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</si>
  <si>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</si>
  <si>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</si>
  <si>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</si>
  <si>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</si>
  <si>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</si>
  <si>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</si>
  <si>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</si>
  <si>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</si>
  <si>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</si>
  <si>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</si>
  <si>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</si>
  <si>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</si>
  <si>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</si>
  <si>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</si>
  <si>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</si>
  <si>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</si>
  <si>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</si>
  <si>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</si>
  <si>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</si>
  <si>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</si>
  <si>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</si>
  <si>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</si>
  <si>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</si>
  <si>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</si>
  <si>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</si>
  <si>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</si>
  <si>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</si>
  <si>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</si>
  <si>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</si>
  <si>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</si>
  <si>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</si>
  <si>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</si>
  <si>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</si>
  <si>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</si>
  <si>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</si>
  <si>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</si>
  <si>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</si>
  <si>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</si>
  <si>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</si>
  <si>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</si>
  <si>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</si>
  <si>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</si>
  <si>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</si>
  <si>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</si>
  <si>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</si>
  <si>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</si>
  <si>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</si>
  <si>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</si>
  <si>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</si>
  <si>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</si>
  <si>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</si>
  <si>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</si>
  <si>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</si>
  <si>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</si>
  <si>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</si>
  <si>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</si>
  <si>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</si>
  <si>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</si>
  <si>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</si>
  <si>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</si>
  <si>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</si>
  <si>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</si>
  <si>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</si>
  <si>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</si>
  <si>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</si>
  <si>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</si>
  <si>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</si>
  <si>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</si>
  <si>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</si>
  <si>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</si>
  <si>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</si>
  <si>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</si>
  <si>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</si>
  <si>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</si>
  <si>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</si>
  <si>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</si>
  <si>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</si>
  <si>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</si>
  <si>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</si>
  <si>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</si>
  <si>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</si>
  <si>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</si>
  <si>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</si>
  <si>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</si>
  <si>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</si>
  <si>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</si>
  <si>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</si>
  <si>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</si>
  <si>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</si>
  <si>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</si>
  <si>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</si>
  <si>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</si>
  <si>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</si>
  <si>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</si>
  <si>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</si>
  <si>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</si>
  <si>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</si>
  <si>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</si>
  <si>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</si>
  <si>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</si>
  <si>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</si>
  <si>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</si>
  <si>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</si>
  <si>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</si>
  <si>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</si>
  <si>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</si>
  <si>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</si>
  <si>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</si>
  <si>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</si>
  <si>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</si>
  <si>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</si>
  <si>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</si>
  <si>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</si>
  <si>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</si>
  <si>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</si>
  <si>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</si>
  <si>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</si>
  <si>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</si>
  <si>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</si>
  <si>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</si>
  <si>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</si>
  <si>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</si>
  <si>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</si>
  <si>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</si>
  <si>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</si>
  <si>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</si>
  <si>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</si>
  <si>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</si>
  <si>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</si>
  <si>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</si>
  <si>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</si>
  <si>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</si>
  <si>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</si>
  <si>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</si>
  <si>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</si>
  <si>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</si>
  <si>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</si>
  <si>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</si>
  <si>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</si>
  <si>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</si>
  <si>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</si>
  <si>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</si>
  <si>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</si>
  <si>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</si>
  <si>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</si>
  <si>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</si>
  <si>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</si>
  <si>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</si>
  <si>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</si>
  <si>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</si>
  <si>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</si>
  <si>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</si>
  <si>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</si>
  <si>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</si>
  <si>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</si>
  <si>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</si>
  <si>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</si>
  <si>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</si>
  <si>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</si>
  <si>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</si>
  <si>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</si>
  <si>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</si>
  <si>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</si>
  <si>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</si>
  <si>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</si>
  <si>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</si>
  <si>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</si>
  <si>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</si>
  <si>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</si>
  <si>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</si>
  <si>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</si>
  <si>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</si>
  <si>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</si>
  <si>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</si>
  <si>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</si>
  <si>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</si>
  <si>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</si>
  <si>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</si>
  <si>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</si>
  <si>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</si>
  <si>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</si>
  <si>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</si>
  <si>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</si>
  <si>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</si>
  <si>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</si>
  <si>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</si>
  <si>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</si>
  <si>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</si>
  <si>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</si>
  <si>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</si>
  <si>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</si>
  <si>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</si>
  <si>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</si>
  <si>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</si>
  <si>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</si>
  <si>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</si>
  <si>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</si>
  <si>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</si>
  <si>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</si>
  <si>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</si>
  <si>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</si>
  <si>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</si>
  <si>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</si>
  <si>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</si>
  <si>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</si>
  <si>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</si>
  <si>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</si>
  <si>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</si>
  <si>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</si>
  <si>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</si>
  <si>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</si>
  <si>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</si>
  <si>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</si>
  <si>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</si>
  <si>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</si>
  <si>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</si>
  <si>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</si>
  <si>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</si>
  <si>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</si>
  <si>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</si>
  <si>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</si>
  <si>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</si>
  <si>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</si>
  <si>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</si>
  <si>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</si>
  <si>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</si>
  <si>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</si>
  <si>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</si>
  <si>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</si>
  <si>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</si>
  <si>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</si>
  <si>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</si>
  <si>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</si>
  <si>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</si>
  <si>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</si>
  <si>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</si>
  <si>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</si>
  <si>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</si>
  <si>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</si>
  <si>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</si>
  <si>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</si>
  <si>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</si>
  <si>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</si>
  <si>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</si>
  <si>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</si>
  <si>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</si>
  <si>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</si>
  <si>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</si>
  <si>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</si>
  <si>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</si>
  <si>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</si>
  <si>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</si>
  <si>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</si>
  <si>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</si>
  <si>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</si>
  <si>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</si>
  <si>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</si>
  <si>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</si>
  <si>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</si>
  <si>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</si>
  <si>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</si>
  <si>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</si>
  <si>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</si>
  <si>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</si>
  <si>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</si>
  <si>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</si>
  <si>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</si>
  <si>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</si>
  <si>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</si>
  <si>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</si>
  <si>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</si>
  <si>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</si>
  <si>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</si>
  <si>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</si>
  <si>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</si>
  <si>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</si>
  <si>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</si>
  <si>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</si>
  <si>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</si>
  <si>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</si>
  <si>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</si>
  <si>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</si>
  <si>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</si>
  <si>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</si>
  <si>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</si>
  <si>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</si>
  <si>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</si>
  <si>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</si>
  <si>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</si>
  <si>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</si>
  <si>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</si>
  <si>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</si>
  <si>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</si>
  <si>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</si>
  <si>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</si>
  <si>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</si>
  <si>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</si>
  <si>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</si>
  <si>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</si>
  <si>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</si>
  <si>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</si>
  <si>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</si>
  <si>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</si>
  <si>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</si>
  <si>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</si>
  <si>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</si>
  <si>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</si>
  <si>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</si>
  <si>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</si>
  <si>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</si>
  <si>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</si>
  <si>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</si>
  <si>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</si>
  <si>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</si>
  <si>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</si>
  <si>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</si>
  <si>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</si>
  <si>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</si>
  <si>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</si>
  <si>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</si>
  <si>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</si>
  <si>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</si>
  <si>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</si>
  <si>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</si>
  <si>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</si>
  <si>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</si>
  <si>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</si>
  <si>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</si>
  <si>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</si>
  <si>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</si>
  <si>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</si>
  <si>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</si>
  <si>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</si>
  <si>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</si>
  <si>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</si>
  <si>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</si>
  <si>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</si>
  <si>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</si>
  <si>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</si>
  <si>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</si>
  <si>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</si>
  <si>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</si>
  <si>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</si>
  <si>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</si>
  <si>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</si>
  <si>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</si>
  <si>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</si>
  <si>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</si>
  <si>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</si>
  <si>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</si>
  <si>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</si>
  <si>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</si>
  <si>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</si>
  <si>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</si>
  <si>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</si>
  <si>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</si>
  <si>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</si>
  <si>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</si>
  <si>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</si>
  <si>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</si>
  <si>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</si>
  <si>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</si>
  <si>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</si>
  <si>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</si>
  <si>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</si>
  <si>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</si>
  <si>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</si>
  <si>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</si>
  <si>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</si>
  <si>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</si>
  <si>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</si>
  <si>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</si>
  <si>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</si>
  <si>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</si>
  <si>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</si>
  <si>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</si>
  <si>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</si>
  <si>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</si>
  <si>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</si>
  <si>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</si>
  <si>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</si>
  <si>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</si>
  <si>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</si>
  <si>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</si>
  <si>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</si>
  <si>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</si>
  <si>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</si>
  <si>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</si>
  <si>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</si>
  <si>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</si>
  <si>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</si>
  <si>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</si>
  <si>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</si>
  <si>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</si>
  <si>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</si>
  <si>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</si>
  <si>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</si>
  <si>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</si>
  <si>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</si>
  <si>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</si>
  <si>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</si>
  <si>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</si>
  <si>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</si>
  <si>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</si>
  <si>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</si>
  <si>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</si>
  <si>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</si>
  <si>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</si>
  <si>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</si>
  <si>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</si>
  <si>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</si>
  <si>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</si>
  <si>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</si>
  <si>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</si>
  <si>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</si>
  <si>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</si>
  <si>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</si>
  <si>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</si>
  <si>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</si>
  <si>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</si>
  <si>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</si>
  <si>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</si>
  <si>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</si>
  <si>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</si>
  <si>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</si>
  <si>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</si>
  <si>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</si>
  <si>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</si>
  <si>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</si>
  <si>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</si>
  <si>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</si>
  <si>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</si>
  <si>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</si>
  <si>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</si>
  <si>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</si>
  <si>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</si>
  <si>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</si>
  <si>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</si>
  <si>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</si>
  <si>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</si>
  <si>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</si>
  <si>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</si>
  <si>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</si>
  <si>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</si>
  <si>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</si>
  <si>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</si>
  <si>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</si>
  <si>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</si>
  <si>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</si>
  <si>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</si>
  <si>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</si>
  <si>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</si>
  <si>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</si>
  <si>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</si>
  <si>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</si>
  <si>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</si>
  <si>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</si>
  <si>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</si>
  <si>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</si>
  <si>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</si>
  <si>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</si>
  <si>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</si>
  <si>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</si>
  <si>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</si>
  <si>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</si>
  <si>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</si>
  <si>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</si>
  <si>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</si>
  <si>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</si>
  <si>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</si>
  <si>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</si>
  <si>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</si>
  <si>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</si>
  <si>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</si>
  <si>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</si>
  <si>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</si>
  <si>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</si>
  <si>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</si>
  <si>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</si>
  <si>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</si>
  <si>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</si>
  <si>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</si>
  <si>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</si>
  <si>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</si>
  <si>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</si>
  <si>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</si>
  <si>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</si>
  <si>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</si>
  <si>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</si>
  <si>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</si>
  <si>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</si>
  <si>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</si>
  <si>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</si>
  <si>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</si>
  <si>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</si>
  <si>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</si>
  <si>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</si>
  <si>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</si>
  <si>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</si>
  <si>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</si>
  <si>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</si>
  <si>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</si>
  <si>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</si>
  <si>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</si>
  <si>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</si>
  <si>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</si>
  <si>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</si>
  <si>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</si>
  <si>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</si>
  <si>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</si>
  <si>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</si>
  <si>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</si>
  <si>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</si>
  <si>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</si>
  <si>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</si>
  <si>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</si>
  <si>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</si>
  <si>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</si>
  <si>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</si>
  <si>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</si>
  <si>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</si>
  <si>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</si>
  <si>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</si>
  <si>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</si>
  <si>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</si>
  <si>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</si>
  <si>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</si>
  <si>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</si>
  <si>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</si>
  <si>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</si>
  <si>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</si>
  <si>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</si>
  <si>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</si>
  <si>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</si>
  <si>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</si>
  <si>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</si>
  <si>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</si>
  <si>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</si>
  <si>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</si>
  <si>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</si>
  <si>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</si>
  <si>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</si>
  <si>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</si>
  <si>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</si>
  <si>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</si>
  <si>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</si>
  <si>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</si>
  <si>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</si>
  <si>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</si>
  <si>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</si>
  <si>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</si>
  <si>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</si>
  <si>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</si>
  <si>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</si>
  <si>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</si>
  <si>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</si>
  <si>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</si>
  <si>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</si>
  <si>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</si>
  <si>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</si>
  <si>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</si>
  <si>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</si>
  <si>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</si>
  <si>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</si>
  <si>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</si>
  <si>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</si>
  <si>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</si>
  <si>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</si>
  <si>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</si>
  <si>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</si>
  <si>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</si>
  <si>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</si>
  <si>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</si>
  <si>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</si>
  <si>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</si>
  <si>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</si>
  <si>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</si>
  <si>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</si>
  <si>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</si>
  <si>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</si>
  <si>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</si>
  <si>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</si>
  <si>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</si>
  <si>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</si>
  <si>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</si>
  <si>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</si>
  <si>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</si>
  <si>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</si>
  <si>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</si>
  <si>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</si>
  <si>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</si>
  <si>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</si>
  <si>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</si>
  <si>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</si>
  <si>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</si>
  <si>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</si>
  <si>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</si>
  <si>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</si>
  <si>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</si>
  <si>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</si>
  <si>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</si>
  <si>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</si>
  <si>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</si>
  <si>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</si>
  <si>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</si>
  <si>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</si>
  <si>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</si>
  <si>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</si>
  <si>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</si>
  <si>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</si>
  <si>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</si>
  <si>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</si>
  <si>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</si>
  <si>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</si>
  <si>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</si>
  <si>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</si>
  <si>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</si>
  <si>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</si>
  <si>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</si>
  <si>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</si>
  <si>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</si>
  <si>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</si>
  <si>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</si>
  <si>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</si>
  <si>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</si>
  <si>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</si>
  <si>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</si>
  <si>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</si>
  <si>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</si>
  <si>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</si>
  <si>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</si>
  <si>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</si>
  <si>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</si>
  <si>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</si>
  <si>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</si>
  <si>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</si>
  <si>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</si>
  <si>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</si>
  <si>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</si>
  <si>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</si>
  <si>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</si>
  <si>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</si>
  <si>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</si>
  <si>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</si>
  <si>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</si>
  <si>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</si>
  <si>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</si>
  <si>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</si>
  <si>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</si>
  <si>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</si>
  <si>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</si>
  <si>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</si>
  <si>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</si>
  <si>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</si>
  <si>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</si>
  <si>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</si>
  <si>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</si>
  <si>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</si>
  <si>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</si>
  <si>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</si>
  <si>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</si>
  <si>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</si>
  <si>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</si>
  <si>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</si>
  <si>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</si>
  <si>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</si>
  <si>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</si>
  <si>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</si>
  <si>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</si>
  <si>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</si>
  <si>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</si>
  <si>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</si>
  <si>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</si>
  <si>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</si>
  <si>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</si>
  <si>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</si>
  <si>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</si>
  <si>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</si>
  <si>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</si>
  <si>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</si>
  <si>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</si>
  <si>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</si>
  <si>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</si>
  <si>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</si>
  <si>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</si>
  <si>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</si>
  <si>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</si>
  <si>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</si>
  <si>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</si>
  <si>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</si>
  <si>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</si>
  <si>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</si>
  <si>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</si>
  <si>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</si>
  <si>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</si>
  <si>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</si>
  <si>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</si>
  <si>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</si>
  <si>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</si>
  <si>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</si>
  <si>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</si>
  <si>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</si>
  <si>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</si>
  <si>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</si>
  <si>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</si>
  <si>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</si>
  <si>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</si>
  <si>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</si>
  <si>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</si>
  <si>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</si>
  <si>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</si>
  <si>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</si>
  <si>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</si>
  <si>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</si>
  <si>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</si>
  <si>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</si>
  <si>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</si>
  <si>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</si>
  <si>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</si>
  <si>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</si>
  <si>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</si>
  <si>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</si>
  <si>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</si>
  <si>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</si>
  <si>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</si>
  <si>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</si>
  <si>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</si>
  <si>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</si>
  <si>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</si>
  <si>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</si>
  <si>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</si>
  <si>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</si>
  <si>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</si>
  <si>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</si>
  <si>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</si>
  <si>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</si>
  <si>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</si>
  <si>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</si>
  <si>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</si>
  <si>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</si>
  <si>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</si>
  <si>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</si>
  <si>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</si>
  <si>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</si>
  <si>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</si>
  <si>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</si>
  <si>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</si>
  <si>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</si>
  <si>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</si>
  <si>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</si>
  <si>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</si>
  <si>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</si>
  <si>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</si>
  <si>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</si>
  <si>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</si>
  <si>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</si>
  <si>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</si>
  <si>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</si>
  <si>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</si>
  <si>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</si>
  <si>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</si>
  <si>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</si>
  <si>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</si>
  <si>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</si>
  <si>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</si>
  <si>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</si>
  <si>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</si>
  <si>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</si>
  <si>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</si>
  <si>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</si>
  <si>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</si>
  <si>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</si>
  <si>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</si>
  <si>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</si>
  <si>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</si>
  <si>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</si>
  <si>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</si>
  <si>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</si>
  <si>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</si>
  <si>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</si>
  <si>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</si>
  <si>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</si>
  <si>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</si>
  <si>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</si>
  <si>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</si>
  <si>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</si>
  <si>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</si>
  <si>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</si>
  <si>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</si>
  <si>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</si>
  <si>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</si>
  <si>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</si>
  <si>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</si>
  <si>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</si>
  <si>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</si>
  <si>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</si>
  <si>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</si>
  <si>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</si>
  <si>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</si>
  <si>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</si>
  <si>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</si>
  <si>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</si>
  <si>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</si>
  <si>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</si>
  <si>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</si>
  <si>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</si>
  <si>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</si>
  <si>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</si>
  <si>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</si>
  <si>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</si>
  <si>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</si>
  <si>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</si>
  <si>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</si>
  <si>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</si>
  <si>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</si>
  <si>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</si>
  <si>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</si>
  <si>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</si>
  <si>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</si>
  <si>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</si>
  <si>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</si>
  <si>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</si>
  <si>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</si>
  <si>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</si>
  <si>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</si>
  <si>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</si>
  <si>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</si>
  <si>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</si>
  <si>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</si>
  <si>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</si>
  <si>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</si>
  <si>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</si>
  <si>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</si>
  <si>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</si>
  <si>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</si>
  <si>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</si>
  <si>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</si>
  <si>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</si>
  <si>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</si>
  <si>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</si>
  <si>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</si>
  <si>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</si>
  <si>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</si>
  <si>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</si>
  <si>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</si>
  <si>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</si>
  <si>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</si>
  <si>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</si>
  <si>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</si>
  <si>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</si>
  <si>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</si>
  <si>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</si>
  <si>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</si>
  <si>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</si>
  <si>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</si>
  <si>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</si>
  <si>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</si>
  <si>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</si>
  <si>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</si>
  <si>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</si>
  <si>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</si>
  <si>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</si>
  <si>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</si>
  <si>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</si>
  <si>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</si>
  <si>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</si>
  <si>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</si>
  <si>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</si>
  <si>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</si>
  <si>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</si>
  <si>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</si>
  <si>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</si>
  <si>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</si>
  <si>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</si>
  <si>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</si>
  <si>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</si>
  <si>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</si>
  <si>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</si>
  <si>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</si>
  <si>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</si>
  <si>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</si>
  <si>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</si>
  <si>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</si>
  <si>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</si>
  <si>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</si>
  <si>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</si>
  <si>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</si>
  <si>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</si>
  <si>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</si>
  <si>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</si>
  <si>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</si>
  <si>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</si>
  <si>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</si>
  <si>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</si>
  <si>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</si>
  <si>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</si>
  <si>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</si>
  <si>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</si>
  <si>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</si>
  <si>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</si>
  <si>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</si>
  <si>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</si>
  <si>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</si>
  <si>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</si>
  <si>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</si>
  <si>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</si>
  <si>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</si>
  <si>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</si>
  <si>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</si>
  <si>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</si>
  <si>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</si>
  <si>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</si>
  <si>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</si>
  <si>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</si>
  <si>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</si>
  <si>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</si>
  <si>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</si>
  <si>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</si>
  <si>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</si>
  <si>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</si>
  <si>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</si>
  <si>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</si>
  <si>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</si>
  <si>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</si>
  <si>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</si>
  <si>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</si>
  <si>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</si>
  <si>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</si>
  <si>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</si>
  <si>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</si>
  <si>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</si>
  <si>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</si>
  <si>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</si>
  <si>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</si>
  <si>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</si>
  <si>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</si>
  <si>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</si>
  <si>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</si>
  <si>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</si>
  <si>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</si>
  <si>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</si>
  <si>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</si>
  <si>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</si>
  <si>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</si>
  <si>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</si>
  <si>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</si>
  <si>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</si>
  <si>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</si>
  <si>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</si>
  <si>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</si>
  <si>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</si>
  <si>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</si>
  <si>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</si>
  <si>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</si>
  <si>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</si>
  <si>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</si>
  <si>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</si>
  <si>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</si>
  <si>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</si>
  <si>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</si>
  <si>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</si>
  <si>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</si>
  <si>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</si>
  <si>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</si>
  <si>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</si>
  <si>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</si>
  <si>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</si>
  <si>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</si>
  <si>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</si>
  <si>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</si>
  <si>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</si>
  <si>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</si>
  <si>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</si>
  <si>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</si>
  <si>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</si>
  <si>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</si>
  <si>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</si>
  <si>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</si>
  <si>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</si>
  <si>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</si>
  <si>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</si>
  <si>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</si>
  <si>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</si>
  <si>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</si>
  <si>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</si>
  <si>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</si>
  <si>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</si>
  <si>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</si>
  <si>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</si>
  <si>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</si>
  <si>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</si>
  <si>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</si>
  <si>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</si>
  <si>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</si>
  <si>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</si>
  <si>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</si>
  <si>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</si>
  <si>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</si>
  <si>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</si>
  <si>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</si>
  <si>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</si>
  <si>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</si>
  <si>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</si>
  <si>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</si>
  <si>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</si>
  <si>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</si>
  <si>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</si>
  <si>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</si>
  <si>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</si>
  <si>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</si>
  <si>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</si>
  <si>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</si>
  <si>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</si>
  <si>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</si>
  <si>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</si>
  <si>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</si>
  <si>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</si>
  <si>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</si>
  <si>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</si>
  <si>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</si>
  <si>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</si>
  <si>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</si>
  <si>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</si>
  <si>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</si>
  <si>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</si>
  <si>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</si>
  <si>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</si>
  <si>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</si>
  <si>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</si>
  <si>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</si>
  <si>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</si>
  <si>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</si>
  <si>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</si>
  <si>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</si>
  <si>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</si>
  <si>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</si>
  <si>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</si>
  <si>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</si>
  <si>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</si>
  <si>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</si>
  <si>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</si>
  <si>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</si>
  <si>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</si>
  <si>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</si>
  <si>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</si>
  <si>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</si>
  <si>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</si>
  <si>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</si>
  <si>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</si>
  <si>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</si>
  <si>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</si>
  <si>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</si>
  <si>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</si>
  <si>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</si>
  <si>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</si>
  <si>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</si>
  <si>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</si>
  <si>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</si>
  <si>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</si>
  <si>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</si>
  <si>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</si>
  <si>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</si>
  <si>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</si>
  <si>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</si>
  <si>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</si>
  <si>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</si>
  <si>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</si>
  <si>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</si>
  <si>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</si>
  <si>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</si>
  <si>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</si>
  <si>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</si>
  <si>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</si>
  <si>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</si>
  <si>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</si>
  <si>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</si>
  <si>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</si>
  <si>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</si>
  <si>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</si>
  <si>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</si>
  <si>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</si>
  <si>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</si>
  <si>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</si>
  <si>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</si>
  <si>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</si>
  <si>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</si>
  <si>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</si>
  <si>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</si>
  <si>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</si>
  <si>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</si>
  <si>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</si>
  <si>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</si>
  <si>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</si>
  <si>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</si>
  <si>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</si>
  <si>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</si>
  <si>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</si>
  <si>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</si>
  <si>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</si>
  <si>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</si>
  <si>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</si>
  <si>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</si>
  <si>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</si>
  <si>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</si>
  <si>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</si>
  <si>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</si>
  <si>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</si>
  <si>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</si>
  <si>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</si>
  <si>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</si>
  <si>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</si>
  <si>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</si>
  <si>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</si>
  <si>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</si>
  <si>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</si>
  <si>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</si>
  <si>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</si>
  <si>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</si>
  <si>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</si>
  <si>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</si>
  <si>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</si>
  <si>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</si>
  <si>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</si>
  <si>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</si>
  <si>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</si>
  <si>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</si>
  <si>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</si>
  <si>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</si>
  <si>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</si>
  <si>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</si>
  <si>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</si>
  <si>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</si>
  <si>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</si>
  <si>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</si>
  <si>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</si>
  <si>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</si>
  <si>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</si>
  <si>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</si>
  <si>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</si>
  <si>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</si>
  <si>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</si>
  <si>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</si>
  <si>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</si>
  <si>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</si>
  <si>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</si>
  <si>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</si>
  <si>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</si>
  <si>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</si>
  <si>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</si>
  <si>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</si>
  <si>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</si>
  <si>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</si>
  <si>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</si>
  <si>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</si>
  <si>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</si>
  <si>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</si>
  <si>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</si>
  <si>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</si>
  <si>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</si>
  <si>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</si>
  <si>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</si>
  <si>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</si>
  <si>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</si>
  <si>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</si>
  <si>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</si>
  <si>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</si>
  <si>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</si>
  <si>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</si>
  <si>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</si>
  <si>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</si>
  <si>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</si>
  <si>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</si>
  <si>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</si>
  <si>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</si>
  <si>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</si>
  <si>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</si>
  <si>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</si>
  <si>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</si>
  <si>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</si>
  <si>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</si>
  <si>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</si>
  <si>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</si>
  <si>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</si>
  <si>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</si>
  <si>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</si>
  <si>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</si>
  <si>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</si>
  <si>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</si>
  <si>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</si>
  <si>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</si>
  <si>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</si>
  <si>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</si>
  <si>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</si>
  <si>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</si>
  <si>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</si>
  <si>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</si>
  <si>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</si>
  <si>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</si>
  <si>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</si>
  <si>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</si>
  <si>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</si>
  <si>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</si>
  <si>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</si>
  <si>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</si>
  <si>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</si>
  <si>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</si>
  <si>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</si>
  <si>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</si>
  <si>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</si>
  <si>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</si>
  <si>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</si>
  <si>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</si>
  <si>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</si>
  <si>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</si>
  <si>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</si>
  <si>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</si>
  <si>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</si>
  <si>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</si>
  <si>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</si>
  <si>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</si>
  <si>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</si>
  <si>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</si>
  <si>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</si>
  <si>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</si>
  <si>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</si>
  <si>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</si>
  <si>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</si>
  <si>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</si>
  <si>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</si>
  <si>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</si>
  <si>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</si>
  <si>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</si>
  <si>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</si>
  <si>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</si>
  <si>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</si>
  <si>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</si>
  <si>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</si>
  <si>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</si>
  <si>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</si>
  <si>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</si>
  <si>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</si>
  <si>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</si>
  <si>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</si>
  <si>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</si>
  <si>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</si>
  <si>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</si>
  <si>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</si>
  <si>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</si>
  <si>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</si>
  <si>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</si>
  <si>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</si>
  <si>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</si>
  <si>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</si>
  <si>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</si>
  <si>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</si>
  <si>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</si>
  <si>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</si>
  <si>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</si>
  <si>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</si>
  <si>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</si>
  <si>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</si>
  <si>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</si>
  <si>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</si>
  <si>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</si>
  <si>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</si>
  <si>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</si>
  <si>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</si>
  <si>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</si>
  <si>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</si>
  <si>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</si>
  <si>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</si>
  <si>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</si>
  <si>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</si>
  <si>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</si>
  <si>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</si>
  <si>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</si>
  <si>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</si>
  <si>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</si>
  <si>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</si>
  <si>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</si>
  <si>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</si>
  <si>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</si>
  <si>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</si>
  <si>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</si>
  <si>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</si>
  <si>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</si>
  <si>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</si>
  <si>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</si>
  <si>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</si>
  <si>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</si>
  <si>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</si>
  <si>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</si>
  <si>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</si>
  <si>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</si>
  <si>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</si>
  <si>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</si>
  <si>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</si>
  <si>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</si>
  <si>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</si>
  <si>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</si>
  <si>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</si>
  <si>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</si>
  <si>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</si>
  <si>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</si>
  <si>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</si>
  <si>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</si>
  <si>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</si>
  <si>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</si>
  <si>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</si>
  <si>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</si>
  <si>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</si>
  <si>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</si>
  <si>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</si>
  <si>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</si>
  <si>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</si>
  <si>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</si>
  <si>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</si>
  <si>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</si>
  <si>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</si>
  <si>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</si>
  <si>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</si>
  <si>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</si>
  <si>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</si>
  <si>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</si>
  <si>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</si>
  <si>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</si>
  <si>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</si>
  <si>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</si>
  <si>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</si>
  <si>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</si>
  <si>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</si>
  <si>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</si>
  <si>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</si>
  <si>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</si>
  <si>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</si>
  <si>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</si>
  <si>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</si>
  <si>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</si>
  <si>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</si>
  <si>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</si>
  <si>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</si>
  <si>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</si>
  <si>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</si>
  <si>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</si>
  <si>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</si>
  <si>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</si>
  <si>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</si>
  <si>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</si>
  <si>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</si>
  <si>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</si>
  <si>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</si>
  <si>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</si>
  <si>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</si>
  <si>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</si>
  <si>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</si>
  <si>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</si>
  <si>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</si>
  <si>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</si>
  <si>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</si>
  <si>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</si>
  <si>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</si>
  <si>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</si>
  <si>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</si>
  <si>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</si>
  <si>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</si>
  <si>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</si>
  <si>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</si>
  <si>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</si>
  <si>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</si>
  <si>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</si>
  <si>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</si>
  <si>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</si>
  <si>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</si>
  <si>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</si>
  <si>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</si>
  <si>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</si>
  <si>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</si>
  <si>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</si>
  <si>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</si>
  <si>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</si>
  <si>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</si>
  <si>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</si>
  <si>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</si>
  <si>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</si>
  <si>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</si>
  <si>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</si>
  <si>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</si>
  <si>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</si>
  <si>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</si>
  <si>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</si>
  <si>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</si>
  <si>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</si>
  <si>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</si>
  <si>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</si>
  <si>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</si>
  <si>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</si>
  <si>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</si>
  <si>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</si>
  <si>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</si>
  <si>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</si>
  <si>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</si>
  <si>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</si>
  <si>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</si>
  <si>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</si>
  <si>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</si>
  <si>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</si>
  <si>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</si>
  <si>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</si>
  <si>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</si>
  <si>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</si>
  <si>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</si>
  <si>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</si>
  <si>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</si>
  <si>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</si>
  <si>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</si>
  <si>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</si>
  <si>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</si>
  <si>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</si>
  <si>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</si>
  <si>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</si>
  <si>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</si>
  <si>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</si>
  <si>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</si>
  <si>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</si>
  <si>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</si>
  <si>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</si>
  <si>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</si>
  <si>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</si>
  <si>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</si>
  <si>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</si>
  <si>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</si>
  <si>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</si>
  <si>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</si>
  <si>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</si>
  <si>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</si>
  <si>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</si>
  <si>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</si>
  <si>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</si>
  <si>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</si>
  <si>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</si>
  <si>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</si>
  <si>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</si>
  <si>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</si>
  <si>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</si>
  <si>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</si>
  <si>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</si>
  <si>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</si>
  <si>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</si>
  <si>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</si>
  <si>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</si>
  <si>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</si>
  <si>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</si>
  <si>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</si>
  <si>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</si>
  <si>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</si>
  <si>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</si>
  <si>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</si>
  <si>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</si>
  <si>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</si>
  <si>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</si>
  <si>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</si>
  <si>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</si>
  <si>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</si>
  <si>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</si>
  <si>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</si>
  <si>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</si>
  <si>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</si>
  <si>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</si>
  <si>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</si>
  <si>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</si>
  <si>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</si>
  <si>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</si>
  <si>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</si>
  <si>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</si>
  <si>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</si>
  <si>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</si>
  <si>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</si>
  <si>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</si>
  <si>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</si>
  <si>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</si>
  <si>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</si>
  <si>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</si>
  <si>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</si>
  <si>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</si>
  <si>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</si>
  <si>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</si>
  <si>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</si>
  <si>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</si>
  <si>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</si>
  <si>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</si>
  <si>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</si>
  <si>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</si>
  <si>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</si>
  <si>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</si>
  <si>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</si>
  <si>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</si>
  <si>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</si>
  <si>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</si>
  <si>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</si>
  <si>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</si>
  <si>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</si>
  <si>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</si>
  <si>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</si>
  <si>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</si>
  <si>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</si>
  <si>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</si>
  <si>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</si>
  <si>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</si>
  <si>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</si>
  <si>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</si>
  <si>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</si>
  <si>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</si>
  <si>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</si>
  <si>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</si>
  <si>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</si>
  <si>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</si>
  <si>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</si>
  <si>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</si>
  <si>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</si>
  <si>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</si>
  <si>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</si>
  <si>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</si>
  <si>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</si>
  <si>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</si>
  <si>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</si>
  <si>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</si>
  <si>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</si>
  <si>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</si>
  <si>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</si>
  <si>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</si>
  <si>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</si>
  <si>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</si>
  <si>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</si>
  <si>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</si>
  <si>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</si>
  <si>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</si>
  <si>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</si>
  <si>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</si>
  <si>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</si>
  <si>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</si>
  <si>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</si>
  <si>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</si>
  <si>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</si>
  <si>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</si>
  <si>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</si>
  <si>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</si>
  <si>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</si>
  <si>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</si>
  <si>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</si>
  <si>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</si>
  <si>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</si>
  <si>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</si>
  <si>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</si>
  <si>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</si>
  <si>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</si>
  <si>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</si>
  <si>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</si>
  <si>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</si>
  <si>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</si>
  <si>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</si>
  <si>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</si>
  <si>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</si>
  <si>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</si>
  <si>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</si>
  <si>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</si>
  <si>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</si>
  <si>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</si>
  <si>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</si>
  <si>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</si>
  <si>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</si>
  <si>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</si>
  <si>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</si>
  <si>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</si>
  <si>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</si>
  <si>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</si>
  <si>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</si>
  <si>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</si>
  <si>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</si>
  <si>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</si>
  <si>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</si>
  <si>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</si>
  <si>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</si>
  <si>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</si>
  <si>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</si>
  <si>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</si>
  <si>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</si>
  <si>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</si>
  <si>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</si>
  <si>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</si>
  <si>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</si>
  <si>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</si>
  <si>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</si>
  <si>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</si>
  <si>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</si>
  <si>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</si>
  <si>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</si>
  <si>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</si>
  <si>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</si>
  <si>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</si>
  <si>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</si>
  <si>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</si>
  <si>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</si>
  <si>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</si>
  <si>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</si>
  <si>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</si>
  <si>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</si>
  <si>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</si>
  <si>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</si>
  <si>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</si>
  <si>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</si>
  <si>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</si>
  <si>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</si>
  <si>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</si>
  <si>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</si>
  <si>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</si>
  <si>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</si>
  <si>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</si>
  <si>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</si>
  <si>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</si>
  <si>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</si>
  <si>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</si>
  <si>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</si>
  <si>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</si>
  <si>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</si>
  <si>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</si>
  <si>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</si>
  <si>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</si>
  <si>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</si>
  <si>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</si>
  <si>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</si>
  <si>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</si>
  <si>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</si>
  <si>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</si>
  <si>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</si>
  <si>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</si>
  <si>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</si>
  <si>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</si>
  <si>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</si>
  <si>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</si>
  <si>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</si>
  <si>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</si>
  <si>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</si>
  <si>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</si>
  <si>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</si>
  <si>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</si>
  <si>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</si>
  <si>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</si>
  <si>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</si>
  <si>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</si>
  <si>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</si>
  <si>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</si>
  <si>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</si>
  <si>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</si>
  <si>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</si>
  <si>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</si>
  <si>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</si>
  <si>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</si>
  <si>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</si>
  <si>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</si>
  <si>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</si>
  <si>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</si>
  <si>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</si>
  <si>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</si>
  <si>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</si>
  <si>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</si>
  <si>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</si>
  <si>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</si>
  <si>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</si>
  <si>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</si>
  <si>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</si>
  <si>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</si>
  <si>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</si>
  <si>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</si>
  <si>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</si>
  <si>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</si>
  <si>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</si>
  <si>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</si>
  <si>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</si>
  <si>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</si>
  <si>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</si>
  <si>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</si>
  <si>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</si>
  <si>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</si>
  <si>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</si>
  <si>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</si>
  <si>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</si>
  <si>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</si>
  <si>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</si>
  <si>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</si>
  <si>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</si>
  <si>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</si>
  <si>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</si>
  <si>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</si>
  <si>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</si>
  <si>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</si>
  <si>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</si>
  <si>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</si>
  <si>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</si>
  <si>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</si>
  <si>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</si>
  <si>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</si>
  <si>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</si>
  <si>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</si>
  <si>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</si>
  <si>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</si>
  <si>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</si>
  <si>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</si>
  <si>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</si>
  <si>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</si>
  <si>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</si>
  <si>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</si>
  <si>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</si>
  <si>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</si>
  <si>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</si>
  <si>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</si>
  <si>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</si>
  <si>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</si>
  <si>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</si>
  <si>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</si>
  <si>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</si>
  <si>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</si>
  <si>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</si>
  <si>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</si>
  <si>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</si>
  <si>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</si>
  <si>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</si>
  <si>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</si>
  <si>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</si>
  <si>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</si>
  <si>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</si>
  <si>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</si>
  <si>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</si>
  <si>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</si>
  <si>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</si>
  <si>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</si>
  <si>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</si>
  <si>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</si>
  <si>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</si>
  <si>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</si>
  <si>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</si>
  <si>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</si>
  <si>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</si>
  <si>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</si>
  <si>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</si>
  <si>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</si>
  <si>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</si>
  <si>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</si>
  <si>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</si>
  <si>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</si>
  <si>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</si>
  <si>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</si>
  <si>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</si>
  <si>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</si>
  <si>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</si>
  <si>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</si>
  <si>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</si>
  <si>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</si>
  <si>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</si>
  <si>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</si>
  <si>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</si>
  <si>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</si>
  <si>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</si>
  <si>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</si>
  <si>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</si>
  <si>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</si>
  <si>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</si>
  <si>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</si>
  <si>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</si>
  <si>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</si>
  <si>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</si>
  <si>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</si>
  <si>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</si>
  <si>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</si>
  <si>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</si>
  <si>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</si>
  <si>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</si>
  <si>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</si>
  <si>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</si>
  <si>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</si>
  <si>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</si>
  <si>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</si>
  <si>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</si>
  <si>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</si>
  <si>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</si>
  <si>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</si>
  <si>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</si>
  <si>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</si>
  <si>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</si>
  <si>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</si>
  <si>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</si>
  <si>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</si>
  <si>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</si>
  <si>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</si>
  <si>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</si>
  <si>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</si>
  <si>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</si>
  <si>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</si>
  <si>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</si>
  <si>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</si>
  <si>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</si>
  <si>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</si>
  <si>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</si>
  <si>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</si>
  <si>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</si>
  <si>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</si>
  <si>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</si>
  <si>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</si>
  <si>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</si>
  <si>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</si>
  <si>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</si>
  <si>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</si>
  <si>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</si>
  <si>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</si>
  <si>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</si>
  <si>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</si>
  <si>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</si>
  <si>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</si>
  <si>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</si>
  <si>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</si>
  <si>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</si>
  <si>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</si>
  <si>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</si>
  <si>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</si>
  <si>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</si>
  <si>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</si>
  <si>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</si>
  <si>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</si>
  <si>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</si>
  <si>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</si>
  <si>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</si>
  <si>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</si>
  <si>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</si>
  <si>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</si>
  <si>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</si>
  <si>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</si>
  <si>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</si>
  <si>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</si>
  <si>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</si>
  <si>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</si>
  <si>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</si>
  <si>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</si>
  <si>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</si>
  <si>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</si>
  <si>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</si>
  <si>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</si>
  <si>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</si>
  <si>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</si>
  <si>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</si>
  <si>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</si>
  <si>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</si>
  <si>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</si>
  <si>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</si>
  <si>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</si>
  <si>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</si>
  <si>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</si>
  <si>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</si>
  <si>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</si>
  <si>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</si>
  <si>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</si>
  <si>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</si>
  <si>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</si>
  <si>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</si>
  <si>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</si>
  <si>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</si>
  <si>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</si>
  <si>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</si>
  <si>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</si>
  <si>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</si>
  <si>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</si>
  <si>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</si>
  <si>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</si>
  <si>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</si>
  <si>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</si>
  <si>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</si>
  <si>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</si>
  <si>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</si>
  <si>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</si>
  <si>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</si>
  <si>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</si>
  <si>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</si>
  <si>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</si>
  <si>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</si>
  <si>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</si>
  <si>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</si>
  <si>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</si>
  <si>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</si>
  <si>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</si>
  <si>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</si>
  <si>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</si>
  <si>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</si>
  <si>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</si>
  <si>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</si>
  <si>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</si>
  <si>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</si>
  <si>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</si>
  <si>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</si>
  <si>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</si>
  <si>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</si>
  <si>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</si>
  <si>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</si>
  <si>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</si>
  <si>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</si>
  <si>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</si>
  <si>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</si>
  <si>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</si>
  <si>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</si>
  <si>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</si>
  <si>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</si>
  <si>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</si>
  <si>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</si>
  <si>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</si>
  <si>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</si>
  <si>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</si>
  <si>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</si>
  <si>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</si>
  <si>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</si>
  <si>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</si>
  <si>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</si>
  <si>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</si>
  <si>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</si>
  <si>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</si>
  <si>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</si>
  <si>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</si>
  <si>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</si>
  <si>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</si>
  <si>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</si>
  <si>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</si>
  <si>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</si>
  <si>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</si>
  <si>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</si>
  <si>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</si>
  <si>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</si>
  <si>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</si>
  <si>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</si>
  <si>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</si>
  <si>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</si>
  <si>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</si>
  <si>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</si>
  <si>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</si>
  <si>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</si>
  <si>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</si>
  <si>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</si>
  <si>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</si>
  <si>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</si>
  <si>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</si>
  <si>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</si>
  <si>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</si>
  <si>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</si>
  <si>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</si>
  <si>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</si>
  <si>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</si>
  <si>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</si>
  <si>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</si>
  <si>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</si>
  <si>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</si>
  <si>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</si>
  <si>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</si>
  <si>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</si>
  <si>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</si>
  <si>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</si>
  <si>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</si>
  <si>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</si>
  <si>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</si>
  <si>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</si>
  <si>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</si>
  <si>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</si>
  <si>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</si>
  <si>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</si>
  <si>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</si>
  <si>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</si>
  <si>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</si>
  <si>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</si>
  <si>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</si>
  <si>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</si>
  <si>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</si>
  <si>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</si>
  <si>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</si>
  <si>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</si>
  <si>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</si>
  <si>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</si>
  <si>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</si>
  <si>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</si>
  <si>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</si>
  <si>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</si>
  <si>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</si>
  <si>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</si>
  <si>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</si>
  <si>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</si>
  <si>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</si>
  <si>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</si>
  <si>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</si>
  <si>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</si>
  <si>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</si>
  <si>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</si>
  <si>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</si>
  <si>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</si>
  <si>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</si>
  <si>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</si>
  <si>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</si>
  <si>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</si>
  <si>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</si>
  <si>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</si>
  <si>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</si>
  <si>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</si>
  <si>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</si>
  <si>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</si>
  <si>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</si>
  <si>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</si>
  <si>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</si>
  <si>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</si>
  <si>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</si>
  <si>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</si>
  <si>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</si>
  <si>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</si>
  <si>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</si>
  <si>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</si>
  <si>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</si>
  <si>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</si>
  <si>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</si>
  <si>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</si>
  <si>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</si>
  <si>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</si>
  <si>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</si>
  <si>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</si>
  <si>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</si>
  <si>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</si>
  <si>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</si>
  <si>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</si>
  <si>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</si>
  <si>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</si>
  <si>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</si>
  <si>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</si>
  <si>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</si>
  <si>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</si>
  <si>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</si>
  <si>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</si>
  <si>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</si>
  <si>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</si>
  <si>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</si>
  <si>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</si>
  <si>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</si>
  <si>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</si>
  <si>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</si>
  <si>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</si>
  <si>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</si>
  <si>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</si>
  <si>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</si>
  <si>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</si>
  <si>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</si>
  <si>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</si>
  <si>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</si>
  <si>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</si>
  <si>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</si>
  <si>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</si>
  <si>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</si>
  <si>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</si>
  <si>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</si>
  <si>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</si>
  <si>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</si>
  <si>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</si>
  <si>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</si>
  <si>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</si>
  <si>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</si>
  <si>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</si>
  <si>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</si>
  <si>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</si>
  <si>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</si>
  <si>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</si>
  <si>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</si>
  <si>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</si>
  <si>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</si>
  <si>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</si>
  <si>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</si>
  <si>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</si>
  <si>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</si>
  <si>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</si>
  <si>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</si>
  <si>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</si>
  <si>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</si>
  <si>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</si>
  <si>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</si>
  <si>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</si>
  <si>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</si>
  <si>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</si>
  <si>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</si>
  <si>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</si>
  <si>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</si>
  <si>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</si>
  <si>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</si>
  <si>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</si>
  <si>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</si>
  <si>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</si>
  <si>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</si>
  <si>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</si>
  <si>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</si>
  <si>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</si>
  <si>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</si>
  <si>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</si>
  <si>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</si>
  <si>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</si>
  <si>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</si>
  <si>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</si>
  <si>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</si>
  <si>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</si>
  <si>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</si>
  <si>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</si>
  <si>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</si>
  <si>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</si>
  <si>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</si>
  <si>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</si>
  <si>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</si>
  <si>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</si>
  <si>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</si>
  <si>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</si>
  <si>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</si>
  <si>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</si>
  <si>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</si>
  <si>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</si>
  <si>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</si>
  <si>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</si>
  <si>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</si>
  <si>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</si>
  <si>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</si>
  <si>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</si>
  <si>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</si>
  <si>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</si>
  <si>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</si>
  <si>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</si>
  <si>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</si>
  <si>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</si>
  <si>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</si>
  <si>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</si>
  <si>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</si>
  <si>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</si>
  <si>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</si>
  <si>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</si>
  <si>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</si>
  <si>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</si>
  <si>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</si>
  <si>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</si>
  <si>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</si>
  <si>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</si>
  <si>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</si>
  <si>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</si>
  <si>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</si>
  <si>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</si>
  <si>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</si>
  <si>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</si>
  <si>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</si>
  <si>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</si>
  <si>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</si>
  <si>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</si>
  <si>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</si>
  <si>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</si>
  <si>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</si>
  <si>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</si>
  <si>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</si>
  <si>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</si>
  <si>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</si>
  <si>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</si>
  <si>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</si>
  <si>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</si>
  <si>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</si>
  <si>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</si>
  <si>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</si>
  <si>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</si>
  <si>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</si>
  <si>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</si>
  <si>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</si>
  <si>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</si>
  <si>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</si>
  <si>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</si>
  <si>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</si>
  <si>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</si>
  <si>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</si>
  <si>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</si>
  <si>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</si>
  <si>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</si>
  <si>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</si>
  <si>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</si>
  <si>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</si>
  <si>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</si>
  <si>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</si>
  <si>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</si>
  <si>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</si>
  <si>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</si>
  <si>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</si>
  <si>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</si>
  <si>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</si>
  <si>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</si>
  <si>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</si>
  <si>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</si>
  <si>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</si>
  <si>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</si>
  <si>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</si>
  <si>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</si>
  <si>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</si>
  <si>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</si>
  <si>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</si>
  <si>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</si>
  <si>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</si>
  <si>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</si>
  <si>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</si>
  <si>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</si>
  <si>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</si>
  <si>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</si>
  <si>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</si>
  <si>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</si>
  <si>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</si>
  <si>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</si>
  <si>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</si>
  <si>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</si>
  <si>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</si>
  <si>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</si>
  <si>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</si>
  <si>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</si>
  <si>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</si>
  <si>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</si>
  <si>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</si>
  <si>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</si>
  <si>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</si>
  <si>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</si>
  <si>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</si>
  <si>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</si>
  <si>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</si>
  <si>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</si>
  <si>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</si>
  <si>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</si>
  <si>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</si>
  <si>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</si>
  <si>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</si>
  <si>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</si>
  <si>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</si>
  <si>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</si>
  <si>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</si>
  <si>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</si>
  <si>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</si>
  <si>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</si>
  <si>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</si>
  <si>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</si>
  <si>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</si>
  <si>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</si>
  <si>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</si>
  <si>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</si>
  <si>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</si>
  <si>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</si>
  <si>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</si>
  <si>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</si>
  <si>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</si>
  <si>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</si>
  <si>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</si>
  <si>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</si>
  <si>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</si>
  <si>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</si>
  <si>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</si>
  <si>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</si>
  <si>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</si>
  <si>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</si>
  <si>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</si>
  <si>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</si>
  <si>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</si>
  <si>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</si>
  <si>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</si>
  <si>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</si>
  <si>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</si>
  <si>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</si>
  <si>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</si>
  <si>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</si>
  <si>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</si>
  <si>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</si>
  <si>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</si>
  <si>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</si>
  <si>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</si>
  <si>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</si>
  <si>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</si>
  <si>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</si>
  <si>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</si>
  <si>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</si>
  <si>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</si>
  <si>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</si>
  <si>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</si>
  <si>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</si>
  <si>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</si>
  <si>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</si>
  <si>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</si>
  <si>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</si>
  <si>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</si>
  <si>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</si>
  <si>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</si>
  <si>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</si>
  <si>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</si>
  <si>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</si>
  <si>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</si>
  <si>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</si>
  <si>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</si>
  <si>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</si>
  <si>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</si>
  <si>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</si>
  <si>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</si>
  <si>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</si>
  <si>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</si>
  <si>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</si>
  <si>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</si>
  <si>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</si>
  <si>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</si>
  <si>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</si>
  <si>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</si>
  <si>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</si>
  <si>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</si>
  <si>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</si>
  <si>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</si>
  <si>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</si>
  <si>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</si>
  <si>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</si>
  <si>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</si>
  <si>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</si>
  <si>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</si>
  <si>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</si>
  <si>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</si>
  <si>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</si>
  <si>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</si>
  <si>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</si>
  <si>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</si>
  <si>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</si>
  <si>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</si>
  <si>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</si>
  <si>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</si>
  <si>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</si>
  <si>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</si>
  <si>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</si>
  <si>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</si>
  <si>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</si>
  <si>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</si>
  <si>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</si>
  <si>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</si>
  <si>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</si>
  <si>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</si>
  <si>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</si>
  <si>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</si>
  <si>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</si>
  <si>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</si>
  <si>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</si>
  <si>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</si>
  <si>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</si>
  <si>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</si>
  <si>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</si>
  <si>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</si>
  <si>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</si>
  <si>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</si>
  <si>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</si>
  <si>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</si>
  <si>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</si>
  <si>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</si>
  <si>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</si>
  <si>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</si>
  <si>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</si>
  <si>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</si>
  <si>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</si>
  <si>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</si>
  <si>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</si>
  <si>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</si>
  <si>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</si>
  <si>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</si>
  <si>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</si>
  <si>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</si>
  <si>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</si>
  <si>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</si>
  <si>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</si>
  <si>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</si>
  <si>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</si>
  <si>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</si>
  <si>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</si>
  <si>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</si>
  <si>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</si>
  <si>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</si>
  <si>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</si>
  <si>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</si>
  <si>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</si>
  <si>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</si>
  <si>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</si>
  <si>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</si>
  <si>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</si>
  <si>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</si>
  <si>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</si>
  <si>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</si>
  <si>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</si>
  <si>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</si>
  <si>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</si>
  <si>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</si>
  <si>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</si>
  <si>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</si>
  <si>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</si>
  <si>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</si>
  <si>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</si>
  <si>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</si>
  <si>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</si>
  <si>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</si>
  <si>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</si>
  <si>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</si>
  <si>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</si>
  <si>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</si>
  <si>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</si>
  <si>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</si>
  <si>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</si>
  <si>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</si>
  <si>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</si>
  <si>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</si>
  <si>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</si>
  <si>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</si>
  <si>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</si>
  <si>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</si>
  <si>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</si>
  <si>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</si>
  <si>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</si>
  <si>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</si>
  <si>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</si>
  <si>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</si>
  <si>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</si>
  <si>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</si>
  <si>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</si>
  <si>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</si>
  <si>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</si>
  <si>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</si>
  <si>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</si>
  <si>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</si>
  <si>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</si>
  <si>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</si>
  <si>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</si>
  <si>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</si>
  <si>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</si>
  <si>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</si>
  <si>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</si>
  <si>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</si>
  <si>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</si>
  <si>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</si>
  <si>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</si>
  <si>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</si>
  <si>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</si>
  <si>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</si>
  <si>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</si>
  <si>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</si>
  <si>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</si>
  <si>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</si>
  <si>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</si>
  <si>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</si>
  <si>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</si>
  <si>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</si>
  <si>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</si>
  <si>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</si>
  <si>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</si>
  <si>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</si>
  <si>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</si>
  <si>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</si>
  <si>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</si>
  <si>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</si>
  <si>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</si>
  <si>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</si>
  <si>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</si>
  <si>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</si>
  <si>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</si>
  <si>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</si>
  <si>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</si>
  <si>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</si>
  <si>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</si>
  <si>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</si>
  <si>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</si>
  <si>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</si>
  <si>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</si>
  <si>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</si>
  <si>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</si>
  <si>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</si>
  <si>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</si>
  <si>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</si>
  <si>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</si>
  <si>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</si>
  <si>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</si>
  <si>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</si>
  <si>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</si>
  <si>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</si>
  <si>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</si>
  <si>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</si>
  <si>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</si>
  <si>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</si>
  <si>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</si>
  <si>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</si>
  <si>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</si>
  <si>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</si>
  <si>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</si>
  <si>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</si>
  <si>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</si>
  <si>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</si>
  <si>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</si>
  <si>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</si>
  <si>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</si>
  <si>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</si>
  <si>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</si>
  <si>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</si>
  <si>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</si>
  <si>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</si>
  <si>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</si>
  <si>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</si>
  <si>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</si>
  <si>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</si>
  <si>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</si>
  <si>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</si>
  <si>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</si>
  <si>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</si>
  <si>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</si>
  <si>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</si>
  <si>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</si>
  <si>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</si>
  <si>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</si>
  <si>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</si>
  <si>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</si>
  <si>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</si>
  <si>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</si>
  <si>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</si>
  <si>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</si>
  <si>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</si>
  <si>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</si>
  <si>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</si>
  <si>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</si>
  <si>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</si>
  <si>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</si>
  <si>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</si>
  <si>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</si>
  <si>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</si>
  <si>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</si>
  <si>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</si>
  <si>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</si>
  <si>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</si>
  <si>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</si>
  <si>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</si>
  <si>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</si>
  <si>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</si>
  <si>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</si>
  <si>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</si>
  <si>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</si>
  <si>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</si>
  <si>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</si>
  <si>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</si>
  <si>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</si>
  <si>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</si>
  <si>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</si>
  <si>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</si>
  <si>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</si>
  <si>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</si>
  <si>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</si>
  <si>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</si>
  <si>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</si>
  <si>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</si>
  <si>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</si>
  <si>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</si>
  <si>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</si>
  <si>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</si>
  <si>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</si>
  <si>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</si>
  <si>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</si>
  <si>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</si>
  <si>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</si>
  <si>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</si>
  <si>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</si>
  <si>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</si>
  <si>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</si>
  <si>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</si>
  <si>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</si>
  <si>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</si>
  <si>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</si>
  <si>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</si>
  <si>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</si>
  <si>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</si>
  <si>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</si>
  <si>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</si>
  <si>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</si>
  <si>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</si>
  <si>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</si>
  <si>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</si>
  <si>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</si>
  <si>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</si>
  <si>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</si>
  <si>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</si>
  <si>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</si>
  <si>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</si>
  <si>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</si>
  <si>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</si>
  <si>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</si>
  <si>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</si>
  <si>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</si>
  <si>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</si>
  <si>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</si>
  <si>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</si>
  <si>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</si>
  <si>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</si>
  <si>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</si>
  <si>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</si>
  <si>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</si>
  <si>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</si>
  <si>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</si>
  <si>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</si>
  <si>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</si>
  <si>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</si>
  <si>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</si>
  <si>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</si>
  <si>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</si>
  <si>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</si>
  <si>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</si>
  <si>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</si>
  <si>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</si>
  <si>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</si>
  <si>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</si>
  <si>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</si>
  <si>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</si>
  <si>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</si>
  <si>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</si>
  <si>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</si>
  <si>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</si>
  <si>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</si>
  <si>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</si>
  <si>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</si>
  <si>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</si>
  <si>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</si>
  <si>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</si>
  <si>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</si>
  <si>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</si>
  <si>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</si>
  <si>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</si>
  <si>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</si>
  <si>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</si>
  <si>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</si>
  <si>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</si>
  <si>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</si>
  <si>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</si>
  <si>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</si>
  <si>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</si>
  <si>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</si>
  <si>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</si>
  <si>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</si>
  <si>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</si>
  <si>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</si>
  <si>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</si>
  <si>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</si>
  <si>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</si>
  <si>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</si>
  <si>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</si>
  <si>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</si>
  <si>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</si>
  <si>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</si>
  <si>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</si>
  <si>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</si>
  <si>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</si>
  <si>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</si>
  <si>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</si>
  <si>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</si>
  <si>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</si>
  <si>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</si>
  <si>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</si>
  <si>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</si>
  <si>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</si>
  <si>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</si>
  <si>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</si>
  <si>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</si>
  <si>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</si>
  <si>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</si>
  <si>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</si>
  <si>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</si>
  <si>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</si>
  <si>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</si>
  <si>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</si>
  <si>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</si>
  <si>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</si>
  <si>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</si>
  <si>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</si>
  <si>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</si>
  <si>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</si>
  <si>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</si>
  <si>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</si>
  <si>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</si>
  <si>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</si>
  <si>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</si>
  <si>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</si>
  <si>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</si>
  <si>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</si>
  <si>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</si>
  <si>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</si>
  <si>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</si>
  <si>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</si>
  <si>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</si>
  <si>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</si>
  <si>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</si>
  <si>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</si>
  <si>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</si>
  <si>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</si>
  <si>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</si>
  <si>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</si>
  <si>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</si>
  <si>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</si>
  <si>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</si>
  <si>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</si>
  <si>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</si>
  <si>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</si>
  <si>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</si>
  <si>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</si>
  <si>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</si>
  <si>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</si>
  <si>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</si>
  <si>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</si>
  <si>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</si>
  <si>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</si>
  <si>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</si>
  <si>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</si>
  <si>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</si>
  <si>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</si>
  <si>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</si>
  <si>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</si>
  <si>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</si>
  <si>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</si>
  <si>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</si>
  <si>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</si>
  <si>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</si>
  <si>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</si>
  <si>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</si>
  <si>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</si>
  <si>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</si>
  <si>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</si>
  <si>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</si>
  <si>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</si>
  <si>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</si>
  <si>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</si>
  <si>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</si>
  <si>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</si>
  <si>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</si>
  <si>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</si>
  <si>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</si>
  <si>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</si>
  <si>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</si>
  <si>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</si>
  <si>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</si>
  <si>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</si>
  <si>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</si>
  <si>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</si>
  <si>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</si>
  <si>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</si>
  <si>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</si>
  <si>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</si>
  <si>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</si>
  <si>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</si>
  <si>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</si>
  <si>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</si>
  <si>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</si>
  <si>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</si>
  <si>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</si>
  <si>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</si>
  <si>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</si>
  <si>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</si>
  <si>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</si>
  <si>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</si>
  <si>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</si>
  <si>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</si>
  <si>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</si>
  <si>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</si>
  <si>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</si>
  <si>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</si>
  <si>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</si>
  <si>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</si>
  <si>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</si>
  <si>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</si>
  <si>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</si>
  <si>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</si>
  <si>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</si>
  <si>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</si>
  <si>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</si>
  <si>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</si>
  <si>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</si>
  <si>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</si>
  <si>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</si>
  <si>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</si>
  <si>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</si>
  <si>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</si>
  <si>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</si>
  <si>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</si>
  <si>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</si>
  <si>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</si>
  <si>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</si>
  <si>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</si>
  <si>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</si>
  <si>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</si>
  <si>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</si>
  <si>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</si>
  <si>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</si>
  <si>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</si>
  <si>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</si>
  <si>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</si>
  <si>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</si>
  <si>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</si>
  <si>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</si>
  <si>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</si>
  <si>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</si>
  <si>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</si>
  <si>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</si>
  <si>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</si>
  <si>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</si>
  <si>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</si>
  <si>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</si>
  <si>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</si>
  <si>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</si>
  <si>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</si>
  <si>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</si>
  <si>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</si>
  <si>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</si>
  <si>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</si>
  <si>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</si>
  <si>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</si>
  <si>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</si>
  <si>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</si>
  <si>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</si>
  <si>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</si>
  <si>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</si>
  <si>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</si>
  <si>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</si>
  <si>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</si>
  <si>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</si>
  <si>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</si>
  <si>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</si>
  <si>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</si>
  <si>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</si>
  <si>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</si>
  <si>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</si>
  <si>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</si>
  <si>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</si>
  <si>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</si>
  <si>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</si>
  <si>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</si>
  <si>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</si>
  <si>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</si>
  <si>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</si>
  <si>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</si>
  <si>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</si>
  <si>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</si>
  <si>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</si>
  <si>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</si>
  <si>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</si>
  <si>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</si>
  <si>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</si>
  <si>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</si>
  <si>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</si>
  <si>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</si>
  <si>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</si>
  <si>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</si>
  <si>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</si>
  <si>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</si>
  <si>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</si>
  <si>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</si>
  <si>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</si>
  <si>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</si>
  <si>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</si>
  <si>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</si>
  <si>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</si>
  <si>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</si>
  <si>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</si>
  <si>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</si>
  <si>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</si>
  <si>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</si>
  <si>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</si>
  <si>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</si>
  <si>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</si>
  <si>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</si>
  <si>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</si>
  <si>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</si>
  <si>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</si>
  <si>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</si>
  <si>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</si>
  <si>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</si>
  <si>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</si>
  <si>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</si>
  <si>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</si>
  <si>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</si>
  <si>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</si>
  <si>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</si>
  <si>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</si>
  <si>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</si>
  <si>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</si>
  <si>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</si>
  <si>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</si>
  <si>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</si>
  <si>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</si>
  <si>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</si>
  <si>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</si>
  <si>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</si>
  <si>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</si>
  <si>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</si>
  <si>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</si>
  <si>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</si>
  <si>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</si>
  <si>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</si>
  <si>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</si>
  <si>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</si>
  <si>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</si>
  <si>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</si>
  <si>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</si>
  <si>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</si>
  <si>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</si>
  <si>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</si>
  <si>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</si>
  <si>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</si>
  <si>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</si>
  <si>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</si>
  <si>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</si>
  <si>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</si>
  <si>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</si>
  <si>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</si>
  <si>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</si>
  <si>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</si>
  <si>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</si>
  <si>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</si>
  <si>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</si>
  <si>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</si>
  <si>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</si>
  <si>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</si>
  <si>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</si>
  <si>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</si>
  <si>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</si>
  <si>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</si>
  <si>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</si>
  <si>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</si>
  <si>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</si>
  <si>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</si>
  <si>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</si>
  <si>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</si>
  <si>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</si>
  <si>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</si>
  <si>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</si>
  <si>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</si>
  <si>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</si>
  <si>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</si>
  <si>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</si>
  <si>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</si>
  <si>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</si>
  <si>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</si>
  <si>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</si>
  <si>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</si>
  <si>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</si>
  <si>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</si>
  <si>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</si>
  <si>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</si>
  <si>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</si>
  <si>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</si>
  <si>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</si>
  <si>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</si>
  <si>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</si>
  <si>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</si>
  <si>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</si>
  <si>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</si>
  <si>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</si>
  <si>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</si>
  <si>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</si>
  <si>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</si>
  <si>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</si>
  <si>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</si>
  <si>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</si>
  <si>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</si>
  <si>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</si>
  <si>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</si>
  <si>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</si>
  <si>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</si>
  <si>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</si>
  <si>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</si>
  <si>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</si>
  <si>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</si>
  <si>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</si>
  <si>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</si>
  <si>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</si>
  <si>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</si>
  <si>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</si>
  <si>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</si>
  <si>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</si>
  <si>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</si>
  <si>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</si>
  <si>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</si>
  <si>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</si>
  <si>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</si>
  <si>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</si>
  <si>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</si>
  <si>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</si>
  <si>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</si>
  <si>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</si>
  <si>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</si>
  <si>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</si>
  <si>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</si>
  <si>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</si>
  <si>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</si>
  <si>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</si>
  <si>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</si>
  <si>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</si>
  <si>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</si>
  <si>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</si>
  <si>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</si>
  <si>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</si>
  <si>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</si>
  <si>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</si>
  <si>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</si>
  <si>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</si>
  <si>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</si>
  <si>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</si>
  <si>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</si>
  <si>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</si>
  <si>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</si>
  <si>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</si>
  <si>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</si>
  <si>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</si>
  <si>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</si>
  <si>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</si>
  <si>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</si>
  <si>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</si>
  <si>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</si>
  <si>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</si>
  <si>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</si>
  <si>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</si>
  <si>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</si>
  <si>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</si>
  <si>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</si>
  <si>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</si>
  <si>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</si>
  <si>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</si>
  <si>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</si>
  <si>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</si>
  <si>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</si>
  <si>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</si>
  <si>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</si>
  <si>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</si>
  <si>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</si>
  <si>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</si>
  <si>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</si>
  <si>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</si>
  <si>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</si>
  <si>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</si>
  <si>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</si>
  <si>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</si>
  <si>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</si>
  <si>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</si>
  <si>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</si>
  <si>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</si>
  <si>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</si>
  <si>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</si>
  <si>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</si>
  <si>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</si>
  <si>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</si>
  <si>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</si>
  <si>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</si>
  <si>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</si>
  <si>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</si>
  <si>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</si>
  <si>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</si>
  <si>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</si>
  <si>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</si>
  <si>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</si>
  <si>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</si>
  <si>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</si>
  <si>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</si>
  <si>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</si>
  <si>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</si>
  <si>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</si>
  <si>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</si>
  <si>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</si>
  <si>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</si>
  <si>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</si>
  <si>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</si>
  <si>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</si>
  <si>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</si>
  <si>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</si>
  <si>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</si>
  <si>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</si>
  <si>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</si>
  <si>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</si>
  <si>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</si>
  <si>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</si>
  <si>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</si>
  <si>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</si>
  <si>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</si>
  <si>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</si>
  <si>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</si>
  <si>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</si>
  <si>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</si>
  <si>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</si>
  <si>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</si>
  <si>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</si>
  <si>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</si>
  <si>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</si>
  <si>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</si>
  <si>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</si>
  <si>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</si>
  <si>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</si>
  <si>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</si>
  <si>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</si>
  <si>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</si>
  <si>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</si>
  <si>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</si>
  <si>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</si>
  <si>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</si>
  <si>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</si>
  <si>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</si>
  <si>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</si>
  <si>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</si>
  <si>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</si>
  <si>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</si>
  <si>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</si>
  <si>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</si>
  <si>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</si>
  <si>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</si>
  <si>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</si>
  <si>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</si>
  <si>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</si>
  <si>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</si>
  <si>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</si>
  <si>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</si>
  <si>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</si>
  <si>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</si>
  <si>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</si>
  <si>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</si>
  <si>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</si>
  <si>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</si>
  <si>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</si>
  <si>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</si>
  <si>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</si>
  <si>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</si>
  <si>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</si>
  <si>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</si>
  <si>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</si>
  <si>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</si>
  <si>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</si>
  <si>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</si>
  <si>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</si>
  <si>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</si>
  <si>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</si>
  <si>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</si>
  <si>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</si>
  <si>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</si>
  <si>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</si>
  <si>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</si>
  <si>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</si>
  <si>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</si>
  <si>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</si>
  <si>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</si>
  <si>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</si>
  <si>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</si>
  <si>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</si>
  <si>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</si>
  <si>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</si>
  <si>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</si>
  <si>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</si>
  <si>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</si>
  <si>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</si>
  <si>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</si>
  <si>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</si>
  <si>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</si>
  <si>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</si>
  <si>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</si>
  <si>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</si>
  <si>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</si>
  <si>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</si>
  <si>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</si>
  <si>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</si>
  <si>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</si>
  <si>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</si>
  <si>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</si>
  <si>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</si>
  <si>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</si>
  <si>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</si>
  <si>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</si>
  <si>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</si>
  <si>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</si>
  <si>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</si>
  <si>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</si>
  <si>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</si>
  <si>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</si>
  <si>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</si>
  <si>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</si>
  <si>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</si>
  <si>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</si>
  <si>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</si>
  <si>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</si>
  <si>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</si>
  <si>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</si>
  <si>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</si>
  <si>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</si>
  <si>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</si>
  <si>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</si>
  <si>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</si>
  <si>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</si>
  <si>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</si>
  <si>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</si>
  <si>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</si>
  <si>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</si>
  <si>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</si>
  <si>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</si>
  <si>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</si>
  <si>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</si>
  <si>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</si>
  <si>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</si>
  <si>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</si>
  <si>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</si>
  <si>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</si>
  <si>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</si>
  <si>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</si>
  <si>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</si>
  <si>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</si>
  <si>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</si>
  <si>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</si>
  <si>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</si>
  <si>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</si>
  <si>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</si>
  <si>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</si>
  <si>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</si>
  <si>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</si>
  <si>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</si>
  <si>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</si>
  <si>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</si>
  <si>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</si>
  <si>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</si>
  <si>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</si>
  <si>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</si>
  <si>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</si>
  <si>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</si>
  <si>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</si>
  <si>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</si>
  <si>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</si>
  <si>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</si>
  <si>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</si>
  <si>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</si>
  <si>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</si>
  <si>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</si>
  <si>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</si>
  <si>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</si>
  <si>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</si>
  <si>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</si>
  <si>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</si>
  <si>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</si>
  <si>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</si>
  <si>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</si>
  <si>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</si>
  <si>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</si>
  <si>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</si>
  <si>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</si>
  <si>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</si>
  <si>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</si>
  <si>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</si>
  <si>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</si>
  <si>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</si>
  <si>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</si>
  <si>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</si>
  <si>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</si>
  <si>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</si>
  <si>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</si>
  <si>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</si>
  <si>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</si>
  <si>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</si>
  <si>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</si>
  <si>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</si>
  <si>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</si>
  <si>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</si>
  <si>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</si>
  <si>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</si>
  <si>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</si>
  <si>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</si>
  <si>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</si>
  <si>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</si>
  <si>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</si>
  <si>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</si>
  <si>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</si>
  <si>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</si>
  <si>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</si>
  <si>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</si>
  <si>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</si>
  <si>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</si>
  <si>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</si>
  <si>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</si>
  <si>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</si>
  <si>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</si>
  <si>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</si>
  <si>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</si>
  <si>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</si>
  <si>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</si>
  <si>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</si>
  <si>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</si>
  <si>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</si>
  <si>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</si>
  <si>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</si>
  <si>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</si>
  <si>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</si>
  <si>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</si>
  <si>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</si>
  <si>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</si>
  <si>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</si>
  <si>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</si>
  <si>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</si>
  <si>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</si>
  <si>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</si>
  <si>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</si>
  <si>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</si>
  <si>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</si>
  <si>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</si>
  <si>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</si>
  <si>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</si>
  <si>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</si>
  <si>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</si>
  <si>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</si>
  <si>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</si>
  <si>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</si>
  <si>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</si>
  <si>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</si>
  <si>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</si>
  <si>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</si>
  <si>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</si>
  <si>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</si>
  <si>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</si>
  <si>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</si>
  <si>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</si>
  <si>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</si>
  <si>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</si>
  <si>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</si>
  <si>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</si>
  <si>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</si>
  <si>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</si>
  <si>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</si>
  <si>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</si>
  <si>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</si>
  <si>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</si>
  <si>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</si>
  <si>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</si>
  <si>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</si>
  <si>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</si>
  <si>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</si>
  <si>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</si>
  <si>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</si>
  <si>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</si>
  <si>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</si>
  <si>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</si>
  <si>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</si>
  <si>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</si>
  <si>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</si>
  <si>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</si>
  <si>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</si>
  <si>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</si>
  <si>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</si>
  <si>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</si>
  <si>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</si>
  <si>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</si>
  <si>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</si>
  <si>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</si>
  <si>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</si>
  <si>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</si>
  <si>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</si>
  <si>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</si>
  <si>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</si>
  <si>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</si>
  <si>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</si>
  <si>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</si>
  <si>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</si>
  <si>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</si>
  <si>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</si>
  <si>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</si>
  <si>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</si>
  <si>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</si>
  <si>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</si>
  <si>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</si>
  <si>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</si>
  <si>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</si>
  <si>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</si>
  <si>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</si>
  <si>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</si>
  <si>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</si>
  <si>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</si>
  <si>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</si>
  <si>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</si>
  <si>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</si>
  <si>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</si>
  <si>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</si>
  <si>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</si>
  <si>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</si>
  <si>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</si>
  <si>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</si>
  <si>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</si>
  <si>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</si>
  <si>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</si>
  <si>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</si>
  <si>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</si>
  <si>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</si>
  <si>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</si>
  <si>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</si>
  <si>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</si>
  <si>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</si>
  <si>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</si>
  <si>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</si>
  <si>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</si>
  <si>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</si>
  <si>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</si>
  <si>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</si>
  <si>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</si>
  <si>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</si>
  <si>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</si>
  <si>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</si>
  <si>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</si>
  <si>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</si>
  <si>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</si>
  <si>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</si>
  <si>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</si>
  <si>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</si>
  <si>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</si>
  <si>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</si>
  <si>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</si>
  <si>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</si>
  <si>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</si>
  <si>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</si>
  <si>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</si>
  <si>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</si>
  <si>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</si>
  <si>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</si>
  <si>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</si>
  <si>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</si>
  <si>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</si>
  <si>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</si>
  <si>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</si>
  <si>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</si>
  <si>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</si>
  <si>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</si>
  <si>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</si>
  <si>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</si>
  <si>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</si>
  <si>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</si>
  <si>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</si>
  <si>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</si>
  <si>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</si>
  <si>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</si>
  <si>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</si>
  <si>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</si>
  <si>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</si>
  <si>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</si>
  <si>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</si>
  <si>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</si>
  <si>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</si>
  <si>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</si>
  <si>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</si>
  <si>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</si>
  <si>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</si>
  <si>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</si>
  <si>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</si>
  <si>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</si>
  <si>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</si>
  <si>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</si>
  <si>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</si>
  <si>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</si>
  <si>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</si>
  <si>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</si>
  <si>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</si>
  <si>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</si>
  <si>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</si>
  <si>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</si>
  <si>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</si>
  <si>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</si>
  <si>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</si>
  <si>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</si>
  <si>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</si>
  <si>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</si>
  <si>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</si>
  <si>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</si>
  <si>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</si>
  <si>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</si>
  <si>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</si>
  <si>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</si>
  <si>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</si>
  <si>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</si>
  <si>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</si>
  <si>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</si>
  <si>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</si>
  <si>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</si>
  <si>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</si>
  <si>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</si>
  <si>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</si>
  <si>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</si>
  <si>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</si>
  <si>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</si>
  <si>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</si>
  <si>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</si>
  <si>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</si>
  <si>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</si>
  <si>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</si>
  <si>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</si>
  <si>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</si>
  <si>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</si>
  <si>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</si>
  <si>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</si>
  <si>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</si>
  <si>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</si>
  <si>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</si>
  <si>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</si>
  <si>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</si>
  <si>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</si>
  <si>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</si>
  <si>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</si>
  <si>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</si>
  <si>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</si>
  <si>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</si>
  <si>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</si>
  <si>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</si>
  <si>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</si>
  <si>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</si>
  <si>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</si>
  <si>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</si>
  <si>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</si>
  <si>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</si>
  <si>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</si>
  <si>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</si>
  <si>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</si>
  <si>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</si>
  <si>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</si>
  <si>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</si>
  <si>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</si>
  <si>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</si>
  <si>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</si>
  <si>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</si>
  <si>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</si>
  <si>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</si>
  <si>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</si>
  <si>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</si>
  <si>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</si>
  <si>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</si>
  <si>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</si>
  <si>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</si>
  <si>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</si>
  <si>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</si>
  <si>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</si>
  <si>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</si>
  <si>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</si>
  <si>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</si>
  <si>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</si>
  <si>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</si>
  <si>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</si>
  <si>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</si>
  <si>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</si>
  <si>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</si>
  <si>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</si>
  <si>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</si>
  <si>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</si>
  <si>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</si>
  <si>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</si>
  <si>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</si>
  <si>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</si>
  <si>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</si>
  <si>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</si>
  <si>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</si>
  <si>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</si>
  <si>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</si>
  <si>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</si>
  <si>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</si>
  <si>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</si>
  <si>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</si>
  <si>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</si>
  <si>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</si>
  <si>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</si>
  <si>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</si>
  <si>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</si>
  <si>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</si>
  <si>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</si>
  <si>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</si>
  <si>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</si>
  <si>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</si>
  <si>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</si>
  <si>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</si>
  <si>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</si>
  <si>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</si>
  <si>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</si>
  <si>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</si>
  <si>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</si>
  <si>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</si>
  <si>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</si>
  <si>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</si>
  <si>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</si>
  <si>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</si>
  <si>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</si>
  <si>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</si>
  <si>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</si>
  <si>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</si>
  <si>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</si>
  <si>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</si>
  <si>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</si>
  <si>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</si>
  <si>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</si>
  <si>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</si>
  <si>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</si>
  <si>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</si>
  <si>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</si>
  <si>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</si>
  <si>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</si>
  <si>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</si>
  <si>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</si>
  <si>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</si>
  <si>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</si>
  <si>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</si>
  <si>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</si>
  <si>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</si>
  <si>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</si>
  <si>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</si>
  <si>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</si>
  <si>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</si>
  <si>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</si>
  <si>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</si>
  <si>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</si>
  <si>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</si>
  <si>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</si>
  <si>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</si>
  <si>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</si>
  <si>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</si>
  <si>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</si>
  <si>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</si>
  <si>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</si>
  <si>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</si>
  <si>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</si>
  <si>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</si>
  <si>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</si>
  <si>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</si>
  <si>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</si>
  <si>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</si>
  <si>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</si>
  <si>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</si>
  <si>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</si>
  <si>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</si>
  <si>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</si>
  <si>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</si>
  <si>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</si>
  <si>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</si>
  <si>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</si>
  <si>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</si>
  <si>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</si>
  <si>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</si>
  <si>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</si>
  <si>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</si>
  <si>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</si>
  <si>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</si>
  <si>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</si>
  <si>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</si>
  <si>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</si>
  <si>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</si>
  <si>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</si>
  <si>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</si>
  <si>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</si>
  <si>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</si>
  <si>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</si>
  <si>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</si>
  <si>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</si>
  <si>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</si>
  <si>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</si>
  <si>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</si>
  <si>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</si>
  <si>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</si>
  <si>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</si>
  <si>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</si>
  <si>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</si>
  <si>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</si>
  <si>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</si>
  <si>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</si>
  <si>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</si>
  <si>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</si>
  <si>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</si>
  <si>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</si>
  <si>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</si>
  <si>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</si>
  <si>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</si>
  <si>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</si>
  <si>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</si>
  <si>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</si>
  <si>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</si>
  <si>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</si>
  <si>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</si>
  <si>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</si>
  <si>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</si>
  <si>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</si>
  <si>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</si>
  <si>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</si>
  <si>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</si>
  <si>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</si>
  <si>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</si>
  <si>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</si>
  <si>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</si>
  <si>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</si>
  <si>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</si>
  <si>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</si>
  <si>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</si>
  <si>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</si>
  <si>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</si>
  <si>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</si>
  <si>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</si>
  <si>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</si>
  <si>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</si>
  <si>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</si>
  <si>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</si>
  <si>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</si>
  <si>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</si>
  <si>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</si>
  <si>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</si>
  <si>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</si>
  <si>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</si>
  <si>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</si>
  <si>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</si>
  <si>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</si>
  <si>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</si>
  <si>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</si>
  <si>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</si>
  <si>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</si>
  <si>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</si>
  <si>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</si>
  <si>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</si>
  <si>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</si>
  <si>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</si>
  <si>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</si>
  <si>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</si>
  <si>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</si>
  <si>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</si>
  <si>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</si>
  <si>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</si>
  <si>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</si>
  <si>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</si>
  <si>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</si>
  <si>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</si>
  <si>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</si>
  <si>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</si>
  <si>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</si>
  <si>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</si>
  <si>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</si>
  <si>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</si>
  <si>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</si>
  <si>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</si>
  <si>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</si>
  <si>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</si>
  <si>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</si>
  <si>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</si>
  <si>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</si>
  <si>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</si>
  <si>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</si>
  <si>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</si>
  <si>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</si>
  <si>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</si>
  <si>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</si>
  <si>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</si>
  <si>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</si>
  <si>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</si>
  <si>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</si>
  <si>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</si>
  <si>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</si>
  <si>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</si>
  <si>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</si>
  <si>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</si>
  <si>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</si>
  <si>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</si>
  <si>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</si>
  <si>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</si>
  <si>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</si>
  <si>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</si>
  <si>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</si>
  <si>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</si>
  <si>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</si>
  <si>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</si>
  <si>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</si>
  <si>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</si>
  <si>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</si>
  <si>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</si>
  <si>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</si>
  <si>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</si>
  <si>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</si>
  <si>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</si>
  <si>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</si>
  <si>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</si>
  <si>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</si>
  <si>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</si>
  <si>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</si>
  <si>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</si>
  <si>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</si>
  <si>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</si>
  <si>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</si>
  <si>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</si>
  <si>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</si>
  <si>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</si>
  <si>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</si>
  <si>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</si>
  <si>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</si>
  <si>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</si>
  <si>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</si>
  <si>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</si>
  <si>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</si>
  <si>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</si>
  <si>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</si>
  <si>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</si>
  <si>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</si>
  <si>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</si>
  <si>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</si>
  <si>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</si>
  <si>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</si>
  <si>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</si>
  <si>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</si>
  <si>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</si>
  <si>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</si>
  <si>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</si>
  <si>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</si>
  <si>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</si>
  <si>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</si>
  <si>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</si>
  <si>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</si>
  <si>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</si>
  <si>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</si>
  <si>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</si>
  <si>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</si>
  <si>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</si>
  <si>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</si>
  <si>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</si>
  <si>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</si>
  <si>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</si>
  <si>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</si>
  <si>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</si>
  <si>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</si>
  <si>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</si>
  <si>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</si>
  <si>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</si>
  <si>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</si>
  <si>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</si>
  <si>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</si>
  <si>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</si>
  <si>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</si>
  <si>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</si>
  <si>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</si>
  <si>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</si>
  <si>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</si>
  <si>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</si>
  <si>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</si>
  <si>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</si>
  <si>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</si>
  <si>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</si>
  <si>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</si>
  <si>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</si>
  <si>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</si>
  <si>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</si>
  <si>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</si>
  <si>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</si>
  <si>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</si>
  <si>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</si>
  <si>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</si>
  <si>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</si>
  <si>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</si>
  <si>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</si>
  <si>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</si>
  <si>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</si>
  <si>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</si>
  <si>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</si>
  <si>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</si>
  <si>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</si>
  <si>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</si>
  <si>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</si>
  <si>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</si>
  <si>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</si>
  <si>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</si>
  <si>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</si>
  <si>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</si>
  <si>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</si>
  <si>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</si>
  <si>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</si>
  <si>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</si>
  <si>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</si>
  <si>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</si>
  <si>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</si>
  <si>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</si>
  <si>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</si>
  <si>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</si>
  <si>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</si>
  <si>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</si>
  <si>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</si>
  <si>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</si>
  <si>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</si>
  <si>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</si>
  <si>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</si>
  <si>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</si>
  <si>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</si>
  <si>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</si>
  <si>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</si>
  <si>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</si>
  <si>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</si>
  <si>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</si>
  <si>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</si>
  <si>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</si>
  <si>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</si>
  <si>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</si>
  <si>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</si>
  <si>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</si>
  <si>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</si>
  <si>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</si>
  <si>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</si>
  <si>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</si>
  <si>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</si>
  <si>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</si>
  <si>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</si>
  <si>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</si>
  <si>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</si>
  <si>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</si>
  <si>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</si>
  <si>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</si>
  <si>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</si>
  <si>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</si>
  <si>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</si>
  <si>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</si>
  <si>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</si>
  <si>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</si>
  <si>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</si>
  <si>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</si>
  <si>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</si>
  <si>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</si>
  <si>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</si>
  <si>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</si>
  <si>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</si>
  <si>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</si>
  <si>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</si>
  <si>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</si>
  <si>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</si>
  <si>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</si>
  <si>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</si>
  <si>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</si>
  <si>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</si>
  <si>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</si>
  <si>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</si>
  <si>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</si>
  <si>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</si>
  <si>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</si>
  <si>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</si>
  <si>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</si>
  <si>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</si>
  <si>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</si>
  <si>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</si>
  <si>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</si>
  <si>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</si>
  <si>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</si>
  <si>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</si>
  <si>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</si>
  <si>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</si>
  <si>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</si>
  <si>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</si>
  <si>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</si>
  <si>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</si>
  <si>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</si>
  <si>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</si>
  <si>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</si>
  <si>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</si>
  <si>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</si>
  <si>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</si>
  <si>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</si>
  <si>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</si>
  <si>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</si>
  <si>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</si>
  <si>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</si>
  <si>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</si>
  <si>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</si>
  <si>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</si>
  <si>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</si>
  <si>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</si>
  <si>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</si>
  <si>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</si>
  <si>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</si>
  <si>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</si>
  <si>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</si>
  <si>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</si>
  <si>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</si>
  <si>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</si>
  <si>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</si>
  <si>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</si>
  <si>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</si>
  <si>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</si>
  <si>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</si>
  <si>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</si>
  <si>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</si>
  <si>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</si>
  <si>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</si>
  <si>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</si>
  <si>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</si>
  <si>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</si>
  <si>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</si>
  <si>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</si>
  <si>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</si>
  <si>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</si>
  <si>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</si>
  <si>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</si>
  <si>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</si>
  <si>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</si>
  <si>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</si>
  <si>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</si>
  <si>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</si>
  <si>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</si>
  <si>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</si>
  <si>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</si>
  <si>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</si>
  <si>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</si>
  <si>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</si>
  <si>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</si>
  <si>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</si>
  <si>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</si>
  <si>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</si>
  <si>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</si>
  <si>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</si>
  <si>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</si>
  <si>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</si>
  <si>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</si>
  <si>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</si>
  <si>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</si>
  <si>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</si>
  <si>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</si>
  <si>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</si>
  <si>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</si>
  <si>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</si>
  <si>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</si>
  <si>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</si>
  <si>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</si>
  <si>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</si>
  <si>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</si>
  <si>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</si>
  <si>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</si>
  <si>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</si>
  <si>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</si>
  <si>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</si>
  <si>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</si>
  <si>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</si>
  <si>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</si>
  <si>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</si>
  <si>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</si>
  <si>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</si>
  <si>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</si>
  <si>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</si>
  <si>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</si>
  <si>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</si>
  <si>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</si>
  <si>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</si>
  <si>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</si>
  <si>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</si>
  <si>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</si>
  <si>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</si>
  <si>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</si>
  <si>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</si>
  <si>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</si>
  <si>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</si>
  <si>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</si>
  <si>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</si>
  <si>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</si>
  <si>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</si>
  <si>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</si>
  <si>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</si>
  <si>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</si>
  <si>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</si>
  <si>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</si>
  <si>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</si>
  <si>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</si>
  <si>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</si>
  <si>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</si>
  <si>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</si>
  <si>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</si>
  <si>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</si>
  <si>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</si>
  <si>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</si>
  <si>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</si>
  <si>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</si>
  <si>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</si>
  <si>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</si>
  <si>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</si>
  <si>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</si>
  <si>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</si>
  <si>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</si>
  <si>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</si>
  <si>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</si>
  <si>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</si>
  <si>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</si>
  <si>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</si>
  <si>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</si>
  <si>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</si>
  <si>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</si>
  <si>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</si>
  <si>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</si>
  <si>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</si>
  <si>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</si>
  <si>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</si>
  <si>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</si>
  <si>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</si>
  <si>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</si>
  <si>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</si>
  <si>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</si>
  <si>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</si>
  <si>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</si>
  <si>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</si>
  <si>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</si>
  <si>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</si>
  <si>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</si>
  <si>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</si>
  <si>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</si>
  <si>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</si>
  <si>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</si>
  <si>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</si>
  <si>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</si>
  <si>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</si>
  <si>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</si>
  <si>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</si>
  <si>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</si>
  <si>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</si>
  <si>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</si>
  <si>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</si>
  <si>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</si>
  <si>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</si>
  <si>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</si>
  <si>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</si>
  <si>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</si>
  <si>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</si>
  <si>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</si>
  <si>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</si>
  <si>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</si>
  <si>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</si>
  <si>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</si>
  <si>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</si>
  <si>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</si>
  <si>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</si>
  <si>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</si>
  <si>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</si>
  <si>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</si>
  <si>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</si>
  <si>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</si>
  <si>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</si>
  <si>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</si>
  <si>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</si>
  <si>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</si>
  <si>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</si>
  <si>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</si>
  <si>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</si>
  <si>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</si>
  <si>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</si>
  <si>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</si>
  <si>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</si>
  <si>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</si>
  <si>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</si>
  <si>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</si>
  <si>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</si>
  <si>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</si>
  <si>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</si>
  <si>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</si>
  <si>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</si>
  <si>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</si>
  <si>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</si>
  <si>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</si>
  <si>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</si>
  <si>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</si>
  <si>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</si>
  <si>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</si>
  <si>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</si>
  <si>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</si>
  <si>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</si>
  <si>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</si>
  <si>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</si>
  <si>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</si>
  <si>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</si>
  <si>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</si>
  <si>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</si>
  <si>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</si>
  <si>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</si>
  <si>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</si>
  <si>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</si>
  <si>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</si>
  <si>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</si>
  <si>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</si>
  <si>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</si>
  <si>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</si>
  <si>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</si>
  <si>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</si>
  <si>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</si>
  <si>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</si>
  <si>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</si>
  <si>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</si>
  <si>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</si>
  <si>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</si>
  <si>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</si>
  <si>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</si>
  <si>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</si>
  <si>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</si>
  <si>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</si>
  <si>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</si>
  <si>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</si>
  <si>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</si>
  <si>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</si>
  <si>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</si>
  <si>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</si>
  <si>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</si>
  <si>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</si>
  <si>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</si>
  <si>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</si>
  <si>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</si>
  <si>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</si>
  <si>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</si>
  <si>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</si>
  <si>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</si>
  <si>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</si>
  <si>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</si>
  <si>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</si>
  <si>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</si>
  <si>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</si>
  <si>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</si>
  <si>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</si>
  <si>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</si>
  <si>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</si>
  <si>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</si>
  <si>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</si>
  <si>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</si>
  <si>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</si>
  <si>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</si>
  <si>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</si>
  <si>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</si>
  <si>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</si>
  <si>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</si>
  <si>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</si>
  <si>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</si>
  <si>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</si>
  <si>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</si>
  <si>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</si>
  <si>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</si>
  <si>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</si>
  <si>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</si>
  <si>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</si>
  <si>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</si>
  <si>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</si>
  <si>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</si>
  <si>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</si>
  <si>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</si>
  <si>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</si>
  <si>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</si>
  <si>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</si>
  <si>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</si>
  <si>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</si>
  <si>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</si>
  <si>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</si>
  <si>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</si>
  <si>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</si>
  <si>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</si>
  <si>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</si>
  <si>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</si>
  <si>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</si>
  <si>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</si>
  <si>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</si>
  <si>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</si>
  <si>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</si>
  <si>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</si>
  <si>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</si>
  <si>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</si>
  <si>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</si>
  <si>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</si>
  <si>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</si>
  <si>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</si>
  <si>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</si>
  <si>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</si>
  <si>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</si>
  <si>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</si>
  <si>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</si>
  <si>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</si>
  <si>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</si>
  <si>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</si>
  <si>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</si>
  <si>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</si>
  <si>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</si>
  <si>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</si>
  <si>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</si>
  <si>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</si>
  <si>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</si>
  <si>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</si>
  <si>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</si>
  <si>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</si>
  <si>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</si>
  <si>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</si>
  <si>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</si>
  <si>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</si>
  <si>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</si>
  <si>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</si>
  <si>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</si>
  <si>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</si>
  <si>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</si>
  <si>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</si>
  <si>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</si>
  <si>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</si>
  <si>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</si>
  <si>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</si>
  <si>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</si>
  <si>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</si>
  <si>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</si>
  <si>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</si>
  <si>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</si>
  <si>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</si>
  <si>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</si>
  <si>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</si>
  <si>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</si>
  <si>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</si>
  <si>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</si>
  <si>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</si>
  <si>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</si>
  <si>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</si>
  <si>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</si>
  <si>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</si>
  <si>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</si>
  <si>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</si>
  <si>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</si>
  <si>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</si>
  <si>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</si>
  <si>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</si>
  <si>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</si>
  <si>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</si>
  <si>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</si>
  <si>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</si>
  <si>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</si>
  <si>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</si>
  <si>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</si>
  <si>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</si>
  <si>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</si>
  <si>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</si>
  <si>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</si>
  <si>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</si>
  <si>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</si>
  <si>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</si>
  <si>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</si>
  <si>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</si>
  <si>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</si>
  <si>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</si>
  <si>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</si>
  <si>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</si>
  <si>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</si>
  <si>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</si>
  <si>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</si>
  <si>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</si>
  <si>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</si>
  <si>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</si>
  <si>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</si>
  <si>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</si>
  <si>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</si>
  <si>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</si>
  <si>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</si>
  <si>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</si>
  <si>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</si>
  <si>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</si>
  <si>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</si>
  <si>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</si>
  <si>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</si>
  <si>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</si>
  <si>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</si>
  <si>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</si>
  <si>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</si>
  <si>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</si>
  <si>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</si>
  <si>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</si>
  <si>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</si>
  <si>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</si>
  <si>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</si>
  <si>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</si>
  <si>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</si>
  <si>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</si>
  <si>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</si>
  <si>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</si>
  <si>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</si>
  <si>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</si>
  <si>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</si>
  <si>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</si>
  <si>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</si>
  <si>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</si>
  <si>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</si>
  <si>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</si>
  <si>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</si>
  <si>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</si>
  <si>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</si>
  <si>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</si>
  <si>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</si>
  <si>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</si>
  <si>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</si>
  <si>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</si>
  <si>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</si>
  <si>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</si>
  <si>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</si>
  <si>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</si>
  <si>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</si>
  <si>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</si>
  <si>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</si>
  <si>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</si>
  <si>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</si>
  <si>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</si>
  <si>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</si>
  <si>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</si>
  <si>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</si>
  <si>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</si>
  <si>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</si>
  <si>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</si>
  <si>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</si>
  <si>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</si>
  <si>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</si>
  <si>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</si>
  <si>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</si>
  <si>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</si>
  <si>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</si>
  <si>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</si>
  <si>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</si>
  <si>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</si>
  <si>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</si>
  <si>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</si>
  <si>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</si>
  <si>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</si>
  <si>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</si>
  <si>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</si>
  <si>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</si>
  <si>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</si>
  <si>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</si>
  <si>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</si>
  <si>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</si>
  <si>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</si>
  <si>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</si>
  <si>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</si>
  <si>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</si>
  <si>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</si>
  <si>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</si>
  <si>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</si>
  <si>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</si>
  <si>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</si>
  <si>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</si>
  <si>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</si>
  <si>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</si>
  <si>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</si>
  <si>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</si>
  <si>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</si>
  <si>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</si>
  <si>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</si>
  <si>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</si>
  <si>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</si>
  <si>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</si>
  <si>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</si>
  <si>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</si>
  <si>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</si>
  <si>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</si>
  <si>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</si>
  <si>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</si>
  <si>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</si>
  <si>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</si>
  <si>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</si>
  <si>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</si>
  <si>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</si>
  <si>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</si>
  <si>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</si>
  <si>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</si>
  <si>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</si>
  <si>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</si>
  <si>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</si>
  <si>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</si>
  <si>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</si>
  <si>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</si>
  <si>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</si>
  <si>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</si>
  <si>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</si>
  <si>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</si>
  <si>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</si>
  <si>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</si>
  <si>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</si>
  <si>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</si>
  <si>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</si>
  <si>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</si>
  <si>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</si>
  <si>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</si>
  <si>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</si>
  <si>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</si>
  <si>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</si>
  <si>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</si>
  <si>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</si>
  <si>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</si>
  <si>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</si>
  <si>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</si>
  <si>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</si>
  <si>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</si>
  <si>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</si>
  <si>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</si>
  <si>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</si>
  <si>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</si>
  <si>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</si>
  <si>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</si>
  <si>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</si>
  <si>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</si>
  <si>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</si>
  <si>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</si>
  <si>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</si>
  <si>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</si>
  <si>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</si>
  <si>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</si>
  <si>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</si>
  <si>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</si>
  <si>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</si>
  <si>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</si>
  <si>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</si>
  <si>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</si>
  <si>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</si>
  <si>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</si>
  <si>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</si>
  <si>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</si>
  <si>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</si>
  <si>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</si>
  <si>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</si>
  <si>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</si>
  <si>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</si>
  <si>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</si>
  <si>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</si>
  <si>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</si>
  <si>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</si>
  <si>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</si>
  <si>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</si>
  <si>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</si>
  <si>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</si>
  <si>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</si>
  <si>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</si>
  <si>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</si>
  <si>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</si>
  <si>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</si>
  <si>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</si>
  <si>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</si>
  <si>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</si>
  <si>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</si>
  <si>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</si>
  <si>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</si>
  <si>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</si>
  <si>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</si>
  <si>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</si>
  <si>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</si>
  <si>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</si>
  <si>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</si>
  <si>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</si>
  <si>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</si>
  <si>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</si>
  <si>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</si>
  <si>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</si>
  <si>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</si>
  <si>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</si>
  <si>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</si>
  <si>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</si>
  <si>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</si>
  <si>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</si>
  <si>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</si>
  <si>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</si>
  <si>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</si>
  <si>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</si>
  <si>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</si>
  <si>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</si>
  <si>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</si>
  <si>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</si>
  <si>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</si>
  <si>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</si>
  <si>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</si>
  <si>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</si>
  <si>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</si>
  <si>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</si>
  <si>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</si>
  <si>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</si>
  <si>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</si>
  <si>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</si>
  <si>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</si>
  <si>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</si>
  <si>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</si>
  <si>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</si>
  <si>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</si>
  <si>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</si>
  <si>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</si>
  <si>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</si>
  <si>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</si>
  <si>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</si>
  <si>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</si>
  <si>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</si>
  <si>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</si>
  <si>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</si>
  <si>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</si>
  <si>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</si>
  <si>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</si>
  <si>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</si>
  <si>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</si>
  <si>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</si>
  <si>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</si>
  <si>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</si>
  <si>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</si>
  <si>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</si>
  <si>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</si>
  <si>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</si>
  <si>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</si>
  <si>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</si>
  <si>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</si>
  <si>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</si>
  <si>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</si>
  <si>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</si>
  <si>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</si>
  <si>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</si>
  <si>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</si>
  <si>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</si>
  <si>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</si>
  <si>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</si>
  <si>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</si>
  <si>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</si>
  <si>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</si>
  <si>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</si>
  <si>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</si>
  <si>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</si>
  <si>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</si>
  <si>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</si>
  <si>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</si>
  <si>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</si>
  <si>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</si>
  <si>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</si>
  <si>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</si>
  <si>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</si>
  <si>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</si>
  <si>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</si>
  <si>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</si>
  <si>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</si>
  <si>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</si>
  <si>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</si>
  <si>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</si>
  <si>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</si>
  <si>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</si>
  <si>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</si>
  <si>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</si>
  <si>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</si>
  <si>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</si>
  <si>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</si>
  <si>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</si>
  <si>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</si>
  <si>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</si>
  <si>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</si>
  <si>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</si>
  <si>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</si>
  <si>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</si>
  <si>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</si>
  <si>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</si>
  <si>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</si>
  <si>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</si>
  <si>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</si>
  <si>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</si>
  <si>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</si>
  <si>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</si>
  <si>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</si>
  <si>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</si>
  <si>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</si>
  <si>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</si>
  <si>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</si>
  <si>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</si>
  <si>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</si>
  <si>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</si>
  <si>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</si>
  <si>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</si>
  <si>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</si>
  <si>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</si>
  <si>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</si>
  <si>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</si>
  <si>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</si>
  <si>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</si>
  <si>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</si>
  <si>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</si>
  <si>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</si>
  <si>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</si>
  <si>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</si>
  <si>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</si>
  <si>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</si>
  <si>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</si>
  <si>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</si>
  <si>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</si>
  <si>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</si>
  <si>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</si>
  <si>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</si>
  <si>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</si>
  <si>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</si>
  <si>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</si>
  <si>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</si>
  <si>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</si>
  <si>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</si>
  <si>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</si>
  <si>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</si>
  <si>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</si>
  <si>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</si>
  <si>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</si>
  <si>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</si>
  <si>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</si>
  <si>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</si>
  <si>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</si>
  <si>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</si>
  <si>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</si>
  <si>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</si>
  <si>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</si>
  <si>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</si>
  <si>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</si>
  <si>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</si>
  <si>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</si>
  <si>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</si>
  <si>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</si>
  <si>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</si>
  <si>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</si>
  <si>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</si>
  <si>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</si>
  <si>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</si>
  <si>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</si>
  <si>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</si>
  <si>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</si>
  <si>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</si>
  <si>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</si>
  <si>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</si>
  <si>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</si>
  <si>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</si>
  <si>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</si>
  <si>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</si>
  <si>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</si>
  <si>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</si>
  <si>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</si>
  <si>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</si>
  <si>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</si>
  <si>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</si>
  <si>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</si>
  <si>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</si>
  <si>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</si>
  <si>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</si>
  <si>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</si>
  <si>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</si>
  <si>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</si>
  <si>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</si>
  <si>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</si>
  <si>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</si>
  <si>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</si>
  <si>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</si>
  <si>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</si>
  <si>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</si>
  <si>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</si>
  <si>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</si>
  <si>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</si>
  <si>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</si>
  <si>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</si>
  <si>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</si>
  <si>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</si>
  <si>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</si>
  <si>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</si>
  <si>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</si>
  <si>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</si>
  <si>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</si>
  <si>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</si>
  <si>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</si>
  <si>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</si>
  <si>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</si>
  <si>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</si>
  <si>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</si>
  <si>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</si>
  <si>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</si>
  <si>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</si>
  <si>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</si>
  <si>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</si>
  <si>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</si>
  <si>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</si>
  <si>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</si>
  <si>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</si>
  <si>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</si>
  <si>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</si>
  <si>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</si>
  <si>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</si>
  <si>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</si>
  <si>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</si>
  <si>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</si>
  <si>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</si>
  <si>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</si>
  <si>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</si>
  <si>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</si>
  <si>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</si>
  <si>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</si>
  <si>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</si>
  <si>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</si>
  <si>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</si>
  <si>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</si>
  <si>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</si>
  <si>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</si>
  <si>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</si>
  <si>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</si>
  <si>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</si>
  <si>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</si>
  <si>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</si>
  <si>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</si>
  <si>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</si>
  <si>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</si>
  <si>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</si>
  <si>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</si>
  <si>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</si>
  <si>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</si>
  <si>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</si>
  <si>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</si>
  <si>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</si>
  <si>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</si>
  <si>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</si>
  <si>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</si>
  <si>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</si>
  <si>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</si>
  <si>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</si>
  <si>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</si>
  <si>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</si>
  <si>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</si>
  <si>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</si>
  <si>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</si>
  <si>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</si>
  <si>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</si>
  <si>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</si>
  <si>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</si>
  <si>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</si>
  <si>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</si>
  <si>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</si>
  <si>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</si>
  <si>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</si>
  <si>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</si>
  <si>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</si>
  <si>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</si>
  <si>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</si>
  <si>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</si>
  <si>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</si>
  <si>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</si>
  <si>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</si>
  <si>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</si>
  <si>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</si>
  <si>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</si>
  <si>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</si>
  <si>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</si>
  <si>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</si>
  <si>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</si>
  <si>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</si>
  <si>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</si>
  <si>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</si>
  <si>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</si>
  <si>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</si>
  <si>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</si>
  <si>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</si>
  <si>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</si>
  <si>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</si>
  <si>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</si>
  <si>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</si>
  <si>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</si>
  <si>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</si>
  <si>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</si>
  <si>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</si>
  <si>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</si>
  <si>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</si>
  <si>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</si>
  <si>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</si>
  <si>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</si>
  <si>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</si>
  <si>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</si>
  <si>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</si>
  <si>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</si>
  <si>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</si>
  <si>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</si>
  <si>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</si>
  <si>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</si>
  <si>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</si>
  <si>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</si>
  <si>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</si>
  <si>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</si>
  <si>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</si>
  <si>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</si>
  <si>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</si>
  <si>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</si>
  <si>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</si>
  <si>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</si>
  <si>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</si>
  <si>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</si>
  <si>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</si>
  <si>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</si>
  <si>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</si>
  <si>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</si>
  <si>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</si>
  <si>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</si>
  <si>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</si>
  <si>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</si>
  <si>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</si>
  <si>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</si>
  <si>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</si>
  <si>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</si>
  <si>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</si>
  <si>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</si>
  <si>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</si>
  <si>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</si>
  <si>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</si>
  <si>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</si>
  <si>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</si>
  <si>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</si>
  <si>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</si>
  <si>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</si>
  <si>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</si>
  <si>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</si>
  <si>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</si>
  <si>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</si>
  <si>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</si>
  <si>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</si>
  <si>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</si>
  <si>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</si>
  <si>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</si>
  <si>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</si>
  <si>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</si>
  <si>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</si>
  <si>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</si>
  <si>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</si>
  <si>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</si>
  <si>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</si>
  <si>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</si>
  <si>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</si>
  <si>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</si>
  <si>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</si>
  <si>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</si>
  <si>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</si>
  <si>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</si>
  <si>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</si>
  <si>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</si>
  <si>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</si>
  <si>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</si>
  <si>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</si>
  <si>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</si>
  <si>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</si>
  <si>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</si>
  <si>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</si>
  <si>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</si>
  <si>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</si>
  <si>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</si>
  <si>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</si>
  <si>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</si>
  <si>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</si>
  <si>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</si>
  <si>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</si>
  <si>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</si>
  <si>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</si>
  <si>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</si>
  <si>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</si>
  <si>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</si>
  <si>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</si>
  <si>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</si>
  <si>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</si>
  <si>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</si>
  <si>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</si>
  <si>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</si>
  <si>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</si>
  <si>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</si>
  <si>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</si>
  <si>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</si>
  <si>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</si>
  <si>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</si>
  <si>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</si>
  <si>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</si>
  <si>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</si>
  <si>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</si>
  <si>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</si>
  <si>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</si>
  <si>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</si>
  <si>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</si>
  <si>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</si>
  <si>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</si>
  <si>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</si>
  <si>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</si>
  <si>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</si>
  <si>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</si>
  <si>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</si>
  <si>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</si>
  <si>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</si>
  <si>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</si>
  <si>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</si>
  <si>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</si>
  <si>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</si>
  <si>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</si>
  <si>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</si>
  <si>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</si>
  <si>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</si>
  <si>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</si>
  <si>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</si>
  <si>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</si>
  <si>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</si>
  <si>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</si>
  <si>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</si>
  <si>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</si>
  <si>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</si>
  <si>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</si>
  <si>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</si>
  <si>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</si>
  <si>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</si>
  <si>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</si>
  <si>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</si>
  <si>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</si>
  <si>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</si>
  <si>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</si>
  <si>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</si>
  <si>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</si>
  <si>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</si>
  <si>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</si>
  <si>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</si>
  <si>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</si>
  <si>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</si>
  <si>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</si>
  <si>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</si>
  <si>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</si>
  <si>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</si>
  <si>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</si>
  <si>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</si>
  <si>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</si>
  <si>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</si>
  <si>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</si>
  <si>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</si>
  <si>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</si>
  <si>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</si>
  <si>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</si>
  <si>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</si>
  <si>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</si>
  <si>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</si>
  <si>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</si>
  <si>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</si>
  <si>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</si>
  <si>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</si>
  <si>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</si>
  <si>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</si>
  <si>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</si>
  <si>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</si>
  <si>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</si>
  <si>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</si>
  <si>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</si>
  <si>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</si>
  <si>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</si>
  <si>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</si>
  <si>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</si>
  <si>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</si>
  <si>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</si>
  <si>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</si>
  <si>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</si>
  <si>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</si>
  <si>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</si>
  <si>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</si>
  <si>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</si>
  <si>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</si>
  <si>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</si>
  <si>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</si>
  <si>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</si>
  <si>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</si>
  <si>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</si>
  <si>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</si>
  <si>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</si>
  <si>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</si>
  <si>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</si>
  <si>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</si>
  <si>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</si>
  <si>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</si>
  <si>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</si>
  <si>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</si>
  <si>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</si>
  <si>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</si>
  <si>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</si>
  <si>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</si>
  <si>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</si>
  <si>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</si>
  <si>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</si>
  <si>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</si>
  <si>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</si>
  <si>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</si>
  <si>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</si>
  <si>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</si>
  <si>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</si>
  <si>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</si>
  <si>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</si>
  <si>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</si>
  <si>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</si>
  <si>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</si>
  <si>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</si>
  <si>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</si>
  <si>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</si>
  <si>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</si>
  <si>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</si>
  <si>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</si>
  <si>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</si>
  <si>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</si>
  <si>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</si>
  <si>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</si>
  <si>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</si>
  <si>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</si>
  <si>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</si>
  <si>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</si>
  <si>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</si>
  <si>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</si>
  <si>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</si>
  <si>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</si>
  <si>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</si>
  <si>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</si>
  <si>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</si>
  <si>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</si>
  <si>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</si>
  <si>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</si>
  <si>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</si>
  <si>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</si>
  <si>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</si>
  <si>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</si>
  <si>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</si>
  <si>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</si>
  <si>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</si>
  <si>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</si>
  <si>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</si>
  <si>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</si>
  <si>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</si>
  <si>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</si>
  <si>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</si>
  <si>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</si>
  <si>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</si>
  <si>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</si>
  <si>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</si>
  <si>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</si>
  <si>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</si>
  <si>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</si>
  <si>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</si>
  <si>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</si>
  <si>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</si>
  <si>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</si>
  <si>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</si>
  <si>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</si>
  <si>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</si>
  <si>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</si>
  <si>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</si>
  <si>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</si>
  <si>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</si>
  <si>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</si>
  <si>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</si>
  <si>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</si>
  <si>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</si>
  <si>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</si>
  <si>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</si>
  <si>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</si>
  <si>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</si>
  <si>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</si>
  <si>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</si>
  <si>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</si>
  <si>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</si>
  <si>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</si>
  <si>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</si>
  <si>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</si>
  <si>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</si>
  <si>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</si>
  <si>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</si>
  <si>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</si>
  <si>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</si>
  <si>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</si>
  <si>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</si>
  <si>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</si>
  <si>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</si>
  <si>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</si>
  <si>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</si>
  <si>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</si>
  <si>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</si>
  <si>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</si>
  <si>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</si>
  <si>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</si>
  <si>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</si>
  <si>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</si>
  <si>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</si>
  <si>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</si>
  <si>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</si>
  <si>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</si>
  <si>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</si>
  <si>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</si>
  <si>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</si>
  <si>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</si>
  <si>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</si>
  <si>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</si>
  <si>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</si>
  <si>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</si>
  <si>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</si>
  <si>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</si>
  <si>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</si>
  <si>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</si>
  <si>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</si>
  <si>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</si>
  <si>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</si>
  <si>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</si>
  <si>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</si>
  <si>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</si>
  <si>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</si>
  <si>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</si>
  <si>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</si>
  <si>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</si>
  <si>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</si>
  <si>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</si>
  <si>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</si>
  <si>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</si>
  <si>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</si>
  <si>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</si>
  <si>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</si>
  <si>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</si>
  <si>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</si>
  <si>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</si>
  <si>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</si>
  <si>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</si>
  <si>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</si>
  <si>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</si>
  <si>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</si>
  <si>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</si>
  <si>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</si>
  <si>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</si>
  <si>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</si>
  <si>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</si>
  <si>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</si>
  <si>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</si>
  <si>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</si>
  <si>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</si>
  <si>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</si>
  <si>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</si>
  <si>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</si>
  <si>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</si>
  <si>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</si>
  <si>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</si>
  <si>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</si>
  <si>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</si>
  <si>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</si>
  <si>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</si>
  <si>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</si>
  <si>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</si>
  <si>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</si>
  <si>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</si>
  <si>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</si>
  <si>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</si>
  <si>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</si>
  <si>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</si>
  <si>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</si>
  <si>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</si>
  <si>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</si>
  <si>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</si>
  <si>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</si>
  <si>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</si>
  <si>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</si>
  <si>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</si>
  <si>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</si>
  <si>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</si>
  <si>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</si>
  <si>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</si>
  <si>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</si>
  <si>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</si>
  <si>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</si>
  <si>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</si>
  <si>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</si>
  <si>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</si>
  <si>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</si>
  <si>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</si>
  <si>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</si>
  <si>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</si>
  <si>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</si>
  <si>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</si>
  <si>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</si>
  <si>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</si>
  <si>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</si>
  <si>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</si>
  <si>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</si>
  <si>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</si>
  <si>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</si>
  <si>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</si>
  <si>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</si>
  <si>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</si>
  <si>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</si>
  <si>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</si>
  <si>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</si>
  <si>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</si>
  <si>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</si>
  <si>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</si>
  <si>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</si>
  <si>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</si>
  <si>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</si>
  <si>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</si>
  <si>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</si>
  <si>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</si>
  <si>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</si>
  <si>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</si>
  <si>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</si>
  <si>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</si>
  <si>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</si>
  <si>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</si>
  <si>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</si>
  <si>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</si>
  <si>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</si>
  <si>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</si>
  <si>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</si>
  <si>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</si>
  <si>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</si>
  <si>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</si>
  <si>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</si>
  <si>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</si>
  <si>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</si>
  <si>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</si>
  <si>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</si>
  <si>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</si>
  <si>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</si>
  <si>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</si>
  <si>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</si>
  <si>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</si>
  <si>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</si>
  <si>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</si>
  <si>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</si>
  <si>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</si>
  <si>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</si>
  <si>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</si>
  <si>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</si>
  <si>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</si>
  <si>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</si>
  <si>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</si>
  <si>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</si>
  <si>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</si>
  <si>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</si>
  <si>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</si>
  <si>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</si>
  <si>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</si>
  <si>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</si>
  <si>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</si>
  <si>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</si>
  <si>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</si>
  <si>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</si>
  <si>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</si>
  <si>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</si>
  <si>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</si>
  <si>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</si>
  <si>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</si>
  <si>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</si>
  <si>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</si>
  <si>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</si>
  <si>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</si>
  <si>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</si>
  <si>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</si>
  <si>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</si>
  <si>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</si>
  <si>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</si>
  <si>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</si>
  <si>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</si>
  <si>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</si>
  <si>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</si>
  <si>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</si>
  <si>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</si>
  <si>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</si>
  <si>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</si>
  <si>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</si>
  <si>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</si>
  <si>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</si>
  <si>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</si>
  <si>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</si>
  <si>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</si>
  <si>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</si>
  <si>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</si>
  <si>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</si>
  <si>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</si>
  <si>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</si>
  <si>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</si>
  <si>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</si>
  <si>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</si>
  <si>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</si>
  <si>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</si>
  <si>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</si>
  <si>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</si>
  <si>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</si>
  <si>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</si>
  <si>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</si>
  <si>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</si>
  <si>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</si>
  <si>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</si>
  <si>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</si>
  <si>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</si>
  <si>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</si>
  <si>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</si>
  <si>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</si>
  <si>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</si>
  <si>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</si>
  <si>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</si>
  <si>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</si>
  <si>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</si>
  <si>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</si>
  <si>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</si>
  <si>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</si>
  <si>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</si>
  <si>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</si>
  <si>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</si>
  <si>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</si>
  <si>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</si>
  <si>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</si>
  <si>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</si>
  <si>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</si>
  <si>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</si>
  <si>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</si>
  <si>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</si>
  <si>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</si>
  <si>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</si>
  <si>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</si>
  <si>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</si>
  <si>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</si>
  <si>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</si>
  <si>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</si>
  <si>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</si>
  <si>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</si>
  <si>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</si>
  <si>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</si>
  <si>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</si>
  <si>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</si>
  <si>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</si>
  <si>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</si>
  <si>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</si>
  <si>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</si>
  <si>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</si>
  <si>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</si>
  <si>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</si>
  <si>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</si>
  <si>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</si>
  <si>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</si>
  <si>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</si>
  <si>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</si>
  <si>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</si>
  <si>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</si>
  <si>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</si>
  <si>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</si>
  <si>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</si>
  <si>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</si>
  <si>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</si>
  <si>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</si>
  <si>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</si>
  <si>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</si>
  <si>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</si>
  <si>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</si>
  <si>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</si>
  <si>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</si>
  <si>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</si>
  <si>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</si>
  <si>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</si>
  <si>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</si>
  <si>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</si>
  <si>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</si>
  <si>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</si>
  <si>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</si>
  <si>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</si>
  <si>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</si>
  <si>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</si>
  <si>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</si>
  <si>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</si>
  <si>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</si>
  <si>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</si>
  <si>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</si>
  <si>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</si>
  <si>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</si>
  <si>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</si>
  <si>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</si>
  <si>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</si>
  <si>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</si>
  <si>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</si>
  <si>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</si>
  <si>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</si>
  <si>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</si>
  <si>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</si>
  <si>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</si>
  <si>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</si>
  <si>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</si>
  <si>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</si>
  <si>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</si>
  <si>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</si>
  <si>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</si>
  <si>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</si>
  <si>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</si>
  <si>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</si>
  <si>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</si>
  <si>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</si>
  <si>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</si>
  <si>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</si>
  <si>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</si>
  <si>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</si>
  <si>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</si>
  <si>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</si>
  <si>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</si>
  <si>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</si>
  <si>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</si>
  <si>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</si>
  <si>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</si>
  <si>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</si>
  <si>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</si>
  <si>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</si>
  <si>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</si>
  <si>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</si>
  <si>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</si>
  <si>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</si>
  <si>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</si>
  <si>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</si>
  <si>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</si>
  <si>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</si>
  <si>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</si>
  <si>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</si>
  <si>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</si>
  <si>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</si>
  <si>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</si>
  <si>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</si>
  <si>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</si>
  <si>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</si>
  <si>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</si>
  <si>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</si>
  <si>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</si>
  <si>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</si>
  <si>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</si>
  <si>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</si>
  <si>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</si>
  <si>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</si>
  <si>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</si>
  <si>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</si>
  <si>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</si>
  <si>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</si>
  <si>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</si>
  <si>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</si>
  <si>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</si>
  <si>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</si>
  <si>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</si>
  <si>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</si>
  <si>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</si>
  <si>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</si>
  <si>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</si>
  <si>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</si>
  <si>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</si>
  <si>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</si>
  <si>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</si>
  <si>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</si>
  <si>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</si>
  <si>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</si>
  <si>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</si>
  <si>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</si>
  <si>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</si>
  <si>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</si>
  <si>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</si>
  <si>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</si>
  <si>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</si>
  <si>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</si>
  <si>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</si>
  <si>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</si>
  <si>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</si>
  <si>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</si>
  <si>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</si>
  <si>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</si>
  <si>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</si>
  <si>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</si>
  <si>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</si>
  <si>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</si>
  <si>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</si>
  <si>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</si>
  <si>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</si>
  <si>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</si>
  <si>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</si>
  <si>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</si>
  <si>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</si>
  <si>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</si>
  <si>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</si>
  <si>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</si>
  <si>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</si>
  <si>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</si>
  <si>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</si>
  <si>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</si>
  <si>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</si>
  <si>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</si>
  <si>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</si>
  <si>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</si>
  <si>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</si>
  <si>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</si>
  <si>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</si>
  <si>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</si>
  <si>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</si>
  <si>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</si>
  <si>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</si>
  <si>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</si>
  <si>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</si>
  <si>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</si>
  <si>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</si>
  <si>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</si>
  <si>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</si>
  <si>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</si>
  <si>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</si>
  <si>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</si>
  <si>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</si>
  <si>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</si>
  <si>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</si>
  <si>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</si>
  <si>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</si>
  <si>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</si>
  <si>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</si>
  <si>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</si>
  <si>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</si>
  <si>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</si>
  <si>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</si>
  <si>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</si>
  <si>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</si>
  <si>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</si>
  <si>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</si>
  <si>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</si>
  <si>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</si>
  <si>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</si>
  <si>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</si>
  <si>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</si>
  <si>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</si>
  <si>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</si>
  <si>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</si>
  <si>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</si>
  <si>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</si>
  <si>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</si>
  <si>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</si>
  <si>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</si>
  <si>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</si>
  <si>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</si>
  <si>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</si>
  <si>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</si>
  <si>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</si>
  <si>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</si>
  <si>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</si>
  <si>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</si>
  <si>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</si>
  <si>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</si>
  <si>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</si>
  <si>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</si>
  <si>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</si>
  <si>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</si>
  <si>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</si>
  <si>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</si>
  <si>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</si>
  <si>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</si>
  <si>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</si>
  <si>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</si>
  <si>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</si>
  <si>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</si>
  <si>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</si>
  <si>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</si>
  <si>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</si>
  <si>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</si>
  <si>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</si>
  <si>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</si>
  <si>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</si>
  <si>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</si>
  <si>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</si>
  <si>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</si>
  <si>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</si>
  <si>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</si>
  <si>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</si>
  <si>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</si>
  <si>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</si>
  <si>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</si>
  <si>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</si>
  <si>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</si>
  <si>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</si>
  <si>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</si>
  <si>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</si>
  <si>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</si>
  <si>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</si>
  <si>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</si>
  <si>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</si>
  <si>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</si>
  <si>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</si>
  <si>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</si>
  <si>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</si>
  <si>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</si>
  <si>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</si>
  <si>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</si>
  <si>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</si>
  <si>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</si>
  <si>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</si>
  <si>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</si>
  <si>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</si>
  <si>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</si>
  <si>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</si>
  <si>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</si>
  <si>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</si>
  <si>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</si>
  <si>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</si>
  <si>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</si>
  <si>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</si>
  <si>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</si>
  <si>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</si>
  <si>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</si>
  <si>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</si>
  <si>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</si>
  <si>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</si>
  <si>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</si>
  <si>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</si>
  <si>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</si>
  <si>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</si>
  <si>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</si>
  <si>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</si>
  <si>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</si>
  <si>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</si>
  <si>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</si>
  <si>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</si>
  <si>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</si>
  <si>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</si>
  <si>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</si>
  <si>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</si>
  <si>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</si>
  <si>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</si>
  <si>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</si>
  <si>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</si>
  <si>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</si>
  <si>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</si>
  <si>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</si>
  <si>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</si>
  <si>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</si>
  <si>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</si>
  <si>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</si>
  <si>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</si>
  <si>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</si>
  <si>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</si>
  <si>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</si>
  <si>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</si>
  <si>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</si>
  <si>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</si>
  <si>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</si>
  <si>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</si>
  <si>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</si>
  <si>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</si>
  <si>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</si>
  <si>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</si>
  <si>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</si>
  <si>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</si>
  <si>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</si>
  <si>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</si>
  <si>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</si>
  <si>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</si>
  <si>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</si>
  <si>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</si>
  <si>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</si>
  <si>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</si>
  <si>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</si>
  <si>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</si>
  <si>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</si>
  <si>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</si>
  <si>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</si>
  <si>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</si>
  <si>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</si>
  <si>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</si>
  <si>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</si>
  <si>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</si>
  <si>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</si>
  <si>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</si>
  <si>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</si>
  <si>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</si>
  <si>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</si>
  <si>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</si>
  <si>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</si>
  <si>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</si>
  <si>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</si>
  <si>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</si>
  <si>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</si>
  <si>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</si>
  <si>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</si>
  <si>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</si>
  <si>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</si>
  <si>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</si>
  <si>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</si>
  <si>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</si>
  <si>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</si>
  <si>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</si>
  <si>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</si>
  <si>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</si>
  <si>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</si>
  <si>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</si>
  <si>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</si>
  <si>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</si>
  <si>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</si>
  <si>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</si>
  <si>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</si>
  <si>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</si>
  <si>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</si>
  <si>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</si>
  <si>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</si>
  <si>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</si>
  <si>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</si>
  <si>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</si>
  <si>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</si>
  <si>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</si>
  <si>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</si>
  <si>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</si>
  <si>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</si>
  <si>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</si>
  <si>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</si>
  <si>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</si>
  <si>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</si>
  <si>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</si>
  <si>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</si>
  <si>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</si>
  <si>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</si>
  <si>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</si>
  <si>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</si>
  <si>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</si>
  <si>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</si>
  <si>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</si>
  <si>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</si>
  <si>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</si>
  <si>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</si>
  <si>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</si>
  <si>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</si>
  <si>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</si>
  <si>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</si>
  <si>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</si>
  <si>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</si>
  <si>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</si>
  <si>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</si>
  <si>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</si>
  <si>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</si>
  <si>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</si>
  <si>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</si>
  <si>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</si>
  <si>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</si>
  <si>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</si>
  <si>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</si>
  <si>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</si>
  <si>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</si>
  <si>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</si>
  <si>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</si>
  <si>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</si>
  <si>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</si>
  <si>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</si>
  <si>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</si>
  <si>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</si>
  <si>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</si>
  <si>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</si>
  <si>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</si>
  <si>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</si>
  <si>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</si>
  <si>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</si>
  <si>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</si>
  <si>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</si>
  <si>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</si>
  <si>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</si>
  <si>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</si>
  <si>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</si>
  <si>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</si>
  <si>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</si>
  <si>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</si>
  <si>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</si>
  <si>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</si>
  <si>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</si>
  <si>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</si>
  <si>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</si>
  <si>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</si>
  <si>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</si>
  <si>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</si>
  <si>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</si>
  <si>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</si>
  <si>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</si>
  <si>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</si>
  <si>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</si>
  <si>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</si>
  <si>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</si>
  <si>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</si>
  <si>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</si>
  <si>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</si>
  <si>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</si>
  <si>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</si>
  <si>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</si>
  <si>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</si>
  <si>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</si>
  <si>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</si>
  <si>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</si>
  <si>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</si>
  <si>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</si>
  <si>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</si>
  <si>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</si>
  <si>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</si>
  <si>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</si>
  <si>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</si>
  <si>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</si>
  <si>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</si>
  <si>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</si>
  <si>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</si>
  <si>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</si>
  <si>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</si>
  <si>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</si>
  <si>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</si>
  <si>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</si>
  <si>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</si>
  <si>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</si>
  <si>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</si>
  <si>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</si>
  <si>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</si>
  <si>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</si>
  <si>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</si>
  <si>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</si>
  <si>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</si>
  <si>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</si>
  <si>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</si>
  <si>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</si>
  <si>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</si>
  <si>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</si>
  <si>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</si>
  <si>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</si>
  <si>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</si>
  <si>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</si>
  <si>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</si>
  <si>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</si>
  <si>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</si>
  <si>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</si>
  <si>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</si>
  <si>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</si>
  <si>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</si>
  <si>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</si>
  <si>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</si>
  <si>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</si>
  <si>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</si>
  <si>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</si>
  <si>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</si>
  <si>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</si>
  <si>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</si>
  <si>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</si>
  <si>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</si>
  <si>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</si>
  <si>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</si>
  <si>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</si>
  <si>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</si>
  <si>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</si>
  <si>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</si>
  <si>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</si>
  <si>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</si>
  <si>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</si>
  <si>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</si>
  <si>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</si>
  <si>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</si>
  <si>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</si>
  <si>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</si>
  <si>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</si>
  <si>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</si>
  <si>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</si>
  <si>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</si>
  <si>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</si>
  <si>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</si>
  <si>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</si>
  <si>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</si>
  <si>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</si>
  <si>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</si>
  <si>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</si>
  <si>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</si>
  <si>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</si>
  <si>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</si>
  <si>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</si>
  <si>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</si>
  <si>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</si>
  <si>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</si>
  <si>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</si>
  <si>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</si>
  <si>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</si>
  <si>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</si>
  <si>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</si>
  <si>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</si>
  <si>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</si>
  <si>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</si>
  <si>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</si>
  <si>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</si>
  <si>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</si>
  <si>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</si>
  <si>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</si>
  <si>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</si>
  <si>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</si>
  <si>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</si>
  <si>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</si>
  <si>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</si>
  <si>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</si>
  <si>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</si>
  <si>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</si>
  <si>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</si>
  <si>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</si>
  <si>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</si>
  <si>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</si>
  <si>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</si>
  <si>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</si>
  <si>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</si>
  <si>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</si>
  <si>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</si>
  <si>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</si>
  <si>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</si>
  <si>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</si>
  <si>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</si>
  <si>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</si>
  <si>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</si>
  <si>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</si>
  <si>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</si>
  <si>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</si>
  <si>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</si>
  <si>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</si>
  <si>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</si>
  <si>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</si>
  <si>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</si>
  <si>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</si>
  <si>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</si>
  <si>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</si>
  <si>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</si>
  <si>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</si>
  <si>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</si>
  <si>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</si>
  <si>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</si>
  <si>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</si>
  <si>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</si>
  <si>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</si>
  <si>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</si>
  <si>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</si>
  <si>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</si>
  <si>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</si>
  <si>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</si>
  <si>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</si>
  <si>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</si>
  <si>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</si>
  <si>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</si>
  <si>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</si>
  <si>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</si>
  <si>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</si>
  <si>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</si>
  <si>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</si>
  <si>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</si>
  <si>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</si>
  <si>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</si>
  <si>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</si>
  <si>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</si>
  <si>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</si>
  <si>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</si>
  <si>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</si>
  <si>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</si>
  <si>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</si>
  <si>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</si>
  <si>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</si>
  <si>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</si>
  <si>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</si>
  <si>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</si>
  <si>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</si>
  <si>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</si>
  <si>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</si>
  <si>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</si>
  <si>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</si>
  <si>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</si>
  <si>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</si>
  <si>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</si>
  <si>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</si>
  <si>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</si>
  <si>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</si>
  <si>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</si>
  <si>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</si>
  <si>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</si>
  <si>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</si>
  <si>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</si>
  <si>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</si>
  <si>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</si>
  <si>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</si>
  <si>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</si>
  <si>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</si>
  <si>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</si>
  <si>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</si>
  <si>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</si>
  <si>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</si>
  <si>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</si>
  <si>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</si>
  <si>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</si>
  <si>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</si>
  <si>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</si>
  <si>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</si>
  <si>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</si>
  <si>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</si>
  <si>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</si>
  <si>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</si>
  <si>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</si>
  <si>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</si>
  <si>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</si>
  <si>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</si>
  <si>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</si>
  <si>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</si>
  <si>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</si>
  <si>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</si>
  <si>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</si>
  <si>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</si>
  <si>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</si>
  <si>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</si>
  <si>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</si>
  <si>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</si>
  <si>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</si>
  <si>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</si>
  <si>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</si>
  <si>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</si>
  <si>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</si>
  <si>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</si>
  <si>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</si>
  <si>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</si>
  <si>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</si>
  <si>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</si>
  <si>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</si>
  <si>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</si>
  <si>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</si>
  <si>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</si>
  <si>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</si>
  <si>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</si>
  <si>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</si>
  <si>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</si>
  <si>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</si>
  <si>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</si>
  <si>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</si>
  <si>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</si>
  <si>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</si>
  <si>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</si>
  <si>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</si>
  <si>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</si>
  <si>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</si>
  <si>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</si>
  <si>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</si>
  <si>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</si>
  <si>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</si>
  <si>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</si>
  <si>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</si>
  <si>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</si>
  <si>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</si>
  <si>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</si>
  <si>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</si>
  <si>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</si>
  <si>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</si>
  <si>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</si>
  <si>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</si>
  <si>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</si>
  <si>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</si>
  <si>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</si>
  <si>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</si>
  <si>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</si>
  <si>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</si>
  <si>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</si>
  <si>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</si>
  <si>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</si>
  <si>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</si>
  <si>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</si>
  <si>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</si>
  <si>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</si>
  <si>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</si>
  <si>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</si>
  <si>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</si>
  <si>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</si>
  <si>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</si>
  <si>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</si>
  <si>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</si>
  <si>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</si>
  <si>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</si>
  <si>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</si>
  <si>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</si>
  <si>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</si>
  <si>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</si>
  <si>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</si>
  <si>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</si>
  <si>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</si>
  <si>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</si>
  <si>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</si>
  <si>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</si>
  <si>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</si>
  <si>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</si>
  <si>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</si>
  <si>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</si>
  <si>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</si>
  <si>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</si>
  <si>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</si>
  <si>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</si>
  <si>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</si>
  <si>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</si>
  <si>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</si>
  <si>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</si>
  <si>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</si>
  <si>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</si>
  <si>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</si>
  <si>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</si>
  <si>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</si>
  <si>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</si>
  <si>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</si>
  <si>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</si>
  <si>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</si>
  <si>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</si>
  <si>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</si>
  <si>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</si>
  <si>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</si>
  <si>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</si>
  <si>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</si>
  <si>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</si>
  <si>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</si>
  <si>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</si>
  <si>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</si>
  <si>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</si>
  <si>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</si>
  <si>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</si>
  <si>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</si>
  <si>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</si>
  <si>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</si>
  <si>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</si>
  <si>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</si>
  <si>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</si>
  <si>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</si>
  <si>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</si>
  <si>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</si>
  <si>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</si>
  <si>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</si>
  <si>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</si>
  <si>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</si>
  <si>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</si>
  <si>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</si>
  <si>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</si>
  <si>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</si>
  <si>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</si>
  <si>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</si>
  <si>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</si>
  <si>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</si>
  <si>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</si>
  <si>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</si>
  <si>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</si>
  <si>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</si>
  <si>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</si>
  <si>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</si>
  <si>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</si>
  <si>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</si>
  <si>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</si>
  <si>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</si>
  <si>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</si>
  <si>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</si>
  <si>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</si>
  <si>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</si>
  <si>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</si>
  <si>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</si>
  <si>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</si>
  <si>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</si>
  <si>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</si>
  <si>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</si>
  <si>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</si>
  <si>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</si>
  <si>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</si>
  <si>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</si>
  <si>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</si>
  <si>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</si>
  <si>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</si>
  <si>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</si>
  <si>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</si>
  <si>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</si>
  <si>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</si>
  <si>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</si>
  <si>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</si>
  <si>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</si>
  <si>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</si>
  <si>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</si>
  <si>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</si>
  <si>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</si>
  <si>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</si>
  <si>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</si>
  <si>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</si>
  <si>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</si>
  <si>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</si>
  <si>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</si>
  <si>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</si>
  <si>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</si>
  <si>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</si>
  <si>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</si>
  <si>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</si>
  <si>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</si>
  <si>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</si>
  <si>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</si>
  <si>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</si>
  <si>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</si>
  <si>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</si>
  <si>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</si>
  <si>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</si>
  <si>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</si>
  <si>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</si>
  <si>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</si>
  <si>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</si>
  <si>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</si>
  <si>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</si>
  <si>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</si>
  <si>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</si>
  <si>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</si>
  <si>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</si>
  <si>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</si>
  <si>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</si>
  <si>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</si>
  <si>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</si>
  <si>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</si>
  <si>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</si>
  <si>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</si>
  <si>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</si>
  <si>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</si>
  <si>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</si>
  <si>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</si>
  <si>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</si>
  <si>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</si>
  <si>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</si>
  <si>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</si>
  <si>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</si>
  <si>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</si>
  <si>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</si>
  <si>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</si>
  <si>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</si>
  <si>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</si>
  <si>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</si>
  <si>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</si>
  <si>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</si>
  <si>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</si>
  <si>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</si>
  <si>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</si>
  <si>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</si>
  <si>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</si>
  <si>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</si>
  <si>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</si>
  <si>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</si>
  <si>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</si>
  <si>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</si>
  <si>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</si>
  <si>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</si>
  <si>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</si>
  <si>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</si>
  <si>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</si>
  <si>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</si>
  <si>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</si>
  <si>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</si>
  <si>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</si>
  <si>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</si>
  <si>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</si>
  <si>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</si>
  <si>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</si>
  <si>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</si>
  <si>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</si>
  <si>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</si>
  <si>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</si>
  <si>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</si>
  <si>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</si>
  <si>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</si>
  <si>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</si>
  <si>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</si>
  <si>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</si>
  <si>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</si>
  <si>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</si>
  <si>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</si>
  <si>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</si>
  <si>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</si>
  <si>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</si>
  <si>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</si>
  <si>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</si>
  <si>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</si>
  <si>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</si>
  <si>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</si>
  <si>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</si>
  <si>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</si>
  <si>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</si>
  <si>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</si>
  <si>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</si>
  <si>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</si>
  <si>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</si>
  <si>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</si>
  <si>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</si>
  <si>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</si>
  <si>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</si>
  <si>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</si>
  <si>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</si>
  <si>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</si>
  <si>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</si>
  <si>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</si>
  <si>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</si>
  <si>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</si>
  <si>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</si>
  <si>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</si>
  <si>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</si>
  <si>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</si>
  <si>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</si>
  <si>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</si>
  <si>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</si>
  <si>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</si>
  <si>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</si>
  <si>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</si>
  <si>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</si>
  <si>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</si>
  <si>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</si>
  <si>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</si>
  <si>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</si>
  <si>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</si>
  <si>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</si>
  <si>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</si>
  <si>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</si>
  <si>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</si>
  <si>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</si>
  <si>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</si>
  <si>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</si>
  <si>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</si>
  <si>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</si>
  <si>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</si>
  <si>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</si>
  <si>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</si>
  <si>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</si>
  <si>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</si>
  <si>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</si>
  <si>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</si>
  <si>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</si>
  <si>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</si>
  <si>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</si>
  <si>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</si>
  <si>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</si>
  <si>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</si>
  <si>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</si>
  <si>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</si>
  <si>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</si>
  <si>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</si>
  <si>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</si>
  <si>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</si>
  <si>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</si>
  <si>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</si>
  <si>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</si>
  <si>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</si>
  <si>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</si>
  <si>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</si>
  <si>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</si>
  <si>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</si>
  <si>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</si>
  <si>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</si>
  <si>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</si>
  <si>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</si>
  <si>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</si>
  <si>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</si>
  <si>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</si>
  <si>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</si>
  <si>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</si>
  <si>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</si>
  <si>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</si>
  <si>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</si>
  <si>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</si>
  <si>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</si>
  <si>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</si>
  <si>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</si>
  <si>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</si>
  <si>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</si>
  <si>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</si>
  <si>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</si>
  <si>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</si>
  <si>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</si>
  <si>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</si>
  <si>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</si>
  <si>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</si>
  <si>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</si>
  <si>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</si>
  <si>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</si>
  <si>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</si>
  <si>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</si>
  <si>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</si>
  <si>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</si>
  <si>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</si>
  <si>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</si>
  <si>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</si>
  <si>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</si>
  <si>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</si>
  <si>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</si>
  <si>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</si>
  <si>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</si>
  <si>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</si>
  <si>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</si>
  <si>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</si>
  <si>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</si>
  <si>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</si>
  <si>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</si>
  <si>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</si>
  <si>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</si>
  <si>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</si>
  <si>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</si>
  <si>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</si>
  <si>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</si>
  <si>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</si>
  <si>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</si>
  <si>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</si>
  <si>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</si>
  <si>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</si>
  <si>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</si>
  <si>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</si>
  <si>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</si>
  <si>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</si>
  <si>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</si>
  <si>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</si>
  <si>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</si>
  <si>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</si>
  <si>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</si>
  <si>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</si>
  <si>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</si>
  <si>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</si>
  <si>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</si>
  <si>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</si>
  <si>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</si>
  <si>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</si>
  <si>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</si>
  <si>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</si>
  <si>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</si>
  <si>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</si>
  <si>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</si>
  <si>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</si>
  <si>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</si>
  <si>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</si>
  <si>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</si>
  <si>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</si>
  <si>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</si>
  <si>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</si>
  <si>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</si>
  <si>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</si>
  <si>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</si>
  <si>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</si>
  <si>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</si>
  <si>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</si>
  <si>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</si>
  <si>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</si>
  <si>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</si>
  <si>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</si>
  <si>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</si>
  <si>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</si>
  <si>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</si>
  <si>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</si>
  <si>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</si>
  <si>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</si>
  <si>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</si>
  <si>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</si>
  <si>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</si>
  <si>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</si>
  <si>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</si>
  <si>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</si>
  <si>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</si>
  <si>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</si>
  <si>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</si>
  <si>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</si>
  <si>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</si>
  <si>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</si>
  <si>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</si>
  <si>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</si>
  <si>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</si>
  <si>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</si>
  <si>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</si>
  <si>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</si>
  <si>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</si>
  <si>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</si>
  <si>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</si>
  <si>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</si>
  <si>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</si>
  <si>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</si>
  <si>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</si>
  <si>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</si>
  <si>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</si>
  <si>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</si>
  <si>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</si>
  <si>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</si>
  <si>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</si>
  <si>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</si>
  <si>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</si>
  <si>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</si>
  <si>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</si>
  <si>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</si>
  <si>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</si>
  <si>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</si>
  <si>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</si>
  <si>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</si>
  <si>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</si>
  <si>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</si>
  <si>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</si>
  <si>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</si>
  <si>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</si>
  <si>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</si>
  <si>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</si>
  <si>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</si>
  <si>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</si>
  <si>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</si>
  <si>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</si>
  <si>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</si>
  <si>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</si>
  <si>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</si>
  <si>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</si>
  <si>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</si>
  <si>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</si>
  <si>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</si>
  <si>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</si>
  <si>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</si>
  <si>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</si>
  <si>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</si>
  <si>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</si>
  <si>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</si>
  <si>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</si>
  <si>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</si>
  <si>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</si>
  <si>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</si>
  <si>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</si>
  <si>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</si>
  <si>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</si>
  <si>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</si>
  <si>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</si>
  <si>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</si>
  <si>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</si>
  <si>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</si>
  <si>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</si>
  <si>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</si>
  <si>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</si>
  <si>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</si>
  <si>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</si>
  <si>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</si>
  <si>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</si>
  <si>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</si>
  <si>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</si>
  <si>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</si>
  <si>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</si>
  <si>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</si>
  <si>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</si>
  <si>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</si>
  <si>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</si>
  <si>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</si>
  <si>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</si>
  <si>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</si>
  <si>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</si>
  <si>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</si>
  <si>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</si>
  <si>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</si>
  <si>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</si>
  <si>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</si>
  <si>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</si>
  <si>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</si>
  <si>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</si>
  <si>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</si>
  <si>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</si>
  <si>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</si>
  <si>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</si>
  <si>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</si>
  <si>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</si>
  <si>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</si>
  <si>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</si>
  <si>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</si>
  <si>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</si>
  <si>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</si>
  <si>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</si>
  <si>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</si>
  <si>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</si>
  <si>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</si>
  <si>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</si>
  <si>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</si>
  <si>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</si>
  <si>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</si>
  <si>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</si>
  <si>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</si>
  <si>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</si>
  <si>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</si>
  <si>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</si>
  <si>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</si>
  <si>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</si>
  <si>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</si>
  <si>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</si>
  <si>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</si>
  <si>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</si>
  <si>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</si>
  <si>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</si>
  <si>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</si>
  <si>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</si>
  <si>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</si>
  <si>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</si>
  <si>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</si>
  <si>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</si>
  <si>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</si>
  <si>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</si>
  <si>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</si>
  <si>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</si>
  <si>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</si>
  <si>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</si>
  <si>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</si>
  <si>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</si>
  <si>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</si>
  <si>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</si>
  <si>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</si>
  <si>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</si>
  <si>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</si>
  <si>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</si>
  <si>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</si>
  <si>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</si>
  <si>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</si>
  <si>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</si>
  <si>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</si>
  <si>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</si>
  <si>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</si>
  <si>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</si>
  <si>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</si>
  <si>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</si>
  <si>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</si>
  <si>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</si>
  <si>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</si>
  <si>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</si>
  <si>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</si>
  <si>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</si>
  <si>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</si>
  <si>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</si>
  <si>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</si>
  <si>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</si>
  <si>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</si>
  <si>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</si>
  <si>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</si>
  <si>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</si>
  <si>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</si>
  <si>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</si>
  <si>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</si>
  <si>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</si>
  <si>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</si>
  <si>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</si>
  <si>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</si>
  <si>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</si>
  <si>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</si>
  <si>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</si>
  <si>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</si>
  <si>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</si>
  <si>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</si>
  <si>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</si>
  <si>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</si>
  <si>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</si>
  <si>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</si>
  <si>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</si>
  <si>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</si>
  <si>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</si>
  <si>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</si>
  <si>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</si>
  <si>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</si>
  <si>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</si>
  <si>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</si>
  <si>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</si>
  <si>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</si>
  <si>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</si>
  <si>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</si>
  <si>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</si>
  <si>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</si>
  <si>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</si>
  <si>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</si>
  <si>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</si>
  <si>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</si>
  <si>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</si>
  <si>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</si>
  <si>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</si>
  <si>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</si>
  <si>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</si>
  <si>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</si>
  <si>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</si>
  <si>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</si>
  <si>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</si>
  <si>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</si>
  <si>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</si>
  <si>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</si>
  <si>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</si>
  <si>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</si>
  <si>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</si>
  <si>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</si>
  <si>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</si>
  <si>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</si>
  <si>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</si>
  <si>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</si>
  <si>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</si>
  <si>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</si>
  <si>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</si>
  <si>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</si>
  <si>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</si>
  <si>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</si>
  <si>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</si>
  <si>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</si>
  <si>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</si>
  <si>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</si>
  <si>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</si>
  <si>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</si>
  <si>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</si>
  <si>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</si>
  <si>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</si>
  <si>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</si>
  <si>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</si>
  <si>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</si>
  <si>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</si>
  <si>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</si>
  <si>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</si>
  <si>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</si>
  <si>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</si>
  <si>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</si>
  <si>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</si>
  <si>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</si>
  <si>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</si>
  <si>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</si>
  <si>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</si>
  <si>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</si>
  <si>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</si>
  <si>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</si>
  <si>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</si>
  <si>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</si>
  <si>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</si>
  <si>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</si>
  <si>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</si>
  <si>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</si>
  <si>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</si>
  <si>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</si>
  <si>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</si>
  <si>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</si>
  <si>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</si>
  <si>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</si>
  <si>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</si>
  <si>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</si>
  <si>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</si>
  <si>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</si>
  <si>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</si>
  <si>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</si>
  <si>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</si>
  <si>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</si>
  <si>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</si>
  <si>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</si>
  <si>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</si>
  <si>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</si>
  <si>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</si>
  <si>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</si>
  <si>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</si>
  <si>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</si>
  <si>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</si>
  <si>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</si>
  <si>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</si>
  <si>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</si>
  <si>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</si>
  <si>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</si>
  <si>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</si>
  <si>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</si>
  <si>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</si>
  <si>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</si>
  <si>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</si>
  <si>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</si>
  <si>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</si>
  <si>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</si>
  <si>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</si>
  <si>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</si>
  <si>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</si>
  <si>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</si>
  <si>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</si>
  <si>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</si>
  <si>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</si>
  <si>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</si>
  <si>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</si>
  <si>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</si>
  <si>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</si>
  <si>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</si>
  <si>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</si>
  <si>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</si>
  <si>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</si>
  <si>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</si>
  <si>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</si>
  <si>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</si>
  <si>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</si>
  <si>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</si>
  <si>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</si>
  <si>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</si>
  <si>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</si>
  <si>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</si>
  <si>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</si>
  <si>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</si>
  <si>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</si>
  <si>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</si>
  <si>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</si>
  <si>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</si>
  <si>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</si>
  <si>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</si>
  <si>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</si>
  <si>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</si>
  <si>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</si>
  <si>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</si>
  <si>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</si>
  <si>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</si>
  <si>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</si>
  <si>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</si>
  <si>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</si>
  <si>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</si>
  <si>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</si>
  <si>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</si>
  <si>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</si>
  <si>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</si>
  <si>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</si>
  <si>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</si>
  <si>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</si>
  <si>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</si>
  <si>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</si>
  <si>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</si>
  <si>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</si>
  <si>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</si>
  <si>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</si>
  <si>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</si>
  <si>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</si>
  <si>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</si>
  <si>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</si>
  <si>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</si>
  <si>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</si>
  <si>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</si>
  <si>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</si>
  <si>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</si>
  <si>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</si>
  <si>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</si>
  <si>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</si>
  <si>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</si>
  <si>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</si>
  <si>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</si>
  <si>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</si>
  <si>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</si>
  <si>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</si>
  <si>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</si>
  <si>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</si>
  <si>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</si>
  <si>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</si>
  <si>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</si>
  <si>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</si>
  <si>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</si>
  <si>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</si>
  <si>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</si>
  <si>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</si>
  <si>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</si>
  <si>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</si>
  <si>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</si>
  <si>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</si>
  <si>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</si>
  <si>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</si>
  <si>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</si>
  <si>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</si>
  <si>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</si>
  <si>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</si>
  <si>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</si>
  <si>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</si>
  <si>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</si>
  <si>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</si>
  <si>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</si>
  <si>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</si>
  <si>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</si>
  <si>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</si>
  <si>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</si>
  <si>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</si>
  <si>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</si>
  <si>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</si>
  <si>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</si>
  <si>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</si>
  <si>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</si>
  <si>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</si>
  <si>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</si>
  <si>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</si>
  <si>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</si>
  <si>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</si>
  <si>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</si>
  <si>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</si>
  <si>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</si>
  <si>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</si>
  <si>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</si>
  <si>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</si>
  <si>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</si>
  <si>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</si>
  <si>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</si>
  <si>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</si>
  <si>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</si>
  <si>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</si>
  <si>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</si>
  <si>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</si>
  <si>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</si>
  <si>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</si>
  <si>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</si>
  <si>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</si>
  <si>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</si>
  <si>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</si>
  <si>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</si>
  <si>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</si>
  <si>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</si>
  <si>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</si>
  <si>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</si>
  <si>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</si>
  <si>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</si>
  <si>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</si>
  <si>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</si>
  <si>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</si>
  <si>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</si>
  <si>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</si>
  <si>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</si>
  <si>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</si>
  <si>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</si>
  <si>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</si>
  <si>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</si>
  <si>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</si>
  <si>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</si>
  <si>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</si>
  <si>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</si>
  <si>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</si>
  <si>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</si>
  <si>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</si>
  <si>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</si>
  <si>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</si>
  <si>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</si>
  <si>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</si>
  <si>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</si>
  <si>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</si>
  <si>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</si>
  <si>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</si>
  <si>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</si>
  <si>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</si>
  <si>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</si>
  <si>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</si>
  <si>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</si>
  <si>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</si>
  <si>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</si>
  <si>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</si>
  <si>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</si>
  <si>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</si>
  <si>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</si>
  <si>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</si>
  <si>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</si>
  <si>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</si>
  <si>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</si>
  <si>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</si>
  <si>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</si>
  <si>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</si>
  <si>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</si>
  <si>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</si>
  <si>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</si>
  <si>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</si>
  <si>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</si>
  <si>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</si>
  <si>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</si>
  <si>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</si>
  <si>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</si>
  <si>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</si>
  <si>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</si>
  <si>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</si>
  <si>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</si>
  <si>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</si>
  <si>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</si>
  <si>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</si>
  <si>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</si>
  <si>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</si>
  <si>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</si>
  <si>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</si>
  <si>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</si>
  <si>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</si>
  <si>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</si>
  <si>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</si>
  <si>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</si>
  <si>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</si>
  <si>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</si>
  <si>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</si>
  <si>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</si>
  <si>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</si>
  <si>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</si>
  <si>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</si>
  <si>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</si>
  <si>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</si>
  <si>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</si>
  <si>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</si>
  <si>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</si>
  <si>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</si>
  <si>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</si>
  <si>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</si>
  <si>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</si>
  <si>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</si>
  <si>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</si>
  <si>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</si>
  <si>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</si>
  <si>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</si>
  <si>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</si>
  <si>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</si>
  <si>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</si>
  <si>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</si>
  <si>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</si>
  <si>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</si>
  <si>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</si>
  <si>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</si>
  <si>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</si>
  <si>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</si>
  <si>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</si>
  <si>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</si>
  <si>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</si>
  <si>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</si>
  <si>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</si>
  <si>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</si>
  <si>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</si>
  <si>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</si>
  <si>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</si>
  <si>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</si>
  <si>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</si>
  <si>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</si>
  <si>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</si>
  <si>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</si>
  <si>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</si>
  <si>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</si>
  <si>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</si>
  <si>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</si>
  <si>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</si>
  <si>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</si>
  <si>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</si>
  <si>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</si>
  <si>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</si>
  <si>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</si>
  <si>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</si>
  <si>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</si>
  <si>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</si>
  <si>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</si>
  <si>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</si>
  <si>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</si>
  <si>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</si>
  <si>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</si>
  <si>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</si>
  <si>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</si>
  <si>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</si>
  <si>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</si>
  <si>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</si>
  <si>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</si>
  <si>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</si>
  <si>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</si>
  <si>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</si>
  <si>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</si>
  <si>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</si>
  <si>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</si>
  <si>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</si>
  <si>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</si>
  <si>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</si>
  <si>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</si>
  <si>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</si>
  <si>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</si>
  <si>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</si>
  <si>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</si>
  <si>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</si>
  <si>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</si>
  <si>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</si>
  <si>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</si>
  <si>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</si>
  <si>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</si>
  <si>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</si>
  <si>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</si>
  <si>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</si>
  <si>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</si>
  <si>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</si>
  <si>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</si>
  <si>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</si>
  <si>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</si>
  <si>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</si>
  <si>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</si>
  <si>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</si>
  <si>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</si>
  <si>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</si>
  <si>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</si>
  <si>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</si>
  <si>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</si>
  <si>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</si>
  <si>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</si>
  <si>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</si>
  <si>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</si>
  <si>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</si>
  <si>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</si>
  <si>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</si>
  <si>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</si>
  <si>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</si>
  <si>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</si>
  <si>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</si>
  <si>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</si>
  <si>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</si>
  <si>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</si>
  <si>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</si>
  <si>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</si>
  <si>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</si>
  <si>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</si>
  <si>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</si>
  <si>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</si>
  <si>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</si>
  <si>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</si>
  <si>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</si>
  <si>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</si>
  <si>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</si>
  <si>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</si>
  <si>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</si>
  <si>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</si>
  <si>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</si>
  <si>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</si>
  <si>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</si>
  <si>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</si>
  <si>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</si>
  <si>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</si>
  <si>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</si>
  <si>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</si>
  <si>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</si>
  <si>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</si>
  <si>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</si>
  <si>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</si>
  <si>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</si>
  <si>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</si>
  <si>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</si>
  <si>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</si>
  <si>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</si>
  <si>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</si>
  <si>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</si>
  <si>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</si>
  <si>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</si>
  <si>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</si>
  <si>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</si>
  <si>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</si>
  <si>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</si>
  <si>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</si>
  <si>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</si>
  <si>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</si>
  <si>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</si>
  <si>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</si>
  <si>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</si>
  <si>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</si>
  <si>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</si>
  <si>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</si>
  <si>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</si>
  <si>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</si>
  <si>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</si>
  <si>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</si>
  <si>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</si>
  <si>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</si>
  <si>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</si>
  <si>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</si>
  <si>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</si>
  <si>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</si>
  <si>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</si>
  <si>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</si>
  <si>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</si>
  <si>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</si>
  <si>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</si>
  <si>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</si>
  <si>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</si>
  <si>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</si>
  <si>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</si>
  <si>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</si>
  <si>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</si>
  <si>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</si>
  <si>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</si>
  <si>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</si>
  <si>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</si>
  <si>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</si>
  <si>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</si>
  <si>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</si>
  <si>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</si>
  <si>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</si>
  <si>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</si>
  <si>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</si>
  <si>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</si>
  <si>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</si>
  <si>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</si>
  <si>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</si>
  <si>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</si>
  <si>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</si>
  <si>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</si>
  <si>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</si>
  <si>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</si>
  <si>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</si>
  <si>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</si>
  <si>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</si>
  <si>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</si>
  <si>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</si>
  <si>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</si>
  <si>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</si>
  <si>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</si>
  <si>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</si>
  <si>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</si>
  <si>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</si>
  <si>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</si>
  <si>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</si>
  <si>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</si>
  <si>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</si>
  <si>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</si>
  <si>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</si>
  <si>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</si>
  <si>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</si>
  <si>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</si>
  <si>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</si>
  <si>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</si>
  <si>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</si>
  <si>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</si>
  <si>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</si>
  <si>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</si>
  <si>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</si>
  <si>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</si>
  <si>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</si>
  <si>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</si>
  <si>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</si>
  <si>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</si>
  <si>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</si>
  <si>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</si>
  <si>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</si>
  <si>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</si>
  <si>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</si>
  <si>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</si>
  <si>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</si>
  <si>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</si>
  <si>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</si>
  <si>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</si>
  <si>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</si>
  <si>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</si>
  <si>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</si>
  <si>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</si>
  <si>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</si>
  <si>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</si>
  <si>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</si>
  <si>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</si>
  <si>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</si>
  <si>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</si>
  <si>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</si>
  <si>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</si>
  <si>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</si>
  <si>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</si>
  <si>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</si>
  <si>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</si>
  <si>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</si>
  <si>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</si>
  <si>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</si>
  <si>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</si>
  <si>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</si>
  <si>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</si>
  <si>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</si>
  <si>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</si>
  <si>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</si>
  <si>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</si>
  <si>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</si>
  <si>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</si>
  <si>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</si>
  <si>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</si>
  <si>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</si>
  <si>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</si>
  <si>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</si>
  <si>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</si>
  <si>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</si>
  <si>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</si>
  <si>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</si>
  <si>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</si>
  <si>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</si>
  <si>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</si>
  <si>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</si>
  <si>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</si>
  <si>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</si>
  <si>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</si>
  <si>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</si>
  <si>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</si>
  <si>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</si>
  <si>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</si>
  <si>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</si>
  <si>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</si>
  <si>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</si>
  <si>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</si>
  <si>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</si>
  <si>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</si>
  <si>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</si>
  <si>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</si>
  <si>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</si>
  <si>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</si>
  <si>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</si>
  <si>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</si>
  <si>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</si>
  <si>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</si>
  <si>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</si>
  <si>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</si>
  <si>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</si>
  <si>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</si>
  <si>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</si>
  <si>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</si>
  <si>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</si>
  <si>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</si>
  <si>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</si>
  <si>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</si>
  <si>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</si>
  <si>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</si>
  <si>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</si>
  <si>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</si>
  <si>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</si>
  <si>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</si>
  <si>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</si>
  <si>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</si>
  <si>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</si>
  <si>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</si>
  <si>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</si>
  <si>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</si>
  <si>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</si>
  <si>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</si>
  <si>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</si>
  <si>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</si>
  <si>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</si>
  <si>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</si>
  <si>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</si>
  <si>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</si>
  <si>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</si>
  <si>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</si>
  <si>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</si>
  <si>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</si>
  <si>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</si>
  <si>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</si>
  <si>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</si>
  <si>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</si>
  <si>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</si>
  <si>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</si>
  <si>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</si>
  <si>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</si>
  <si>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</si>
  <si>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</si>
  <si>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</si>
  <si>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</si>
  <si>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</si>
  <si>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</si>
  <si>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</si>
  <si>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</si>
  <si>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</si>
  <si>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</si>
  <si>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</si>
  <si>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</si>
  <si>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</si>
  <si>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</si>
  <si>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</si>
  <si>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</si>
  <si>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</si>
  <si>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</si>
  <si>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</si>
  <si>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</si>
  <si>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</si>
  <si>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</si>
  <si>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</si>
  <si>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</si>
  <si>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</si>
  <si>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</si>
  <si>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</si>
  <si>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</si>
  <si>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</si>
  <si>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</si>
  <si>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</si>
  <si>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</si>
  <si>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</si>
  <si>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</si>
  <si>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</si>
  <si>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</si>
  <si>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</si>
  <si>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</si>
  <si>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</si>
  <si>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</si>
  <si>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</si>
  <si>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</si>
  <si>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</si>
  <si>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</si>
  <si>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</si>
  <si>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</si>
  <si>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</si>
  <si>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</si>
  <si>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</si>
  <si>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</si>
  <si>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</si>
  <si>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</si>
  <si>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</si>
  <si>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</si>
  <si>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</si>
  <si>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</si>
  <si>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</si>
  <si>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</si>
  <si>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</si>
  <si>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</si>
  <si>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</si>
  <si>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</si>
  <si>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</si>
  <si>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</si>
  <si>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</si>
  <si>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</si>
  <si>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</si>
  <si>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</si>
  <si>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</si>
  <si>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</si>
  <si>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</si>
  <si>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</si>
  <si>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</si>
  <si>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</si>
  <si>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</si>
  <si>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</si>
  <si>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</si>
  <si>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</si>
  <si>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</si>
  <si>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</si>
  <si>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</si>
  <si>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</si>
  <si>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</si>
  <si>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</si>
  <si>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</si>
  <si>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</si>
  <si>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</si>
  <si>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</si>
  <si>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</si>
  <si>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</si>
  <si>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</si>
  <si>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</si>
  <si>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</si>
  <si>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</si>
  <si>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</si>
  <si>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</si>
  <si>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</si>
  <si>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</si>
  <si>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</si>
  <si>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</si>
  <si>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</si>
  <si>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</si>
  <si>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</si>
  <si>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</si>
  <si>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</si>
  <si>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</si>
  <si>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</si>
  <si>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</si>
  <si>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</si>
  <si>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</si>
  <si>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</si>
  <si>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</si>
  <si>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</si>
  <si>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</si>
  <si>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</si>
  <si>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</si>
  <si>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</si>
  <si>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</si>
  <si>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</si>
  <si>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</si>
  <si>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</si>
  <si>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</si>
  <si>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</si>
  <si>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</si>
  <si>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</si>
  <si>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</si>
  <si>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</si>
  <si>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</si>
  <si>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</si>
  <si>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</si>
  <si>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</si>
  <si>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</si>
  <si>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</si>
  <si>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</si>
  <si>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</si>
  <si>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</si>
  <si>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</si>
  <si>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</si>
  <si>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</si>
  <si>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</si>
  <si>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</si>
  <si>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</si>
  <si>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</si>
  <si>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</si>
  <si>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</si>
  <si>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</si>
  <si>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</si>
  <si>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</si>
  <si>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</si>
  <si>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</si>
  <si>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</si>
  <si>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</si>
  <si>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</si>
  <si>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</si>
  <si>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</si>
  <si>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</si>
  <si>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</si>
  <si>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</si>
  <si>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</si>
  <si>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</si>
  <si>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</si>
  <si>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</si>
  <si>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</si>
  <si>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</si>
  <si>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</si>
  <si>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</si>
  <si>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</si>
  <si>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</si>
  <si>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</si>
  <si>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</si>
  <si>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</si>
  <si>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</si>
  <si>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</si>
  <si>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</si>
  <si>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</si>
  <si>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</si>
  <si>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</si>
  <si>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</si>
  <si>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</si>
  <si>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</si>
  <si>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</si>
  <si>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</si>
  <si>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</si>
  <si>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</si>
  <si>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</si>
  <si>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</si>
  <si>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</si>
  <si>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</si>
  <si>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</si>
  <si>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</si>
  <si>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</si>
  <si>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</si>
  <si>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</si>
  <si>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</si>
  <si>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</si>
  <si>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</si>
  <si>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</si>
  <si>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</si>
  <si>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</si>
  <si>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</si>
  <si>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</si>
  <si>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</si>
  <si>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</si>
  <si>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</si>
  <si>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</si>
  <si>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</si>
  <si>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</si>
  <si>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</si>
  <si>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</si>
  <si>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</si>
  <si>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</si>
  <si>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</si>
  <si>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</si>
  <si>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</si>
  <si>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</si>
  <si>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</si>
  <si>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</si>
  <si>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</si>
  <si>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</si>
  <si>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</si>
  <si>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</si>
  <si>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</si>
  <si>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</si>
  <si>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</si>
  <si>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</si>
  <si>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</si>
  <si>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</si>
  <si>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</si>
  <si>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</si>
  <si>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</si>
  <si>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</si>
  <si>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</si>
  <si>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</si>
  <si>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</si>
  <si>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</si>
  <si>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</si>
  <si>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</si>
  <si>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</si>
  <si>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</si>
  <si>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</si>
  <si>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</si>
  <si>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</si>
  <si>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</si>
  <si>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</si>
  <si>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</si>
  <si>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</si>
  <si>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</si>
  <si>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</si>
  <si>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</si>
  <si>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</si>
  <si>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</si>
  <si>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</si>
  <si>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</si>
  <si>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</si>
  <si>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</si>
  <si>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</si>
  <si>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</si>
  <si>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</si>
  <si>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</si>
  <si>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</si>
  <si>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</si>
  <si>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</si>
  <si>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</si>
  <si>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</si>
  <si>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</si>
  <si>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</si>
  <si>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</si>
  <si>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</si>
  <si>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</si>
  <si>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</si>
  <si>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</si>
  <si>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</si>
  <si>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</si>
  <si>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</si>
  <si>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</si>
  <si>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</si>
  <si>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</si>
  <si>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</si>
  <si>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</si>
  <si>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</si>
  <si>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</si>
  <si>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</si>
  <si>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</si>
  <si>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</si>
  <si>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</si>
  <si>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</si>
  <si>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</si>
  <si>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</si>
  <si>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</si>
  <si>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</si>
  <si>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</si>
  <si>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</si>
  <si>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</si>
  <si>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</si>
  <si>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</si>
  <si>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</si>
  <si>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</si>
  <si>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</si>
  <si>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</si>
  <si>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</si>
  <si>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</si>
  <si>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</si>
  <si>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</si>
  <si>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</si>
  <si>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</si>
  <si>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</si>
  <si>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</si>
  <si>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</si>
  <si>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</si>
  <si>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</si>
  <si>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</si>
  <si>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</si>
  <si>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</si>
  <si>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</si>
  <si>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</si>
  <si>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</si>
  <si>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</si>
  <si>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</si>
  <si>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</si>
  <si>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</si>
  <si>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</si>
  <si>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</si>
  <si>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</si>
  <si>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</si>
  <si>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</si>
  <si>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</si>
  <si>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</si>
  <si>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</si>
  <si>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</si>
  <si>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</si>
  <si>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</si>
  <si>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</si>
  <si>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</si>
  <si>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</si>
  <si>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</si>
  <si>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</si>
  <si>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</si>
  <si>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</si>
  <si>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</si>
  <si>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</si>
  <si>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</si>
  <si>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</si>
  <si>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</si>
  <si>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</si>
  <si>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</si>
  <si>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</si>
  <si>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</si>
  <si>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</si>
  <si>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</si>
  <si>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</si>
  <si>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</si>
  <si>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</si>
  <si>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</si>
  <si>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</si>
  <si>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</si>
  <si>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</si>
  <si>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</si>
  <si>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</si>
  <si>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</si>
  <si>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</si>
  <si>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</si>
  <si>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</si>
  <si>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</si>
  <si>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</si>
  <si>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</si>
  <si>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</si>
  <si>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</si>
  <si>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</si>
  <si>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</si>
  <si>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</si>
  <si>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</si>
  <si>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</si>
  <si>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</si>
  <si>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</si>
  <si>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</si>
  <si>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</si>
  <si>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</si>
  <si>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</si>
  <si>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</si>
  <si>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</si>
  <si>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</si>
  <si>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</si>
  <si>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</si>
  <si>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</si>
  <si>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</si>
  <si>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</si>
  <si>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</si>
  <si>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</si>
  <si>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</si>
  <si>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</si>
  <si>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</si>
  <si>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</si>
  <si>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</si>
  <si>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</si>
  <si>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</si>
  <si>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</si>
  <si>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</si>
  <si>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</si>
  <si>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</si>
  <si>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</si>
  <si>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</si>
  <si>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</si>
  <si>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</si>
  <si>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</si>
  <si>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</si>
  <si>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</si>
  <si>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</si>
  <si>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</si>
  <si>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</si>
  <si>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</si>
  <si>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</si>
  <si>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</si>
  <si>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</si>
  <si>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</si>
  <si>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</si>
  <si>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</si>
  <si>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</si>
  <si>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</si>
  <si>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</si>
  <si>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</si>
  <si>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</si>
  <si>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</si>
  <si>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</si>
  <si>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</si>
  <si>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</si>
  <si>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</si>
  <si>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</si>
  <si>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</si>
  <si>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</si>
  <si>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</si>
  <si>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</si>
  <si>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</si>
  <si>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</si>
  <si>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</si>
  <si>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</si>
  <si>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</si>
  <si>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</si>
  <si>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</si>
  <si>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</si>
  <si>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</si>
  <si>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</si>
  <si>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</si>
  <si>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</si>
  <si>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</si>
  <si>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</si>
  <si>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</si>
  <si>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</si>
  <si>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</si>
  <si>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</si>
  <si>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</si>
  <si>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</si>
  <si>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</si>
  <si>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</si>
  <si>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</si>
  <si>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</si>
  <si>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</si>
  <si>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</si>
  <si>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</si>
  <si>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</si>
  <si>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</si>
  <si>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</si>
  <si>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</si>
  <si>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</si>
  <si>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</si>
  <si>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</si>
  <si>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</si>
  <si>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</si>
  <si>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</si>
  <si>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</si>
  <si>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</si>
  <si>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</si>
  <si>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</si>
  <si>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</si>
  <si>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</si>
  <si>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</si>
  <si>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</si>
  <si>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</si>
  <si>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</si>
  <si>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</si>
  <si>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</si>
  <si>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</si>
  <si>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</si>
  <si>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</si>
  <si>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</si>
  <si>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</si>
  <si>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</si>
  <si>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</si>
  <si>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</si>
  <si>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</si>
  <si>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</si>
  <si>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</si>
  <si>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</si>
  <si>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</si>
  <si>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</si>
  <si>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</si>
  <si>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</si>
  <si>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</si>
  <si>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</si>
  <si>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</si>
  <si>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</si>
  <si>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</si>
  <si>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</si>
  <si>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</si>
  <si>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</si>
  <si>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</si>
  <si>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</si>
  <si>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</si>
  <si>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</si>
  <si>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</si>
  <si>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</si>
  <si>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</si>
  <si>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</si>
  <si>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</si>
  <si>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</si>
  <si>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</si>
  <si>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</si>
  <si>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</si>
  <si>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</si>
  <si>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</si>
  <si>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</si>
  <si>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</si>
  <si>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</si>
  <si>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</si>
  <si>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</si>
  <si>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</si>
  <si>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</si>
  <si>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</si>
  <si>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</si>
  <si>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</si>
  <si>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</si>
  <si>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</si>
  <si>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</si>
  <si>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</si>
  <si>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</si>
  <si>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</si>
  <si>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</si>
  <si>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</si>
  <si>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</si>
  <si>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</si>
  <si>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</si>
  <si>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</si>
  <si>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</si>
  <si>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</si>
  <si>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</si>
  <si>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</si>
  <si>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</si>
  <si>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</si>
  <si>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</si>
  <si>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</si>
  <si>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</si>
  <si>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</si>
  <si>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</si>
  <si>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</si>
  <si>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</si>
  <si>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</si>
  <si>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</si>
  <si>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</si>
  <si>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</si>
  <si>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</si>
  <si>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</si>
  <si>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</si>
  <si>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</si>
  <si>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</si>
  <si>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</si>
  <si>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</si>
  <si>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</si>
  <si>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</si>
  <si>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</si>
  <si>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</si>
  <si>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</si>
  <si>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</si>
  <si>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</si>
  <si>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</si>
  <si>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</si>
  <si>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</si>
  <si>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</si>
  <si>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</si>
  <si>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</si>
  <si>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</si>
  <si>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</si>
  <si>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</si>
  <si>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</si>
  <si>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</si>
  <si>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</si>
  <si>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</si>
  <si>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</si>
  <si>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</si>
  <si>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</si>
  <si>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</si>
  <si>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</si>
  <si>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</si>
  <si>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</si>
  <si>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</si>
  <si>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</si>
  <si>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(Multiple Items)</t>
  </si>
  <si>
    <t>Average donation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</si>
  <si>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</si>
  <si>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</si>
  <si>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</si>
  <si>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</si>
  <si>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</si>
  <si>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</si>
  <si>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</si>
  <si>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</si>
  <si>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</si>
  <si>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</si>
  <si>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</si>
  <si>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</si>
  <si>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</si>
  <si>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</si>
  <si>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</si>
  <si>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</si>
  <si>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</si>
  <si>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</si>
  <si>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number successful</t>
  </si>
  <si>
    <t>Sum of backers_count</t>
  </si>
  <si>
    <t>2015</t>
  </si>
  <si>
    <t>2016</t>
  </si>
  <si>
    <t>2017</t>
  </si>
  <si>
    <t>2013</t>
  </si>
  <si>
    <t>2014</t>
  </si>
  <si>
    <t>2012</t>
  </si>
  <si>
    <t>2009</t>
  </si>
  <si>
    <t>2010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</si>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</sst>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quotePrefix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numFmt numFmtId="0" formatCode="General"/>
    </dxf>
    <dxf>
      <alignment horizontal="center"/>
    </dxf>
    <dxf>
      <numFmt numFmtId="0" formatCode="General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4630541871921183E-2"/>
          <c:y val="3.5476718403547672E-2"/>
          <c:w val="0.84799387145572325"/>
          <c:h val="0.92828884194353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9-1348-9751-B2E9F202B44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39-1348-9751-B2E9F202B44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439-1348-9751-B2E9F202B44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439-1348-9751-B2E9F202B44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26268367"/>
        <c:axId val="1724172447"/>
      </c:barChart>
      <c:catAx>
        <c:axId val="172626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172447"/>
        <c:crosses val="autoZero"/>
        <c:auto val="1"/>
        <c:lblAlgn val="ctr"/>
        <c:lblOffset val="100"/>
        <c:noMultiLvlLbl val="0"/>
      </c:catAx>
      <c:valAx>
        <c:axId val="17241724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626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8460882044916"/>
          <c:y val="0.23766503133893185"/>
          <c:w val="0.10602911705002392"/>
          <c:h val="0.338416991113361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category'!$B$6:$B$10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6-664B-B4E2-D3EC9DE4DB3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art 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category'!$C$6:$C$10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ACEE-A048-A878-D6390E077693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ACEE-A048-A878-D6390E077693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children's books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category'!$E$6:$E$10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CEE-A048-A878-D6390E077693}"/>
            </c:ext>
          </c:extLst>
        </c:ser>
        <c:ser>
          <c:idx val="4"/>
          <c:order val="4"/>
          <c:tx>
            <c:strRef>
              <c:f>'Sub category'!$F$4:$F$5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category'!$F$6:$F$10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ACEE-A048-A878-D6390E077693}"/>
            </c:ext>
          </c:extLst>
        </c:ser>
        <c:ser>
          <c:idx val="5"/>
          <c:order val="5"/>
          <c:tx>
            <c:strRef>
              <c:f>'Sub category'!$G$4:$G$5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category'!$G$6:$G$10</c:f>
              <c:numCache>
                <c:formatCode>General</c:formatCode>
                <c:ptCount val="4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ACEE-A048-A878-D6390E077693}"/>
            </c:ext>
          </c:extLst>
        </c:ser>
        <c:ser>
          <c:idx val="6"/>
          <c:order val="6"/>
          <c:tx>
            <c:strRef>
              <c:f>'Sub category'!$H$4:$H$5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category'!$H$6:$H$10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ACEE-A048-A878-D6390E077693}"/>
            </c:ext>
          </c:extLst>
        </c:ser>
        <c:ser>
          <c:idx val="7"/>
          <c:order val="7"/>
          <c:tx>
            <c:strRef>
              <c:f>'Sub category'!$I$4:$I$5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category'!$I$6:$I$10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ACEE-A048-A878-D6390E077693}"/>
            </c:ext>
          </c:extLst>
        </c:ser>
        <c:ser>
          <c:idx val="8"/>
          <c:order val="8"/>
          <c:tx>
            <c:strRef>
              <c:f>'Sub category'!$J$4:$J$5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category'!$J$6:$J$10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ACEE-A048-A878-D6390E077693}"/>
            </c:ext>
          </c:extLst>
        </c:ser>
        <c:ser>
          <c:idx val="9"/>
          <c:order val="9"/>
          <c:tx>
            <c:strRef>
              <c:f>'Sub category'!$K$4:$K$5</c:f>
              <c:strCache>
                <c:ptCount val="1"/>
                <c:pt idx="0">
                  <c:v>fiction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category'!$K$6:$K$10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ACEE-A048-A878-D6390E077693}"/>
            </c:ext>
          </c:extLst>
        </c:ser>
        <c:ser>
          <c:idx val="10"/>
          <c:order val="10"/>
          <c:tx>
            <c:strRef>
              <c:f>'Sub category'!$L$4:$L$5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category'!$L$6:$L$10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ACEE-A048-A878-D6390E077693}"/>
            </c:ext>
          </c:extLst>
        </c:ser>
        <c:ser>
          <c:idx val="11"/>
          <c:order val="11"/>
          <c:tx>
            <c:strRef>
              <c:f>'Sub category'!$M$4:$M$5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category'!$M$6:$M$10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ACEE-A048-A878-D6390E077693}"/>
            </c:ext>
          </c:extLst>
        </c:ser>
        <c:ser>
          <c:idx val="12"/>
          <c:order val="12"/>
          <c:tx>
            <c:strRef>
              <c:f>'Sub category'!$N$4:$N$5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category'!$N$6:$N$10</c:f>
              <c:numCache>
                <c:formatCode>General</c:formatCode>
                <c:ptCount val="4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ACEE-A048-A878-D6390E077693}"/>
            </c:ext>
          </c:extLst>
        </c:ser>
        <c:ser>
          <c:idx val="13"/>
          <c:order val="13"/>
          <c:tx>
            <c:strRef>
              <c:f>'Sub category'!$O$4:$O$5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category'!$O$6:$O$10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ACEE-A048-A878-D6390E077693}"/>
            </c:ext>
          </c:extLst>
        </c:ser>
        <c:ser>
          <c:idx val="14"/>
          <c:order val="14"/>
          <c:tx>
            <c:strRef>
              <c:f>'Sub category'!$P$4:$P$5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category'!$P$6:$P$10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ACEE-A048-A878-D6390E077693}"/>
            </c:ext>
          </c:extLst>
        </c:ser>
        <c:ser>
          <c:idx val="15"/>
          <c:order val="15"/>
          <c:tx>
            <c:strRef>
              <c:f>'Sub category'!$Q$4:$Q$5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category'!$Q$6:$Q$10</c:f>
              <c:numCache>
                <c:formatCode>General</c:formatCode>
                <c:ptCount val="4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ACEE-A048-A878-D6390E077693}"/>
            </c:ext>
          </c:extLst>
        </c:ser>
        <c:ser>
          <c:idx val="16"/>
          <c:order val="16"/>
          <c:tx>
            <c:strRef>
              <c:f>'Sub category'!$R$4:$R$5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category'!$R$6:$R$10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ACEE-A048-A878-D6390E077693}"/>
            </c:ext>
          </c:extLst>
        </c:ser>
        <c:ser>
          <c:idx val="17"/>
          <c:order val="17"/>
          <c:tx>
            <c:strRef>
              <c:f>'Sub category'!$S$4:$S$5</c:f>
              <c:strCache>
                <c:ptCount val="1"/>
                <c:pt idx="0">
                  <c:v>mobile games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category'!$S$6:$S$10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ACEE-A048-A878-D6390E077693}"/>
            </c:ext>
          </c:extLst>
        </c:ser>
        <c:ser>
          <c:idx val="18"/>
          <c:order val="18"/>
          <c:tx>
            <c:strRef>
              <c:f>'Sub category'!$T$4:$T$5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category'!$T$6:$T$10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ACEE-A048-A878-D6390E077693}"/>
            </c:ext>
          </c:extLst>
        </c:ser>
        <c:ser>
          <c:idx val="19"/>
          <c:order val="19"/>
          <c:tx>
            <c:strRef>
              <c:f>'Sub category'!$U$4:$U$5</c:f>
              <c:strCache>
                <c:ptCount val="1"/>
                <c:pt idx="0">
                  <c:v>nature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category'!$U$6:$U$10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ACEE-A048-A878-D6390E077693}"/>
            </c:ext>
          </c:extLst>
        </c:ser>
        <c:ser>
          <c:idx val="20"/>
          <c:order val="20"/>
          <c:tx>
            <c:strRef>
              <c:f>'Sub category'!$V$4:$V$5</c:f>
              <c:strCache>
                <c:ptCount val="1"/>
                <c:pt idx="0">
                  <c:v>nonfiction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category'!$V$6:$V$10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ACEE-A048-A878-D6390E077693}"/>
            </c:ext>
          </c:extLst>
        </c:ser>
        <c:ser>
          <c:idx val="21"/>
          <c:order val="21"/>
          <c:tx>
            <c:strRef>
              <c:f>'Sub category'!$W$4:$W$5</c:f>
              <c:strCache>
                <c:ptCount val="1"/>
                <c:pt idx="0">
                  <c:v>people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category'!$W$6:$W$10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ACEE-A048-A878-D6390E077693}"/>
            </c:ext>
          </c:extLst>
        </c:ser>
        <c:ser>
          <c:idx val="22"/>
          <c:order val="22"/>
          <c:tx>
            <c:strRef>
              <c:f>'Sub category'!$X$4:$X$5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category'!$X$6:$X$10</c:f>
              <c:numCache>
                <c:formatCode>General</c:formatCode>
                <c:ptCount val="4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ACEE-A048-A878-D6390E077693}"/>
            </c:ext>
          </c:extLst>
        </c:ser>
        <c:ser>
          <c:idx val="23"/>
          <c:order val="23"/>
          <c:tx>
            <c:strRef>
              <c:f>'Sub category'!$Y$4:$Y$5</c:f>
              <c:strCache>
                <c:ptCount val="1"/>
                <c:pt idx="0">
                  <c:v>places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category'!$Y$6:$Y$10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ACEE-A048-A878-D6390E077693}"/>
            </c:ext>
          </c:extLst>
        </c:ser>
        <c:ser>
          <c:idx val="24"/>
          <c:order val="24"/>
          <c:tx>
            <c:strRef>
              <c:f>'Sub category'!$Z$4:$Z$5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category'!$Z$6:$Z$10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ACEE-A048-A878-D6390E077693}"/>
            </c:ext>
          </c:extLst>
        </c:ser>
        <c:ser>
          <c:idx val="25"/>
          <c:order val="25"/>
          <c:tx>
            <c:strRef>
              <c:f>'Sub category'!$AA$4:$AA$5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category'!$AA$6:$AA$10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ACEE-A048-A878-D6390E077693}"/>
            </c:ext>
          </c:extLst>
        </c:ser>
        <c:ser>
          <c:idx val="26"/>
          <c:order val="26"/>
          <c:tx>
            <c:strRef>
              <c:f>'Sub category'!$AB$4:$AB$5</c:f>
              <c:strCache>
                <c:ptCount val="1"/>
                <c:pt idx="0">
                  <c:v>radio &amp; podcasts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category'!$AB$6:$AB$10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ACEE-A048-A878-D6390E077693}"/>
            </c:ext>
          </c:extLst>
        </c:ser>
        <c:ser>
          <c:idx val="27"/>
          <c:order val="27"/>
          <c:tx>
            <c:strRef>
              <c:f>'Sub category'!$AC$4:$AC$5</c:f>
              <c:strCache>
                <c:ptCount val="1"/>
                <c:pt idx="0">
                  <c:v>restaurants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category'!$AC$6:$AC$10</c:f>
              <c:numCache>
                <c:formatCode>General</c:formatCode>
                <c:ptCount val="4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ACEE-A048-A878-D6390E077693}"/>
            </c:ext>
          </c:extLst>
        </c:ser>
        <c:ser>
          <c:idx val="28"/>
          <c:order val="28"/>
          <c:tx>
            <c:strRef>
              <c:f>'Sub category'!$AD$4:$AD$5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category'!$AD$6:$AD$10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ACEE-A048-A878-D6390E077693}"/>
            </c:ext>
          </c:extLst>
        </c:ser>
        <c:ser>
          <c:idx val="29"/>
          <c:order val="29"/>
          <c:tx>
            <c:strRef>
              <c:f>'Sub category'!$AE$4:$AE$5</c:f>
              <c:strCache>
                <c:ptCount val="1"/>
                <c:pt idx="0">
                  <c:v>science 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category'!$AE$6:$AE$10</c:f>
              <c:numCache>
                <c:formatCode>General</c:formatCode>
                <c:ptCount val="4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ACEE-A048-A878-D6390E077693}"/>
            </c:ext>
          </c:extLst>
        </c:ser>
        <c:ser>
          <c:idx val="30"/>
          <c:order val="30"/>
          <c:tx>
            <c:strRef>
              <c:f>'Sub category'!$AF$4:$AF$5</c:f>
              <c:strCache>
                <c:ptCount val="1"/>
                <c:pt idx="0">
                  <c:v>shorts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category'!$AF$6:$AF$10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ACEE-A048-A878-D6390E077693}"/>
            </c:ext>
          </c:extLst>
        </c:ser>
        <c:ser>
          <c:idx val="31"/>
          <c:order val="31"/>
          <c:tx>
            <c:strRef>
              <c:f>'Sub category'!$AG$4:$AG$5</c:f>
              <c:strCache>
                <c:ptCount val="1"/>
                <c:pt idx="0">
                  <c:v>small batch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category'!$AG$6:$AG$10</c:f>
              <c:numCache>
                <c:formatCode>General</c:formatCode>
                <c:ptCount val="4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ACEE-A048-A878-D6390E077693}"/>
            </c:ext>
          </c:extLst>
        </c:ser>
        <c:ser>
          <c:idx val="32"/>
          <c:order val="32"/>
          <c:tx>
            <c:strRef>
              <c:f>'Sub category'!$AH$4:$AH$5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category'!$AH$6:$AH$10</c:f>
              <c:numCache>
                <c:formatCode>General</c:formatCode>
                <c:ptCount val="4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ACEE-A048-A878-D6390E077693}"/>
            </c:ext>
          </c:extLst>
        </c:ser>
        <c:ser>
          <c:idx val="33"/>
          <c:order val="33"/>
          <c:tx>
            <c:strRef>
              <c:f>'Sub category'!$AI$4:$AI$5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category'!$AI$6:$AI$10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ACEE-A048-A878-D6390E077693}"/>
            </c:ext>
          </c:extLst>
        </c:ser>
        <c:ser>
          <c:idx val="34"/>
          <c:order val="34"/>
          <c:tx>
            <c:strRef>
              <c:f>'Sub category'!$AJ$4:$AJ$5</c:f>
              <c:strCache>
                <c:ptCount val="1"/>
                <c:pt idx="0">
                  <c:v>tabletop games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category'!$AJ$6:$AJ$10</c:f>
              <c:numCache>
                <c:formatCode>General</c:formatCode>
                <c:ptCount val="4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ACEE-A048-A878-D6390E077693}"/>
            </c:ext>
          </c:extLst>
        </c:ser>
        <c:ser>
          <c:idx val="35"/>
          <c:order val="35"/>
          <c:tx>
            <c:strRef>
              <c:f>'Sub category'!$AK$4:$AK$5</c:f>
              <c:strCache>
                <c:ptCount val="1"/>
                <c:pt idx="0">
                  <c:v>television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category'!$AK$6:$AK$10</c:f>
              <c:numCache>
                <c:formatCode>General</c:formatCode>
                <c:ptCount val="4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ACEE-A048-A878-D6390E077693}"/>
            </c:ext>
          </c:extLst>
        </c:ser>
        <c:ser>
          <c:idx val="36"/>
          <c:order val="36"/>
          <c:tx>
            <c:strRef>
              <c:f>'Sub category'!$AL$4:$AL$5</c:f>
              <c:strCache>
                <c:ptCount val="1"/>
                <c:pt idx="0">
                  <c:v>translations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category'!$AL$6:$AL$10</c:f>
              <c:numCache>
                <c:formatCode>General</c:formatCode>
                <c:ptCount val="4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ACEE-A048-A878-D6390E077693}"/>
            </c:ext>
          </c:extLst>
        </c:ser>
        <c:ser>
          <c:idx val="37"/>
          <c:order val="37"/>
          <c:tx>
            <c:strRef>
              <c:f>'Sub category'!$AM$4:$AM$5</c:f>
              <c:strCache>
                <c:ptCount val="1"/>
                <c:pt idx="0">
                  <c:v>video games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category'!$AM$6:$AM$10</c:f>
              <c:numCache>
                <c:formatCode>General</c:formatCode>
                <c:ptCount val="4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ACEE-A048-A878-D6390E077693}"/>
            </c:ext>
          </c:extLst>
        </c:ser>
        <c:ser>
          <c:idx val="38"/>
          <c:order val="38"/>
          <c:tx>
            <c:strRef>
              <c:f>'Sub category'!$AN$4:$AN$5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category'!$AN$6:$AN$10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ACEE-A048-A878-D6390E077693}"/>
            </c:ext>
          </c:extLst>
        </c:ser>
        <c:ser>
          <c:idx val="39"/>
          <c:order val="39"/>
          <c:tx>
            <c:strRef>
              <c:f>'Sub category'!$AO$4:$AO$5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category'!$AO$6:$AO$10</c:f>
              <c:numCache>
                <c:formatCode>General</c:formatCode>
                <c:ptCount val="4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ACEE-A048-A878-D6390E077693}"/>
            </c:ext>
          </c:extLst>
        </c:ser>
        <c:ser>
          <c:idx val="40"/>
          <c:order val="40"/>
          <c:tx>
            <c:strRef>
              <c:f>'Sub category'!$AP$4:$AP$5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 category'!$AP$6:$AP$10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ACEE-A048-A878-D6390E0776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59598847"/>
        <c:axId val="1663527071"/>
      </c:barChart>
      <c:catAx>
        <c:axId val="175959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527071"/>
        <c:crosses val="autoZero"/>
        <c:auto val="1"/>
        <c:lblAlgn val="ctr"/>
        <c:lblOffset val="100"/>
        <c:noMultiLvlLbl val="0"/>
      </c:catAx>
      <c:valAx>
        <c:axId val="1663527071"/>
        <c:scaling>
          <c:orientation val="minMax"/>
          <c:max val="24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75959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8-B842-8017-6CD1FB587E6B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6-394F-BE72-2505EE5892DD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A6-394F-BE72-2505EE5892DD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A6-394F-BE72-2505EE589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511071"/>
        <c:axId val="1701512751"/>
      </c:lineChart>
      <c:catAx>
        <c:axId val="1701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12751"/>
        <c:crosses val="autoZero"/>
        <c:auto val="1"/>
        <c:lblAlgn val="ctr"/>
        <c:lblOffset val="100"/>
        <c:noMultiLvlLbl val="0"/>
      </c:catAx>
      <c:valAx>
        <c:axId val="1701512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0">
                  <c:v>377</c:v>
                </c:pt>
                <c:pt idx="1">
                  <c:v>3211</c:v>
                </c:pt>
                <c:pt idx="3">
                  <c:v>54758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F-8245-BAB4-0597DD51C5A2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Sheet4!$C$5:$C$9</c:f>
              <c:numCache>
                <c:formatCode>General</c:formatCode>
                <c:ptCount val="4"/>
                <c:pt idx="0">
                  <c:v>29</c:v>
                </c:pt>
                <c:pt idx="1">
                  <c:v>975</c:v>
                </c:pt>
                <c:pt idx="2">
                  <c:v>141</c:v>
                </c:pt>
                <c:pt idx="3">
                  <c:v>11853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AF-8245-BAB4-0597DD51C5A2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Sheet4!$D$5:$D$9</c:f>
              <c:numCache>
                <c:formatCode>General</c:formatCode>
                <c:ptCount val="4"/>
                <c:pt idx="1">
                  <c:v>4614</c:v>
                </c:pt>
                <c:pt idx="3">
                  <c:v>44208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AF-8245-BAB4-0597DD51C5A2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Sheet4!$E$5:$E$9</c:f>
              <c:numCache>
                <c:formatCode>General</c:formatCode>
                <c:ptCount val="4"/>
                <c:pt idx="0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AF-8245-BAB4-0597DD51C5A2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Sheet4!$F$5:$F$9</c:f>
              <c:numCache>
                <c:formatCode>General</c:formatCode>
                <c:ptCount val="4"/>
                <c:pt idx="0">
                  <c:v>183</c:v>
                </c:pt>
                <c:pt idx="1">
                  <c:v>1041</c:v>
                </c:pt>
                <c:pt idx="2">
                  <c:v>1272</c:v>
                </c:pt>
                <c:pt idx="3">
                  <c:v>44801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AF-8245-BAB4-0597DD51C5A2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Sheet4!$G$5:$G$9</c:f>
              <c:numCache>
                <c:formatCode>General</c:formatCode>
                <c:ptCount val="4"/>
                <c:pt idx="1">
                  <c:v>2921</c:v>
                </c:pt>
                <c:pt idx="3">
                  <c:v>18882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AF-8245-BAB4-0597DD51C5A2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Sheet4!$H$5:$H$9</c:f>
              <c:numCache>
                <c:formatCode>General</c:formatCode>
                <c:ptCount val="4"/>
                <c:pt idx="0">
                  <c:v>233</c:v>
                </c:pt>
                <c:pt idx="1">
                  <c:v>848</c:v>
                </c:pt>
                <c:pt idx="3">
                  <c:v>33591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AF-8245-BAB4-0597DD51C5A2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Sheet4!$I$5:$I$9</c:f>
              <c:numCache>
                <c:formatCode>General</c:formatCode>
                <c:ptCount val="4"/>
                <c:pt idx="0">
                  <c:v>7808</c:v>
                </c:pt>
                <c:pt idx="1">
                  <c:v>8720</c:v>
                </c:pt>
                <c:pt idx="3">
                  <c:v>158269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AF-8245-BAB4-0597DD51C5A2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Sheet4!$J$5:$J$9</c:f>
              <c:numCache>
                <c:formatCode>General</c:formatCode>
                <c:ptCount val="4"/>
                <c:pt idx="0">
                  <c:v>585</c:v>
                </c:pt>
                <c:pt idx="1">
                  <c:v>4766</c:v>
                </c:pt>
                <c:pt idx="2">
                  <c:v>388</c:v>
                </c:pt>
                <c:pt idx="3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AF-8245-BAB4-0597DD51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6093008"/>
        <c:axId val="845434336"/>
      </c:barChart>
      <c:catAx>
        <c:axId val="84609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34336"/>
        <c:crosses val="autoZero"/>
        <c:auto val="1"/>
        <c:lblAlgn val="ctr"/>
        <c:lblOffset val="100"/>
        <c:noMultiLvlLbl val="0"/>
      </c:catAx>
      <c:valAx>
        <c:axId val="84543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9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of</a:t>
            </a:r>
            <a:r>
              <a:rPr lang="en-US" baseline="0"/>
              <a:t> State VS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Sheet'!$B$1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'New Sheet'!$B$2:$B$13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1-ED41-94E9-B296D8E7C3DE}"/>
            </c:ext>
          </c:extLst>
        </c:ser>
        <c:ser>
          <c:idx val="1"/>
          <c:order val="1"/>
          <c:tx>
            <c:strRef>
              <c:f>'New Sheet'!$C$1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'New Sheet'!$C$2:$C$13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1-ED41-94E9-B296D8E7C3DE}"/>
            </c:ext>
          </c:extLst>
        </c:ser>
        <c:ser>
          <c:idx val="2"/>
          <c:order val="2"/>
          <c:tx>
            <c:strRef>
              <c:f>'New Sheet'!$D$1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'New Sheet'!$D$2:$D$13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1-ED41-94E9-B296D8E7C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88480"/>
        <c:axId val="351195040"/>
      </c:lineChart>
      <c:catAx>
        <c:axId val="35118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95040"/>
        <c:crosses val="autoZero"/>
        <c:auto val="1"/>
        <c:lblAlgn val="ctr"/>
        <c:lblOffset val="100"/>
        <c:noMultiLvlLbl val="0"/>
      </c:catAx>
      <c:valAx>
        <c:axId val="351195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8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9</xdr:row>
      <xdr:rowOff>177800</xdr:rowOff>
    </xdr:from>
    <xdr:to>
      <xdr:col>11</xdr:col>
      <xdr:colOff>393700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9D230E-526A-2C40-91DD-82B318640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21</xdr:row>
      <xdr:rowOff>120650</xdr:rowOff>
    </xdr:from>
    <xdr:to>
      <xdr:col>16</xdr:col>
      <xdr:colOff>419100</xdr:colOff>
      <xdr:row>78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FAA5A-D707-DB4D-B93E-A7A705085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0</xdr:rowOff>
    </xdr:from>
    <xdr:to>
      <xdr:col>19</xdr:col>
      <xdr:colOff>647700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0F04F-45C2-FA49-A5D9-84C772905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9</xdr:row>
      <xdr:rowOff>44450</xdr:rowOff>
    </xdr:from>
    <xdr:to>
      <xdr:col>21</xdr:col>
      <xdr:colOff>63500</xdr:colOff>
      <xdr:row>35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944876-A16E-F94F-8182-025D1BFE8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1400887</xdr:colOff>
      <xdr:row>13</xdr:row>
      <xdr:rowOff>25918</xdr:rowOff>
    </xdr:from>
    <xdr:to>
      <xdr:col>9</xdr:col>
      <xdr:colOff>142551</xdr:colOff>
      <xdr:row>40</xdr:row>
      <xdr:rowOff>116633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EEC28-4549-C94A-8DAD-AF99554E3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8.452594097223" createdVersion="6" refreshedVersion="6" minRefreshableVersion="3" recordCount="4114" xr:uid="{EEE7308F-D7AF-FA4A-B461-A396A3D7DF52}">
  <cacheSource type="worksheet">
    <worksheetSource ref="A1:R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9.560927546299" createdVersion="6" refreshedVersion="6" minRefreshableVersion="3" recordCount="4114" xr:uid="{CD180995-745F-D346-86BF-1F5A9C8D5C19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x v="0"/>
    <x v="0"/>
    <x v="0"/>
    <x v="0"/>
    <x v="0"/>
    <d v="2015-07-22T22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x v="0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x v="0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x v="0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x v="0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x v="0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x v="0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x v="0"/>
    <x v="7"/>
    <x v="0"/>
    <x v="0"/>
    <x v="7"/>
    <d v="2016-07-04T20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x v="0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x v="0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x v="0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x v="0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x v="0"/>
    <x v="12"/>
    <x v="0"/>
    <x v="0"/>
    <x v="12"/>
    <d v="2014-07-15T22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x v="0"/>
    <x v="13"/>
    <x v="0"/>
    <x v="0"/>
    <x v="13"/>
    <d v="2016-06-23T15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x v="0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x v="0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x v="0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x v="0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x v="0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x v="0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x v="0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x v="0"/>
    <x v="21"/>
    <x v="0"/>
    <x v="0"/>
    <x v="21"/>
    <d v="2014-09-26T10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x v="0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x v="0"/>
    <x v="23"/>
    <x v="0"/>
    <x v="0"/>
    <x v="23"/>
    <d v="2015-04-30T10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x v="0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x v="0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x v="0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x v="0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x v="0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x v="0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x v="0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x v="0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x v="0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x v="0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x v="0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x v="0"/>
    <x v="35"/>
    <x v="0"/>
    <x v="0"/>
    <x v="35"/>
    <d v="2015-04-27T19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x v="0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x v="0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x v="0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x v="0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x v="0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x v="0"/>
    <x v="3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x v="0"/>
    <x v="41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x v="0"/>
    <x v="4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x v="0"/>
    <x v="3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x v="0"/>
    <x v="43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x v="0"/>
    <x v="44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x v="0"/>
    <x v="45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x v="0"/>
    <x v="46"/>
    <x v="0"/>
    <x v="0"/>
    <x v="48"/>
    <d v="2015-03-01T07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x v="0"/>
    <x v="31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x v="0"/>
    <x v="31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x v="0"/>
    <x v="47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x v="0"/>
    <x v="48"/>
    <x v="0"/>
    <x v="0"/>
    <x v="52"/>
    <d v="2014-07-17T11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x v="0"/>
    <x v="49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x v="0"/>
    <x v="50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x v="0"/>
    <x v="51"/>
    <x v="0"/>
    <x v="0"/>
    <x v="55"/>
    <d v="2016-05-27T18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x v="0"/>
    <x v="52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x v="0"/>
    <x v="53"/>
    <x v="0"/>
    <x v="0"/>
    <x v="57"/>
    <d v="2015-04-25T14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x v="0"/>
    <x v="5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x v="0"/>
    <x v="55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x v="1"/>
    <x v="56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x v="1"/>
    <x v="57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x v="1"/>
    <x v="58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x v="1"/>
    <x v="59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x v="1"/>
    <x v="60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x v="1"/>
    <x v="61"/>
    <x v="0"/>
    <x v="1"/>
    <x v="65"/>
    <d v="2014-08-11T00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x v="1"/>
    <x v="62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x v="1"/>
    <x v="63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x v="1"/>
    <x v="64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x v="1"/>
    <x v="65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x v="1"/>
    <x v="66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x v="1"/>
    <x v="67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x v="1"/>
    <x v="68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x v="1"/>
    <x v="31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x v="1"/>
    <x v="69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x v="1"/>
    <x v="70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x v="1"/>
    <x v="71"/>
    <x v="0"/>
    <x v="1"/>
    <x v="76"/>
    <d v="2011-12-27T12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x v="1"/>
    <x v="72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x v="1"/>
    <x v="73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x v="1"/>
    <x v="74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x v="1"/>
    <x v="75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x v="1"/>
    <x v="76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x v="1"/>
    <x v="77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x v="1"/>
    <x v="78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x v="1"/>
    <x v="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x v="1"/>
    <x v="79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x v="1"/>
    <x v="80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x v="1"/>
    <x v="81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x v="1"/>
    <x v="82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x v="1"/>
    <x v="83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x v="1"/>
    <x v="84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x v="1"/>
    <x v="43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x v="1"/>
    <x v="85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x v="1"/>
    <x v="86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x v="1"/>
    <x v="87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x v="1"/>
    <x v="88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x v="1"/>
    <x v="89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x v="1"/>
    <x v="90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x v="1"/>
    <x v="90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x v="1"/>
    <x v="91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x v="1"/>
    <x v="3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x v="1"/>
    <x v="3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x v="1"/>
    <x v="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x v="1"/>
    <x v="93"/>
    <x v="0"/>
    <x v="1"/>
    <x v="103"/>
    <d v="2014-03-07T14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x v="1"/>
    <x v="43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x v="1"/>
    <x v="94"/>
    <x v="0"/>
    <x v="1"/>
    <x v="105"/>
    <d v="2016-05-13T19:00:00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x v="1"/>
    <x v="10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x v="1"/>
    <x v="95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x v="1"/>
    <x v="96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x v="1"/>
    <x v="97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x v="1"/>
    <x v="98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x v="1"/>
    <x v="99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x v="1"/>
    <x v="87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x v="1"/>
    <x v="100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x v="1"/>
    <x v="101"/>
    <x v="0"/>
    <x v="1"/>
    <x v="114"/>
    <d v="2012-01-13T01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x v="1"/>
    <x v="102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x v="1"/>
    <x v="103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x v="1"/>
    <x v="104"/>
    <x v="0"/>
    <x v="1"/>
    <x v="117"/>
    <d v="2010-06-09T14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x v="1"/>
    <x v="105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x v="1"/>
    <x v="106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x v="2"/>
    <x v="107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x v="2"/>
    <x v="108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x v="2"/>
    <x v="109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x v="2"/>
    <x v="110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x v="2"/>
    <x v="109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x v="2"/>
    <x v="111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x v="2"/>
    <x v="112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x v="2"/>
    <x v="113"/>
    <x v="0"/>
    <x v="2"/>
    <x v="127"/>
    <d v="2015-04-03T08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x v="2"/>
    <x v="114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x v="2"/>
    <x v="109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x v="2"/>
    <x v="109"/>
    <x v="0"/>
    <x v="2"/>
    <x v="130"/>
    <d v="2014-06-16T15:16:00"/>
  </r>
  <r>
    <n v="131"/>
    <s v="I (Canceled)"/>
    <s v="I"/>
    <x v="38"/>
    <x v="117"/>
    <x v="1"/>
    <x v="0"/>
    <s v="USD"/>
    <n v="1467763200"/>
    <n v="1466453161"/>
    <b v="0"/>
    <x v="78"/>
    <b v="0"/>
    <x v="2"/>
    <x v="109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x v="2"/>
    <x v="115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x v="2"/>
    <x v="109"/>
    <x v="0"/>
    <x v="2"/>
    <x v="133"/>
    <d v="2016-05-31T12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x v="2"/>
    <x v="109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x v="2"/>
    <x v="116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x v="2"/>
    <x v="109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x v="2"/>
    <x v="109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x v="2"/>
    <x v="117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x v="2"/>
    <x v="31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x v="2"/>
    <x v="109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x v="2"/>
    <x v="118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x v="2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x v="2"/>
    <x v="109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x v="2"/>
    <x v="120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x v="2"/>
    <x v="121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x v="2"/>
    <x v="122"/>
    <x v="0"/>
    <x v="2"/>
    <x v="146"/>
    <d v="2017-01-17T19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x v="2"/>
    <x v="109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x v="2"/>
    <x v="123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x v="2"/>
    <x v="12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x v="2"/>
    <x v="12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x v="2"/>
    <x v="126"/>
    <x v="0"/>
    <x v="2"/>
    <x v="151"/>
    <d v="2015-06-18T08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x v="2"/>
    <x v="127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x v="2"/>
    <x v="128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x v="2"/>
    <x v="129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x v="2"/>
    <x v="130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x v="2"/>
    <x v="131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x v="2"/>
    <x v="132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x v="2"/>
    <x v="109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x v="2"/>
    <x v="133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x v="3"/>
    <x v="109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x v="3"/>
    <x v="13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x v="3"/>
    <x v="13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x v="3"/>
    <x v="109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x v="3"/>
    <x v="136"/>
    <x v="0"/>
    <x v="3"/>
    <x v="164"/>
    <d v="2014-09-19T13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x v="3"/>
    <x v="109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x v="3"/>
    <x v="137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x v="3"/>
    <x v="134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x v="3"/>
    <x v="138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x v="3"/>
    <x v="139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x v="3"/>
    <x v="140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x v="3"/>
    <x v="133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x v="3"/>
    <x v="109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x v="3"/>
    <x v="109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x v="3"/>
    <x v="109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x v="3"/>
    <x v="141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x v="3"/>
    <x v="109"/>
    <x v="0"/>
    <x v="3"/>
    <x v="176"/>
    <d v="2015-08-05T14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x v="3"/>
    <x v="142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x v="3"/>
    <x v="109"/>
    <x v="0"/>
    <x v="3"/>
    <x v="178"/>
    <d v="2015-11-26T18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x v="3"/>
    <x v="143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x v="3"/>
    <x v="14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x v="3"/>
    <x v="14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x v="3"/>
    <x v="109"/>
    <x v="0"/>
    <x v="3"/>
    <x v="182"/>
    <d v="2017-01-06T19:17:1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x v="3"/>
    <x v="14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x v="3"/>
    <x v="147"/>
    <x v="0"/>
    <x v="3"/>
    <x v="184"/>
    <d v="2014-08-31T22:59:00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x v="3"/>
    <x v="14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x v="3"/>
    <x v="109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x v="3"/>
    <x v="14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x v="3"/>
    <x v="109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x v="3"/>
    <x v="150"/>
    <x v="0"/>
    <x v="3"/>
    <x v="189"/>
    <d v="2016-09-03T11:34:37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x v="3"/>
    <x v="151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x v="3"/>
    <x v="152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x v="3"/>
    <x v="153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x v="3"/>
    <x v="109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x v="3"/>
    <x v="154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x v="3"/>
    <x v="109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x v="3"/>
    <x v="155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x v="3"/>
    <x v="156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x v="3"/>
    <x v="157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x v="3"/>
    <x v="109"/>
    <x v="0"/>
    <x v="3"/>
    <x v="199"/>
    <d v="2016-08-31T21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x v="3"/>
    <x v="158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x v="3"/>
    <x v="159"/>
    <x v="0"/>
    <x v="3"/>
    <x v="201"/>
    <d v="2015-02-08T14:38:49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x v="3"/>
    <x v="109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x v="3"/>
    <x v="160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x v="3"/>
    <x v="161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x v="3"/>
    <x v="162"/>
    <x v="0"/>
    <x v="3"/>
    <x v="205"/>
    <d v="2015-10-06T10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x v="3"/>
    <x v="109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x v="3"/>
    <x v="163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x v="3"/>
    <x v="109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x v="3"/>
    <x v="109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x v="3"/>
    <x v="164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x v="3"/>
    <x v="165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x v="3"/>
    <x v="166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x v="3"/>
    <x v="167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x v="3"/>
    <x v="168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x v="3"/>
    <x v="16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x v="3"/>
    <x v="170"/>
    <x v="0"/>
    <x v="3"/>
    <x v="216"/>
    <d v="2015-04-22T17:00:37"/>
  </r>
  <r>
    <n v="217"/>
    <s v="Bitch"/>
    <s v="A roadmovie by paw"/>
    <x v="57"/>
    <x v="172"/>
    <x v="2"/>
    <x v="11"/>
    <s v="SEK"/>
    <n v="1419780149"/>
    <n v="1417101749"/>
    <b v="0"/>
    <x v="44"/>
    <b v="0"/>
    <x v="3"/>
    <x v="171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x v="3"/>
    <x v="172"/>
    <x v="0"/>
    <x v="3"/>
    <x v="218"/>
    <d v="2015-05-15T10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x v="3"/>
    <x v="173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x v="3"/>
    <x v="174"/>
    <x v="0"/>
    <x v="3"/>
    <x v="220"/>
    <d v="2015-08-20T15:06:0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x v="3"/>
    <x v="109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x v="3"/>
    <x v="17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x v="3"/>
    <x v="109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x v="3"/>
    <x v="109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x v="3"/>
    <x v="109"/>
    <x v="0"/>
    <x v="3"/>
    <x v="225"/>
    <d v="2016-04-08T17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x v="3"/>
    <x v="176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x v="3"/>
    <x v="109"/>
    <x v="0"/>
    <x v="3"/>
    <x v="227"/>
    <d v="2015-07-09T16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x v="3"/>
    <x v="109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x v="3"/>
    <x v="109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x v="3"/>
    <x v="177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x v="3"/>
    <x v="109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x v="3"/>
    <x v="178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x v="3"/>
    <x v="109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x v="3"/>
    <x v="179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x v="3"/>
    <x v="109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x v="3"/>
    <x v="109"/>
    <x v="0"/>
    <x v="3"/>
    <x v="236"/>
    <d v="2016-01-04T19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x v="3"/>
    <x v="119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x v="3"/>
    <x v="109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x v="3"/>
    <x v="18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x v="4"/>
    <x v="18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x v="4"/>
    <x v="182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x v="4"/>
    <x v="183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x v="4"/>
    <x v="184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x v="4"/>
    <x v="185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x v="4"/>
    <x v="18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x v="4"/>
    <x v="187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x v="4"/>
    <x v="18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x v="4"/>
    <x v="189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x v="4"/>
    <x v="190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x v="4"/>
    <x v="191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x v="4"/>
    <x v="192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x v="4"/>
    <x v="19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x v="4"/>
    <x v="194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x v="4"/>
    <x v="195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x v="4"/>
    <x v="19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x v="4"/>
    <x v="197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x v="4"/>
    <x v="198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x v="4"/>
    <x v="199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x v="4"/>
    <x v="200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x v="4"/>
    <x v="201"/>
    <x v="0"/>
    <x v="4"/>
    <x v="260"/>
    <d v="2010-07-17T04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x v="4"/>
    <x v="202"/>
    <x v="0"/>
    <x v="4"/>
    <x v="261"/>
    <d v="2012-06-07T09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x v="4"/>
    <x v="203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x v="4"/>
    <x v="204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x v="4"/>
    <x v="20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x v="4"/>
    <x v="206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x v="4"/>
    <x v="207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x v="4"/>
    <x v="20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x v="4"/>
    <x v="209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x v="4"/>
    <x v="210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x v="4"/>
    <x v="211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x v="4"/>
    <x v="212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x v="4"/>
    <x v="213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x v="4"/>
    <x v="214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x v="4"/>
    <x v="215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x v="4"/>
    <x v="216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x v="4"/>
    <x v="21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x v="4"/>
    <x v="218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x v="4"/>
    <x v="219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x v="4"/>
    <x v="220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x v="4"/>
    <x v="221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x v="4"/>
    <x v="222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x v="4"/>
    <x v="223"/>
    <x v="0"/>
    <x v="4"/>
    <x v="282"/>
    <d v="2010-02-22T17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x v="4"/>
    <x v="224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x v="4"/>
    <x v="225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x v="4"/>
    <x v="226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x v="4"/>
    <x v="227"/>
    <x v="0"/>
    <x v="4"/>
    <x v="286"/>
    <d v="2013-03-25T13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x v="4"/>
    <x v="228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x v="4"/>
    <x v="229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x v="4"/>
    <x v="230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x v="4"/>
    <x v="231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x v="4"/>
    <x v="232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x v="4"/>
    <x v="233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x v="4"/>
    <x v="234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x v="4"/>
    <x v="3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x v="4"/>
    <x v="235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x v="4"/>
    <x v="236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x v="4"/>
    <x v="237"/>
    <x v="0"/>
    <x v="4"/>
    <x v="297"/>
    <d v="2015-04-30T22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x v="4"/>
    <x v="238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x v="4"/>
    <x v="239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x v="4"/>
    <x v="240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x v="4"/>
    <x v="241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x v="4"/>
    <x v="242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x v="4"/>
    <x v="243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x v="4"/>
    <x v="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x v="4"/>
    <x v="245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x v="4"/>
    <x v="246"/>
    <x v="0"/>
    <x v="4"/>
    <x v="306"/>
    <d v="2013-03-20T14:05:33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x v="4"/>
    <x v="247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x v="4"/>
    <x v="248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x v="4"/>
    <x v="249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x v="4"/>
    <x v="250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x v="4"/>
    <x v="25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x v="4"/>
    <x v="252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x v="4"/>
    <x v="253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x v="4"/>
    <x v="254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x v="4"/>
    <x v="255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x v="4"/>
    <x v="256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x v="4"/>
    <x v="257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x v="4"/>
    <x v="25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x v="4"/>
    <x v="259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x v="4"/>
    <x v="260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x v="4"/>
    <x v="261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x v="4"/>
    <x v="262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x v="4"/>
    <x v="26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x v="4"/>
    <x v="264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x v="4"/>
    <x v="265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x v="4"/>
    <x v="266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x v="4"/>
    <x v="267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x v="4"/>
    <x v="268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x v="4"/>
    <x v="269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x v="4"/>
    <x v="270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x v="4"/>
    <x v="271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x v="4"/>
    <x v="272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x v="4"/>
    <x v="273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x v="4"/>
    <x v="274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x v="4"/>
    <x v="2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x v="4"/>
    <x v="276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x v="4"/>
    <x v="277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x v="4"/>
    <x v="278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x v="4"/>
    <x v="279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x v="4"/>
    <x v="280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x v="4"/>
    <x v="281"/>
    <x v="0"/>
    <x v="4"/>
    <x v="341"/>
    <d v="2014-09-30T22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x v="4"/>
    <x v="282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x v="4"/>
    <x v="283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x v="4"/>
    <x v="284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x v="4"/>
    <x v="285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x v="4"/>
    <x v="286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x v="4"/>
    <x v="287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x v="4"/>
    <x v="288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x v="4"/>
    <x v="289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x v="4"/>
    <x v="290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x v="4"/>
    <x v="291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x v="4"/>
    <x v="292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x v="4"/>
    <x v="293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x v="4"/>
    <x v="294"/>
    <x v="0"/>
    <x v="4"/>
    <x v="354"/>
    <d v="2016-04-08T13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x v="4"/>
    <x v="295"/>
    <x v="0"/>
    <x v="4"/>
    <x v="355"/>
    <d v="2014-12-01T03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x v="4"/>
    <x v="29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x v="4"/>
    <x v="297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x v="4"/>
    <x v="29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x v="4"/>
    <x v="29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x v="4"/>
    <x v="300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x v="4"/>
    <x v="301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x v="4"/>
    <x v="30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x v="4"/>
    <x v="303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x v="4"/>
    <x v="304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x v="4"/>
    <x v="305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x v="4"/>
    <x v="306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x v="4"/>
    <x v="307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x v="4"/>
    <x v="308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x v="4"/>
    <x v="309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x v="4"/>
    <x v="310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x v="4"/>
    <x v="311"/>
    <x v="0"/>
    <x v="4"/>
    <x v="371"/>
    <d v="2013-02-01T13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x v="4"/>
    <x v="312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x v="4"/>
    <x v="313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x v="4"/>
    <x v="314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x v="4"/>
    <x v="43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x v="4"/>
    <x v="315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x v="4"/>
    <x v="316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x v="4"/>
    <x v="317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x v="4"/>
    <x v="318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x v="4"/>
    <x v="319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x v="4"/>
    <x v="320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x v="4"/>
    <x v="321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x v="4"/>
    <x v="32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x v="4"/>
    <x v="323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x v="4"/>
    <x v="324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x v="4"/>
    <x v="325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x v="4"/>
    <x v="326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x v="4"/>
    <x v="327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x v="4"/>
    <x v="328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x v="4"/>
    <x v="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x v="4"/>
    <x v="329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x v="4"/>
    <x v="330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x v="4"/>
    <x v="331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x v="4"/>
    <x v="332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x v="4"/>
    <x v="333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x v="4"/>
    <x v="313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x v="4"/>
    <x v="334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x v="4"/>
    <x v="335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x v="4"/>
    <x v="336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x v="4"/>
    <x v="337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x v="4"/>
    <x v="338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x v="4"/>
    <x v="339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x v="4"/>
    <x v="340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x v="4"/>
    <x v="341"/>
    <x v="0"/>
    <x v="4"/>
    <x v="404"/>
    <d v="2014-02-05T18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x v="4"/>
    <x v="34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x v="4"/>
    <x v="343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x v="4"/>
    <x v="344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x v="4"/>
    <x v="345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x v="4"/>
    <x v="34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x v="4"/>
    <x v="347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x v="4"/>
    <x v="348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x v="4"/>
    <x v="349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x v="4"/>
    <x v="350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x v="4"/>
    <x v="351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x v="4"/>
    <x v="352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x v="4"/>
    <x v="353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x v="4"/>
    <x v="354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x v="4"/>
    <x v="35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x v="4"/>
    <x v="356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x v="5"/>
    <x v="357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x v="5"/>
    <x v="358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x v="5"/>
    <x v="359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x v="5"/>
    <x v="360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x v="5"/>
    <x v="361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x v="5"/>
    <x v="362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x v="5"/>
    <x v="363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x v="5"/>
    <x v="109"/>
    <x v="0"/>
    <x v="5"/>
    <x v="427"/>
    <d v="2015-10-22T13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x v="5"/>
    <x v="364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x v="5"/>
    <x v="109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x v="5"/>
    <x v="365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x v="5"/>
    <x v="366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x v="5"/>
    <x v="367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x v="5"/>
    <x v="109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x v="5"/>
    <x v="15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x v="5"/>
    <x v="368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x v="5"/>
    <x v="109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x v="5"/>
    <x v="109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x v="5"/>
    <x v="369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x v="5"/>
    <x v="109"/>
    <x v="0"/>
    <x v="5"/>
    <x v="439"/>
    <d v="2014-10-17T13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x v="5"/>
    <x v="370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x v="5"/>
    <x v="109"/>
    <x v="0"/>
    <x v="5"/>
    <x v="441"/>
    <d v="2013-11-02T14:03:16"/>
  </r>
  <r>
    <n v="442"/>
    <s v="The Paranormal Idiot"/>
    <s v="Doomsday is here"/>
    <x v="73"/>
    <x v="368"/>
    <x v="2"/>
    <x v="0"/>
    <s v="USD"/>
    <n v="1424380783"/>
    <n v="1421788783"/>
    <b v="0"/>
    <x v="57"/>
    <b v="0"/>
    <x v="5"/>
    <x v="371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x v="5"/>
    <x v="370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x v="5"/>
    <x v="152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x v="5"/>
    <x v="372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x v="5"/>
    <x v="373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x v="5"/>
    <x v="37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x v="5"/>
    <x v="375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x v="5"/>
    <x v="376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x v="5"/>
    <x v="37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x v="5"/>
    <x v="109"/>
    <x v="0"/>
    <x v="5"/>
    <x v="451"/>
    <d v="2014-01-25T12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x v="5"/>
    <x v="378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x v="5"/>
    <x v="379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x v="5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x v="5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x v="5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x v="5"/>
    <x v="109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x v="5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x v="5"/>
    <x v="384"/>
    <x v="0"/>
    <x v="5"/>
    <x v="459"/>
    <d v="2011-11-13T11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x v="5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x v="5"/>
    <x v="109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x v="5"/>
    <x v="109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x v="5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x v="5"/>
    <x v="387"/>
    <x v="0"/>
    <x v="5"/>
    <x v="464"/>
    <d v="2016-05-18T15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x v="5"/>
    <x v="388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x v="5"/>
    <x v="389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x v="5"/>
    <x v="390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x v="5"/>
    <x v="109"/>
    <x v="0"/>
    <x v="5"/>
    <x v="468"/>
    <d v="2012-07-10T22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x v="5"/>
    <x v="109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x v="5"/>
    <x v="391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x v="5"/>
    <x v="392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x v="5"/>
    <x v="393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x v="5"/>
    <x v="394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x v="5"/>
    <x v="395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x v="5"/>
    <x v="109"/>
    <x v="0"/>
    <x v="5"/>
    <x v="475"/>
    <d v="2015-05-05T21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x v="5"/>
    <x v="396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x v="5"/>
    <x v="109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x v="5"/>
    <x v="109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x v="5"/>
    <x v="397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x v="5"/>
    <x v="398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x v="5"/>
    <x v="39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x v="5"/>
    <x v="37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x v="5"/>
    <x v="400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x v="5"/>
    <x v="401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x v="5"/>
    <x v="402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x v="5"/>
    <x v="40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x v="5"/>
    <x v="109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x v="5"/>
    <x v="109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x v="5"/>
    <x v="404"/>
    <x v="0"/>
    <x v="5"/>
    <x v="489"/>
    <d v="2012-01-05T06:33:00"/>
  </r>
  <r>
    <n v="490"/>
    <s v="PROJECT IS CANCELLED"/>
    <s v="Cancelled"/>
    <x v="28"/>
    <x v="117"/>
    <x v="2"/>
    <x v="0"/>
    <s v="USD"/>
    <n v="1345677285"/>
    <n v="1343085285"/>
    <b v="0"/>
    <x v="78"/>
    <b v="0"/>
    <x v="5"/>
    <x v="109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x v="5"/>
    <x v="109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x v="5"/>
    <x v="109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x v="5"/>
    <x v="109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x v="5"/>
    <x v="405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x v="5"/>
    <x v="109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x v="5"/>
    <x v="406"/>
    <x v="0"/>
    <x v="5"/>
    <x v="496"/>
    <d v="2014-02-10T17:21:14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x v="5"/>
    <x v="407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x v="5"/>
    <x v="408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x v="5"/>
    <x v="409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x v="5"/>
    <x v="410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x v="5"/>
    <x v="109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x v="5"/>
    <x v="411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x v="5"/>
    <x v="412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x v="5"/>
    <x v="413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x v="5"/>
    <x v="41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x v="5"/>
    <x v="415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x v="5"/>
    <x v="416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x v="5"/>
    <x v="417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x v="5"/>
    <x v="418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x v="5"/>
    <x v="109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x v="5"/>
    <x v="419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x v="5"/>
    <x v="420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x v="5"/>
    <x v="42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x v="5"/>
    <x v="42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x v="5"/>
    <x v="423"/>
    <x v="0"/>
    <x v="5"/>
    <x v="515"/>
    <d v="2015-12-29T06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x v="5"/>
    <x v="109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x v="5"/>
    <x v="42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x v="5"/>
    <x v="109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x v="5"/>
    <x v="42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x v="6"/>
    <x v="42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x v="6"/>
    <x v="427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x v="6"/>
    <x v="89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x v="6"/>
    <x v="428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x v="6"/>
    <x v="429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x v="6"/>
    <x v="3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x v="6"/>
    <x v="430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x v="6"/>
    <x v="431"/>
    <x v="1"/>
    <x v="6"/>
    <x v="527"/>
    <d v="2017-02-17T11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x v="6"/>
    <x v="432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x v="6"/>
    <x v="43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x v="6"/>
    <x v="434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x v="6"/>
    <x v="31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x v="6"/>
    <x v="43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x v="6"/>
    <x v="20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x v="6"/>
    <x v="436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x v="6"/>
    <x v="7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x v="6"/>
    <x v="43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x v="6"/>
    <x v="11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x v="6"/>
    <x v="43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x v="6"/>
    <x v="439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x v="7"/>
    <x v="440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x v="7"/>
    <x v="441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x v="7"/>
    <x v="442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x v="7"/>
    <x v="443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x v="7"/>
    <x v="444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x v="7"/>
    <x v="445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x v="7"/>
    <x v="44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x v="7"/>
    <x v="109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x v="7"/>
    <x v="44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x v="7"/>
    <x v="448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x v="7"/>
    <x v="449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x v="7"/>
    <x v="450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x v="7"/>
    <x v="109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x v="7"/>
    <x v="451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x v="7"/>
    <x v="452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x v="7"/>
    <x v="109"/>
    <x v="2"/>
    <x v="7"/>
    <x v="555"/>
    <d v="2016-06-12T03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x v="7"/>
    <x v="453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x v="7"/>
    <x v="454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x v="7"/>
    <x v="109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x v="7"/>
    <x v="455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x v="7"/>
    <x v="362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x v="7"/>
    <x v="45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x v="7"/>
    <x v="109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x v="7"/>
    <x v="45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x v="7"/>
    <x v="458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x v="7"/>
    <x v="109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x v="7"/>
    <x v="459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x v="7"/>
    <x v="109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x v="7"/>
    <x v="460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x v="7"/>
    <x v="417"/>
    <x v="2"/>
    <x v="7"/>
    <x v="569"/>
    <d v="2016-01-01T15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x v="7"/>
    <x v="461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x v="7"/>
    <x v="462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x v="7"/>
    <x v="109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x v="7"/>
    <x v="46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x v="7"/>
    <x v="464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x v="7"/>
    <x v="46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x v="7"/>
    <x v="466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x v="7"/>
    <x v="418"/>
    <x v="2"/>
    <x v="7"/>
    <x v="577"/>
    <d v="2016-05-20T09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x v="7"/>
    <x v="467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x v="7"/>
    <x v="468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x v="7"/>
    <x v="108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x v="7"/>
    <x v="109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x v="7"/>
    <x v="109"/>
    <x v="2"/>
    <x v="7"/>
    <x v="582"/>
    <d v="2015-03-15T13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x v="7"/>
    <x v="469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x v="7"/>
    <x v="460"/>
    <x v="2"/>
    <x v="7"/>
    <x v="584"/>
    <d v="2015-03-16T11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x v="7"/>
    <x v="109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x v="7"/>
    <x v="470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x v="7"/>
    <x v="471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x v="7"/>
    <x v="472"/>
    <x v="2"/>
    <x v="7"/>
    <x v="588"/>
    <d v="2016-11-17T14:28:06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x v="7"/>
    <x v="473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x v="7"/>
    <x v="474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x v="7"/>
    <x v="47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x v="7"/>
    <x v="422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x v="7"/>
    <x v="476"/>
    <x v="2"/>
    <x v="7"/>
    <x v="593"/>
    <d v="2015-04-06T10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x v="7"/>
    <x v="477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x v="7"/>
    <x v="478"/>
    <x v="2"/>
    <x v="7"/>
    <x v="595"/>
    <d v="2015-05-03T20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x v="7"/>
    <x v="479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x v="7"/>
    <x v="480"/>
    <x v="2"/>
    <x v="7"/>
    <x v="597"/>
    <d v="2016-07-31T11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x v="7"/>
    <x v="48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x v="7"/>
    <x v="482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x v="7"/>
    <x v="172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x v="7"/>
    <x v="48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x v="7"/>
    <x v="109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x v="7"/>
    <x v="48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x v="7"/>
    <x v="109"/>
    <x v="2"/>
    <x v="7"/>
    <x v="604"/>
    <d v="2014-08-27T19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x v="7"/>
    <x v="48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x v="7"/>
    <x v="418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x v="7"/>
    <x v="109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x v="7"/>
    <x v="48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x v="7"/>
    <x v="487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x v="7"/>
    <x v="109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x v="7"/>
    <x v="109"/>
    <x v="2"/>
    <x v="7"/>
    <x v="611"/>
    <d v="2016-01-19T08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x v="7"/>
    <x v="109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x v="7"/>
    <x v="488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x v="7"/>
    <x v="109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x v="7"/>
    <x v="109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x v="7"/>
    <x v="109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x v="7"/>
    <x v="419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x v="7"/>
    <x v="109"/>
    <x v="2"/>
    <x v="7"/>
    <x v="618"/>
    <d v="2015-12-09T14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x v="7"/>
    <x v="489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x v="7"/>
    <x v="46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x v="7"/>
    <x v="490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x v="7"/>
    <x v="491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x v="7"/>
    <x v="109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x v="7"/>
    <x v="109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x v="7"/>
    <x v="109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x v="7"/>
    <x v="492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x v="7"/>
    <x v="459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x v="7"/>
    <x v="109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x v="7"/>
    <x v="49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x v="7"/>
    <x v="494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x v="7"/>
    <x v="495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x v="7"/>
    <x v="109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x v="7"/>
    <x v="496"/>
    <x v="2"/>
    <x v="7"/>
    <x v="633"/>
    <d v="2016-06-17T18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x v="7"/>
    <x v="459"/>
    <x v="2"/>
    <x v="7"/>
    <x v="634"/>
    <d v="2015-02-26T17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x v="7"/>
    <x v="168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x v="7"/>
    <x v="418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x v="7"/>
    <x v="109"/>
    <x v="2"/>
    <x v="7"/>
    <x v="637"/>
    <d v="2017-02-25T18:04:00"/>
  </r>
  <r>
    <n v="638"/>
    <s v="W (Canceled)"/>
    <s v="O0"/>
    <x v="61"/>
    <x v="461"/>
    <x v="1"/>
    <x v="12"/>
    <s v="EUR"/>
    <n v="1490447662"/>
    <n v="1485267262"/>
    <b v="0"/>
    <x v="79"/>
    <b v="0"/>
    <x v="7"/>
    <x v="497"/>
    <x v="2"/>
    <x v="7"/>
    <x v="638"/>
    <d v="2017-03-25T08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x v="7"/>
    <x v="498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x v="8"/>
    <x v="499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x v="8"/>
    <x v="500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x v="8"/>
    <x v="5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x v="8"/>
    <x v="502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x v="8"/>
    <x v="503"/>
    <x v="2"/>
    <x v="8"/>
    <x v="644"/>
    <d v="2014-10-28T20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x v="8"/>
    <x v="504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x v="8"/>
    <x v="50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x v="8"/>
    <x v="506"/>
    <x v="2"/>
    <x v="8"/>
    <x v="647"/>
    <d v="2016-03-17T12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x v="8"/>
    <x v="507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x v="8"/>
    <x v="508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x v="8"/>
    <x v="509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x v="8"/>
    <x v="510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x v="8"/>
    <x v="511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x v="8"/>
    <x v="512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x v="8"/>
    <x v="513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x v="8"/>
    <x v="5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x v="8"/>
    <x v="51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x v="8"/>
    <x v="516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x v="8"/>
    <x v="517"/>
    <x v="2"/>
    <x v="8"/>
    <x v="658"/>
    <d v="2015-07-26T13:00:00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x v="8"/>
    <x v="518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x v="8"/>
    <x v="519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x v="8"/>
    <x v="520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x v="8"/>
    <x v="177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x v="8"/>
    <x v="52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x v="8"/>
    <x v="522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x v="8"/>
    <x v="523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x v="8"/>
    <x v="524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x v="8"/>
    <x v="525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x v="8"/>
    <x v="52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x v="8"/>
    <x v="527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x v="8"/>
    <x v="528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x v="8"/>
    <x v="529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x v="8"/>
    <x v="530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x v="8"/>
    <x v="531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x v="8"/>
    <x v="479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x v="8"/>
    <x v="532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x v="8"/>
    <x v="533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x v="8"/>
    <x v="534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x v="8"/>
    <x v="535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x v="8"/>
    <x v="536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x v="8"/>
    <x v="53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x v="8"/>
    <x v="167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x v="8"/>
    <x v="538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x v="8"/>
    <x v="539"/>
    <x v="2"/>
    <x v="8"/>
    <x v="683"/>
    <d v="2016-10-31T16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x v="8"/>
    <x v="540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x v="8"/>
    <x v="541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x v="8"/>
    <x v="109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x v="8"/>
    <x v="542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x v="8"/>
    <x v="543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x v="8"/>
    <x v="544"/>
    <x v="2"/>
    <x v="8"/>
    <x v="689"/>
    <d v="2016-12-07T23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x v="8"/>
    <x v="545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x v="8"/>
    <x v="54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x v="8"/>
    <x v="547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x v="8"/>
    <x v="548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x v="8"/>
    <x v="549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x v="8"/>
    <x v="550"/>
    <x v="2"/>
    <x v="8"/>
    <x v="695"/>
    <d v="2014-10-31T07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x v="8"/>
    <x v="55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x v="8"/>
    <x v="552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x v="8"/>
    <x v="553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x v="8"/>
    <x v="554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x v="8"/>
    <x v="555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x v="8"/>
    <x v="556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x v="8"/>
    <x v="557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x v="8"/>
    <x v="558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x v="8"/>
    <x v="559"/>
    <x v="2"/>
    <x v="8"/>
    <x v="704"/>
    <d v="2017-02-19T23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x v="8"/>
    <x v="560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x v="8"/>
    <x v="109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x v="8"/>
    <x v="56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x v="8"/>
    <x v="562"/>
    <x v="2"/>
    <x v="8"/>
    <x v="708"/>
    <d v="2014-09-13T08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x v="8"/>
    <x v="563"/>
    <x v="2"/>
    <x v="8"/>
    <x v="709"/>
    <d v="2014-12-04T19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x v="8"/>
    <x v="109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x v="8"/>
    <x v="564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x v="8"/>
    <x v="56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x v="8"/>
    <x v="566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x v="8"/>
    <x v="567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x v="8"/>
    <x v="568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x v="8"/>
    <x v="569"/>
    <x v="2"/>
    <x v="8"/>
    <x v="716"/>
    <d v="2014-11-30T19:00:00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x v="8"/>
    <x v="570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x v="8"/>
    <x v="57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x v="8"/>
    <x v="572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x v="9"/>
    <x v="573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x v="9"/>
    <x v="574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x v="9"/>
    <x v="575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x v="9"/>
    <x v="576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x v="9"/>
    <x v="577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x v="9"/>
    <x v="28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x v="9"/>
    <x v="578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x v="9"/>
    <x v="579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x v="9"/>
    <x v="580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x v="9"/>
    <x v="314"/>
    <x v="3"/>
    <x v="9"/>
    <x v="729"/>
    <d v="2012-09-18T23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x v="9"/>
    <x v="581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x v="9"/>
    <x v="582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x v="9"/>
    <x v="583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x v="9"/>
    <x v="584"/>
    <x v="3"/>
    <x v="9"/>
    <x v="733"/>
    <d v="2013-12-20T05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x v="9"/>
    <x v="585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x v="9"/>
    <x v="586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x v="9"/>
    <x v="587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x v="9"/>
    <x v="58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x v="9"/>
    <x v="589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x v="9"/>
    <x v="590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x v="9"/>
    <x v="202"/>
    <x v="3"/>
    <x v="9"/>
    <x v="740"/>
    <d v="2015-06-20T22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x v="9"/>
    <x v="591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x v="9"/>
    <x v="592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x v="9"/>
    <x v="593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x v="9"/>
    <x v="59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x v="9"/>
    <x v="595"/>
    <x v="3"/>
    <x v="9"/>
    <x v="745"/>
    <d v="2013-05-03T08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x v="9"/>
    <x v="596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x v="9"/>
    <x v="597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x v="9"/>
    <x v="598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x v="9"/>
    <x v="599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x v="9"/>
    <x v="600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x v="9"/>
    <x v="23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x v="9"/>
    <x v="601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x v="9"/>
    <x v="60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x v="9"/>
    <x v="6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x v="9"/>
    <x v="604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x v="9"/>
    <x v="605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x v="9"/>
    <x v="606"/>
    <x v="3"/>
    <x v="9"/>
    <x v="757"/>
    <d v="2012-12-05T20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x v="9"/>
    <x v="607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x v="9"/>
    <x v="608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x v="10"/>
    <x v="109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x v="10"/>
    <x v="609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x v="10"/>
    <x v="109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x v="10"/>
    <x v="610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x v="10"/>
    <x v="109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x v="10"/>
    <x v="611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x v="10"/>
    <x v="109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x v="10"/>
    <x v="612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x v="10"/>
    <x v="109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x v="10"/>
    <x v="613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x v="10"/>
    <x v="109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x v="10"/>
    <x v="614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x v="10"/>
    <x v="422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x v="10"/>
    <x v="615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x v="10"/>
    <x v="616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x v="10"/>
    <x v="61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x v="10"/>
    <x v="61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x v="10"/>
    <x v="44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x v="10"/>
    <x v="177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x v="10"/>
    <x v="129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x v="11"/>
    <x v="87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x v="11"/>
    <x v="619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x v="11"/>
    <x v="31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x v="11"/>
    <x v="620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x v="11"/>
    <x v="78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x v="11"/>
    <x v="621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x v="11"/>
    <x v="622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x v="11"/>
    <x v="623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x v="11"/>
    <x v="624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x v="11"/>
    <x v="625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x v="11"/>
    <x v="626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x v="11"/>
    <x v="627"/>
    <x v="4"/>
    <x v="11"/>
    <x v="791"/>
    <d v="2013-11-13T00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x v="11"/>
    <x v="628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x v="11"/>
    <x v="629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x v="11"/>
    <x v="630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x v="11"/>
    <x v="631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x v="11"/>
    <x v="40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x v="11"/>
    <x v="632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x v="11"/>
    <x v="63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x v="11"/>
    <x v="634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x v="11"/>
    <x v="63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x v="11"/>
    <x v="636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x v="11"/>
    <x v="30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x v="11"/>
    <x v="637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x v="11"/>
    <x v="31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x v="11"/>
    <x v="2"/>
    <x v="4"/>
    <x v="11"/>
    <x v="805"/>
    <d v="2011-07-16T18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x v="11"/>
    <x v="638"/>
    <x v="4"/>
    <x v="11"/>
    <x v="806"/>
    <d v="2011-09-07T11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x v="11"/>
    <x v="639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x v="11"/>
    <x v="31"/>
    <x v="4"/>
    <x v="11"/>
    <x v="808"/>
    <d v="2014-12-21T23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x v="11"/>
    <x v="640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x v="11"/>
    <x v="2"/>
    <x v="4"/>
    <x v="11"/>
    <x v="810"/>
    <d v="2012-08-31T20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x v="11"/>
    <x v="8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x v="11"/>
    <x v="641"/>
    <x v="4"/>
    <x v="11"/>
    <x v="812"/>
    <d v="2013-03-01T08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x v="11"/>
    <x v="642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x v="11"/>
    <x v="643"/>
    <x v="4"/>
    <x v="11"/>
    <x v="814"/>
    <d v="2011-05-31T13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x v="11"/>
    <x v="644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x v="11"/>
    <x v="645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x v="11"/>
    <x v="646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x v="11"/>
    <x v="647"/>
    <x v="4"/>
    <x v="11"/>
    <x v="818"/>
    <d v="2012-08-07T12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x v="11"/>
    <x v="648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x v="11"/>
    <x v="649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x v="11"/>
    <x v="31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x v="11"/>
    <x v="650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x v="11"/>
    <x v="65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x v="11"/>
    <x v="652"/>
    <x v="4"/>
    <x v="11"/>
    <x v="824"/>
    <d v="2010-04-18T01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x v="11"/>
    <x v="65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x v="11"/>
    <x v="65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x v="11"/>
    <x v="101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x v="11"/>
    <x v="64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x v="11"/>
    <x v="87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x v="11"/>
    <x v="655"/>
    <x v="4"/>
    <x v="11"/>
    <x v="830"/>
    <d v="2013-03-22T06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x v="11"/>
    <x v="656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x v="11"/>
    <x v="657"/>
    <x v="4"/>
    <x v="11"/>
    <x v="832"/>
    <d v="2012-01-21T03:13:00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x v="11"/>
    <x v="658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x v="11"/>
    <x v="659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x v="11"/>
    <x v="660"/>
    <x v="4"/>
    <x v="11"/>
    <x v="835"/>
    <d v="2012-05-18T22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x v="11"/>
    <x v="661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x v="11"/>
    <x v="662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x v="11"/>
    <x v="663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x v="11"/>
    <x v="664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x v="12"/>
    <x v="665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x v="12"/>
    <x v="666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x v="12"/>
    <x v="66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x v="12"/>
    <x v="668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x v="12"/>
    <x v="669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x v="12"/>
    <x v="670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x v="12"/>
    <x v="671"/>
    <x v="4"/>
    <x v="12"/>
    <x v="846"/>
    <d v="2014-03-10T09:00:00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x v="12"/>
    <x v="31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x v="12"/>
    <x v="31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x v="12"/>
    <x v="672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x v="12"/>
    <x v="673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x v="12"/>
    <x v="674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x v="12"/>
    <x v="675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x v="12"/>
    <x v="31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x v="12"/>
    <x v="67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x v="12"/>
    <x v="677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x v="12"/>
    <x v="678"/>
    <x v="4"/>
    <x v="12"/>
    <x v="856"/>
    <d v="2016-10-25T14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x v="12"/>
    <x v="31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x v="12"/>
    <x v="679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x v="12"/>
    <x v="680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x v="13"/>
    <x v="681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x v="13"/>
    <x v="682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x v="13"/>
    <x v="683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x v="13"/>
    <x v="684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x v="13"/>
    <x v="68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x v="13"/>
    <x v="686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x v="13"/>
    <x v="687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x v="13"/>
    <x v="688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x v="13"/>
    <x v="689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x v="13"/>
    <x v="69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x v="13"/>
    <x v="69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x v="13"/>
    <x v="69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x v="13"/>
    <x v="693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x v="13"/>
    <x v="694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x v="13"/>
    <x v="69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x v="13"/>
    <x v="109"/>
    <x v="4"/>
    <x v="13"/>
    <x v="875"/>
    <d v="2015-09-21T12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x v="13"/>
    <x v="696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x v="13"/>
    <x v="697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x v="13"/>
    <x v="698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x v="13"/>
    <x v="699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x v="14"/>
    <x v="700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x v="14"/>
    <x v="417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x v="14"/>
    <x v="701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x v="14"/>
    <x v="702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x v="14"/>
    <x v="46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x v="14"/>
    <x v="703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x v="14"/>
    <x v="704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x v="14"/>
    <x v="109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x v="14"/>
    <x v="705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x v="14"/>
    <x v="706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x v="14"/>
    <x v="707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x v="14"/>
    <x v="140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x v="14"/>
    <x v="708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x v="14"/>
    <x v="70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x v="14"/>
    <x v="710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x v="14"/>
    <x v="711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x v="14"/>
    <x v="142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x v="14"/>
    <x v="109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x v="14"/>
    <x v="712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x v="14"/>
    <x v="713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x v="13"/>
    <x v="714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x v="13"/>
    <x v="109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x v="13"/>
    <x v="715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x v="13"/>
    <x v="416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x v="13"/>
    <x v="71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x v="13"/>
    <x v="717"/>
    <x v="4"/>
    <x v="13"/>
    <x v="905"/>
    <d v="2011-01-24T00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x v="13"/>
    <x v="109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x v="13"/>
    <x v="109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x v="13"/>
    <x v="109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x v="13"/>
    <x v="140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x v="13"/>
    <x v="718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x v="13"/>
    <x v="109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x v="13"/>
    <x v="719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x v="13"/>
    <x v="720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x v="13"/>
    <x v="109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x v="13"/>
    <x v="721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x v="13"/>
    <x v="109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x v="13"/>
    <x v="722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x v="13"/>
    <x v="723"/>
    <x v="4"/>
    <x v="13"/>
    <x v="918"/>
    <d v="2014-12-01T17:59:21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x v="13"/>
    <x v="724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x v="13"/>
    <x v="109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x v="13"/>
    <x v="72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x v="13"/>
    <x v="726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x v="13"/>
    <x v="727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x v="13"/>
    <x v="72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x v="13"/>
    <x v="129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x v="13"/>
    <x v="109"/>
    <x v="4"/>
    <x v="13"/>
    <x v="926"/>
    <d v="2010-07-08T17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x v="13"/>
    <x v="109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x v="13"/>
    <x v="729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x v="13"/>
    <x v="109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x v="13"/>
    <x v="73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x v="13"/>
    <x v="731"/>
    <x v="4"/>
    <x v="13"/>
    <x v="931"/>
    <d v="2014-03-16T17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x v="13"/>
    <x v="732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x v="13"/>
    <x v="733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x v="13"/>
    <x v="73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x v="13"/>
    <x v="73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x v="13"/>
    <x v="109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x v="13"/>
    <x v="736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x v="13"/>
    <x v="737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x v="13"/>
    <x v="738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x v="8"/>
    <x v="73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x v="8"/>
    <x v="740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x v="8"/>
    <x v="741"/>
    <x v="2"/>
    <x v="8"/>
    <x v="942"/>
    <d v="2016-02-18T15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x v="8"/>
    <x v="74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x v="8"/>
    <x v="743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x v="8"/>
    <x v="744"/>
    <x v="2"/>
    <x v="8"/>
    <x v="945"/>
    <d v="2017-02-18T18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x v="8"/>
    <x v="745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x v="8"/>
    <x v="109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x v="8"/>
    <x v="746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x v="8"/>
    <x v="747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x v="8"/>
    <x v="748"/>
    <x v="2"/>
    <x v="8"/>
    <x v="950"/>
    <d v="2016-01-17T13:01:01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x v="8"/>
    <x v="749"/>
    <x v="2"/>
    <x v="8"/>
    <x v="951"/>
    <d v="2016-06-04T10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x v="8"/>
    <x v="750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x v="8"/>
    <x v="751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x v="8"/>
    <x v="752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x v="8"/>
    <x v="753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x v="8"/>
    <x v="754"/>
    <x v="2"/>
    <x v="8"/>
    <x v="956"/>
    <d v="2015-04-26T15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x v="8"/>
    <x v="75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x v="8"/>
    <x v="756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x v="8"/>
    <x v="757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x v="8"/>
    <x v="758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x v="8"/>
    <x v="759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x v="8"/>
    <x v="760"/>
    <x v="2"/>
    <x v="8"/>
    <x v="962"/>
    <d v="2016-02-11T12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x v="8"/>
    <x v="761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x v="8"/>
    <x v="762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x v="8"/>
    <x v="763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x v="8"/>
    <x v="764"/>
    <x v="2"/>
    <x v="8"/>
    <x v="966"/>
    <d v="2016-10-06T10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x v="8"/>
    <x v="765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x v="8"/>
    <x v="766"/>
    <x v="2"/>
    <x v="8"/>
    <x v="968"/>
    <d v="2014-08-15T15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x v="8"/>
    <x v="76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x v="8"/>
    <x v="768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x v="8"/>
    <x v="769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x v="8"/>
    <x v="770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x v="8"/>
    <x v="771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x v="8"/>
    <x v="470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x v="8"/>
    <x v="772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x v="8"/>
    <x v="773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x v="8"/>
    <x v="774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x v="8"/>
    <x v="775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x v="8"/>
    <x v="776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x v="8"/>
    <x v="777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x v="8"/>
    <x v="778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x v="8"/>
    <x v="779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x v="8"/>
    <x v="780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x v="8"/>
    <x v="550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x v="8"/>
    <x v="781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x v="8"/>
    <x v="782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x v="8"/>
    <x v="783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x v="8"/>
    <x v="109"/>
    <x v="2"/>
    <x v="8"/>
    <x v="988"/>
    <d v="2016-10-01T03:33:45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x v="8"/>
    <x v="784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x v="8"/>
    <x v="477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x v="8"/>
    <x v="785"/>
    <x v="2"/>
    <x v="8"/>
    <x v="991"/>
    <d v="2016-07-12T13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x v="8"/>
    <x v="786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x v="8"/>
    <x v="787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x v="8"/>
    <x v="788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x v="8"/>
    <x v="789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x v="8"/>
    <x v="790"/>
    <x v="2"/>
    <x v="8"/>
    <x v="996"/>
    <d v="2014-07-27T10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x v="8"/>
    <x v="698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x v="8"/>
    <x v="791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x v="8"/>
    <x v="792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x v="8"/>
    <x v="793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x v="8"/>
    <x v="87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x v="8"/>
    <x v="794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x v="8"/>
    <x v="795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x v="8"/>
    <x v="796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x v="8"/>
    <x v="797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x v="8"/>
    <x v="798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x v="8"/>
    <x v="799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x v="8"/>
    <x v="80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x v="8"/>
    <x v="801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x v="8"/>
    <x v="802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x v="8"/>
    <x v="803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x v="8"/>
    <x v="804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x v="8"/>
    <x v="805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x v="8"/>
    <x v="806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x v="8"/>
    <x v="12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x v="8"/>
    <x v="807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x v="8"/>
    <x v="808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x v="8"/>
    <x v="809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x v="8"/>
    <x v="81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x v="15"/>
    <x v="811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x v="15"/>
    <x v="812"/>
    <x v="4"/>
    <x v="15"/>
    <x v="1021"/>
    <d v="2015-10-16T23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x v="15"/>
    <x v="81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x v="15"/>
    <x v="814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x v="15"/>
    <x v="815"/>
    <x v="4"/>
    <x v="15"/>
    <x v="1024"/>
    <d v="2016-01-31T08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x v="15"/>
    <x v="816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x v="15"/>
    <x v="817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x v="15"/>
    <x v="818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x v="15"/>
    <x v="819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x v="15"/>
    <x v="820"/>
    <x v="4"/>
    <x v="15"/>
    <x v="1029"/>
    <d v="2015-04-04T16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x v="15"/>
    <x v="821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x v="15"/>
    <x v="202"/>
    <x v="4"/>
    <x v="15"/>
    <x v="1031"/>
    <d v="2015-12-16T13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x v="15"/>
    <x v="822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x v="15"/>
    <x v="823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x v="15"/>
    <x v="824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x v="15"/>
    <x v="825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x v="15"/>
    <x v="826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x v="15"/>
    <x v="426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x v="15"/>
    <x v="827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x v="15"/>
    <x v="828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x v="16"/>
    <x v="385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x v="16"/>
    <x v="109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x v="16"/>
    <x v="82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x v="16"/>
    <x v="830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x v="16"/>
    <x v="831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x v="16"/>
    <x v="832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x v="16"/>
    <x v="109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x v="16"/>
    <x v="833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x v="16"/>
    <x v="834"/>
    <x v="5"/>
    <x v="16"/>
    <x v="1048"/>
    <d v="2016-09-24T20:16:29"/>
  </r>
  <r>
    <n v="1049"/>
    <s v="J1 (Canceled)"/>
    <s v="------"/>
    <x v="14"/>
    <x v="117"/>
    <x v="1"/>
    <x v="0"/>
    <s v="USD"/>
    <n v="1455272445"/>
    <n v="1452680445"/>
    <b v="0"/>
    <x v="78"/>
    <b v="0"/>
    <x v="16"/>
    <x v="109"/>
    <x v="5"/>
    <x v="16"/>
    <x v="1049"/>
    <d v="2016-02-12T05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x v="16"/>
    <x v="109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x v="16"/>
    <x v="109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x v="16"/>
    <x v="109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x v="16"/>
    <x v="460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x v="16"/>
    <x v="109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x v="16"/>
    <x v="109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x v="16"/>
    <x v="109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x v="16"/>
    <x v="109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x v="16"/>
    <x v="109"/>
    <x v="5"/>
    <x v="16"/>
    <x v="1058"/>
    <d v="2015-03-25T19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x v="16"/>
    <x v="109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x v="16"/>
    <x v="46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x v="16"/>
    <x v="109"/>
    <x v="5"/>
    <x v="16"/>
    <x v="1061"/>
    <d v="2016-05-01T20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x v="16"/>
    <x v="83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x v="16"/>
    <x v="109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x v="17"/>
    <x v="836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x v="17"/>
    <x v="837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x v="17"/>
    <x v="838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x v="17"/>
    <x v="839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x v="17"/>
    <x v="840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x v="17"/>
    <x v="841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x v="17"/>
    <x v="449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x v="17"/>
    <x v="109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x v="17"/>
    <x v="842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x v="17"/>
    <x v="843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x v="17"/>
    <x v="844"/>
    <x v="6"/>
    <x v="17"/>
    <x v="1074"/>
    <d v="2014-01-03T23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x v="17"/>
    <x v="684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x v="17"/>
    <x v="845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x v="17"/>
    <x v="846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x v="17"/>
    <x v="84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x v="17"/>
    <x v="848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x v="17"/>
    <x v="849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x v="17"/>
    <x v="850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x v="17"/>
    <x v="470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x v="17"/>
    <x v="380"/>
    <x v="6"/>
    <x v="17"/>
    <x v="1083"/>
    <d v="2014-08-02T10:49:4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x v="17"/>
    <x v="109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x v="17"/>
    <x v="851"/>
    <x v="6"/>
    <x v="17"/>
    <x v="1085"/>
    <d v="2016-03-14T10:06:15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x v="17"/>
    <x v="852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x v="17"/>
    <x v="109"/>
    <x v="6"/>
    <x v="17"/>
    <x v="1087"/>
    <d v="2014-06-15T12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x v="17"/>
    <x v="853"/>
    <x v="6"/>
    <x v="17"/>
    <x v="1088"/>
    <d v="2014-04-24T14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x v="17"/>
    <x v="854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x v="17"/>
    <x v="85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x v="17"/>
    <x v="856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x v="17"/>
    <x v="857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x v="17"/>
    <x v="858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x v="17"/>
    <x v="859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x v="17"/>
    <x v="860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x v="17"/>
    <x v="861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x v="17"/>
    <x v="862"/>
    <x v="6"/>
    <x v="17"/>
    <x v="1097"/>
    <d v="2014-03-02T14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x v="17"/>
    <x v="86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x v="17"/>
    <x v="72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x v="17"/>
    <x v="453"/>
    <x v="6"/>
    <x v="17"/>
    <x v="1100"/>
    <d v="2016-02-13T21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x v="17"/>
    <x v="864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x v="17"/>
    <x v="865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x v="17"/>
    <x v="86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x v="17"/>
    <x v="867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x v="17"/>
    <x v="868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x v="17"/>
    <x v="869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x v="17"/>
    <x v="109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x v="17"/>
    <x v="870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x v="17"/>
    <x v="871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x v="17"/>
    <x v="872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x v="17"/>
    <x v="167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x v="17"/>
    <x v="873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x v="17"/>
    <x v="72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x v="17"/>
    <x v="874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x v="17"/>
    <x v="87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x v="17"/>
    <x v="876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x v="17"/>
    <x v="87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x v="17"/>
    <x v="87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x v="17"/>
    <x v="879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x v="17"/>
    <x v="109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x v="17"/>
    <x v="880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x v="17"/>
    <x v="109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x v="17"/>
    <x v="881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x v="18"/>
    <x v="882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x v="18"/>
    <x v="109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x v="18"/>
    <x v="72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x v="18"/>
    <x v="883"/>
    <x v="6"/>
    <x v="18"/>
    <x v="1127"/>
    <d v="2014-11-14T16:30:00"/>
  </r>
  <r>
    <n v="1128"/>
    <s v="Flying Turds"/>
    <s v="#havingfunFTW"/>
    <x v="28"/>
    <x v="116"/>
    <x v="2"/>
    <x v="1"/>
    <s v="GBP"/>
    <n v="1407425717"/>
    <n v="1404833717"/>
    <b v="0"/>
    <x v="29"/>
    <b v="0"/>
    <x v="18"/>
    <x v="37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x v="18"/>
    <x v="884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x v="18"/>
    <x v="881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x v="18"/>
    <x v="109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x v="18"/>
    <x v="885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x v="18"/>
    <x v="886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x v="18"/>
    <x v="524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x v="18"/>
    <x v="152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x v="18"/>
    <x v="887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x v="18"/>
    <x v="888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x v="18"/>
    <x v="737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x v="18"/>
    <x v="889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x v="18"/>
    <x v="109"/>
    <x v="6"/>
    <x v="18"/>
    <x v="1140"/>
    <d v="2015-08-06T06:05:21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x v="18"/>
    <x v="109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x v="18"/>
    <x v="109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x v="18"/>
    <x v="890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x v="19"/>
    <x v="109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x v="19"/>
    <x v="415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x v="19"/>
    <x v="891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x v="19"/>
    <x v="109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x v="19"/>
    <x v="892"/>
    <x v="7"/>
    <x v="19"/>
    <x v="1148"/>
    <d v="2016-12-01T00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x v="19"/>
    <x v="840"/>
    <x v="7"/>
    <x v="19"/>
    <x v="1149"/>
    <d v="2016-06-16T12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x v="19"/>
    <x v="893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x v="19"/>
    <x v="109"/>
    <x v="7"/>
    <x v="19"/>
    <x v="1151"/>
    <d v="2015-09-06T21:27:43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x v="19"/>
    <x v="894"/>
    <x v="7"/>
    <x v="19"/>
    <x v="1152"/>
    <d v="2015-05-15T12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x v="19"/>
    <x v="895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x v="19"/>
    <x v="896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x v="19"/>
    <x v="897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x v="19"/>
    <x v="109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x v="19"/>
    <x v="898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x v="19"/>
    <x v="899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x v="19"/>
    <x v="109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x v="19"/>
    <x v="900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x v="19"/>
    <x v="109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x v="19"/>
    <x v="901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x v="19"/>
    <x v="109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x v="19"/>
    <x v="109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x v="19"/>
    <x v="90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x v="19"/>
    <x v="903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x v="19"/>
    <x v="904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x v="19"/>
    <x v="905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x v="19"/>
    <x v="906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x v="19"/>
    <x v="177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x v="19"/>
    <x v="370"/>
    <x v="7"/>
    <x v="19"/>
    <x v="1171"/>
    <d v="2014-11-13T15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x v="19"/>
    <x v="109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x v="19"/>
    <x v="907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x v="19"/>
    <x v="90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x v="19"/>
    <x v="909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x v="19"/>
    <x v="9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x v="19"/>
    <x v="109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x v="19"/>
    <x v="440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x v="19"/>
    <x v="911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x v="19"/>
    <x v="912"/>
    <x v="7"/>
    <x v="19"/>
    <x v="1180"/>
    <d v="2014-06-28T14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x v="19"/>
    <x v="168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x v="19"/>
    <x v="913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x v="19"/>
    <x v="914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x v="20"/>
    <x v="91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x v="20"/>
    <x v="916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x v="20"/>
    <x v="589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x v="20"/>
    <x v="917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x v="20"/>
    <x v="91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x v="20"/>
    <x v="91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x v="20"/>
    <x v="92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x v="20"/>
    <x v="921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x v="20"/>
    <x v="92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x v="20"/>
    <x v="92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x v="20"/>
    <x v="92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x v="20"/>
    <x v="920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x v="20"/>
    <x v="9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x v="20"/>
    <x v="926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x v="20"/>
    <x v="927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x v="20"/>
    <x v="928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x v="20"/>
    <x v="929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x v="20"/>
    <x v="930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x v="20"/>
    <x v="931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x v="20"/>
    <x v="932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x v="20"/>
    <x v="933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x v="20"/>
    <x v="934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x v="20"/>
    <x v="935"/>
    <x v="8"/>
    <x v="20"/>
    <x v="1206"/>
    <d v="2017-03-11T08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x v="20"/>
    <x v="936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x v="20"/>
    <x v="937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x v="20"/>
    <x v="938"/>
    <x v="8"/>
    <x v="20"/>
    <x v="1209"/>
    <d v="2017-02-25T15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x v="20"/>
    <x v="939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x v="20"/>
    <x v="940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x v="20"/>
    <x v="941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x v="20"/>
    <x v="942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x v="20"/>
    <x v="943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x v="20"/>
    <x v="944"/>
    <x v="8"/>
    <x v="20"/>
    <x v="1215"/>
    <d v="2014-05-30T17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x v="20"/>
    <x v="945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x v="20"/>
    <x v="946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x v="20"/>
    <x v="947"/>
    <x v="8"/>
    <x v="20"/>
    <x v="1218"/>
    <d v="2015-10-31T22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x v="20"/>
    <x v="948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x v="20"/>
    <x v="949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x v="20"/>
    <x v="950"/>
    <x v="8"/>
    <x v="20"/>
    <x v="1221"/>
    <d v="2016-12-03T19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x v="20"/>
    <x v="951"/>
    <x v="8"/>
    <x v="20"/>
    <x v="1222"/>
    <d v="2016-03-31T23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x v="20"/>
    <x v="952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x v="21"/>
    <x v="953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x v="21"/>
    <x v="95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x v="21"/>
    <x v="955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x v="21"/>
    <x v="109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x v="21"/>
    <x v="956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x v="21"/>
    <x v="957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x v="21"/>
    <x v="109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x v="21"/>
    <x v="109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x v="21"/>
    <x v="417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x v="21"/>
    <x v="958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x v="21"/>
    <x v="109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x v="21"/>
    <x v="959"/>
    <x v="4"/>
    <x v="21"/>
    <x v="1235"/>
    <d v="2013-12-14T22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x v="21"/>
    <x v="109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x v="21"/>
    <x v="109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x v="21"/>
    <x v="960"/>
    <x v="4"/>
    <x v="21"/>
    <x v="1238"/>
    <d v="2011-08-06T09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x v="21"/>
    <x v="109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x v="21"/>
    <x v="961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x v="21"/>
    <x v="962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x v="21"/>
    <x v="963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x v="21"/>
    <x v="964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x v="11"/>
    <x v="965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x v="11"/>
    <x v="966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x v="11"/>
    <x v="967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x v="11"/>
    <x v="968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x v="11"/>
    <x v="96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x v="11"/>
    <x v="970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x v="11"/>
    <x v="971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x v="11"/>
    <x v="972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x v="11"/>
    <x v="973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x v="11"/>
    <x v="974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x v="11"/>
    <x v="975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x v="11"/>
    <x v="976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x v="11"/>
    <x v="977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x v="11"/>
    <x v="978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x v="11"/>
    <x v="979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x v="11"/>
    <x v="980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x v="11"/>
    <x v="981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x v="11"/>
    <x v="982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x v="11"/>
    <x v="983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x v="11"/>
    <x v="98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x v="11"/>
    <x v="985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x v="11"/>
    <x v="986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x v="11"/>
    <x v="987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x v="11"/>
    <x v="972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x v="11"/>
    <x v="988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x v="11"/>
    <x v="989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x v="11"/>
    <x v="990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x v="11"/>
    <x v="972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x v="11"/>
    <x v="93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x v="11"/>
    <x v="99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x v="11"/>
    <x v="992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x v="11"/>
    <x v="993"/>
    <x v="4"/>
    <x v="11"/>
    <x v="1275"/>
    <d v="2013-08-07T15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x v="11"/>
    <x v="994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x v="11"/>
    <x v="995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x v="11"/>
    <x v="996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x v="11"/>
    <x v="997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x v="11"/>
    <x v="99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x v="11"/>
    <x v="592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x v="11"/>
    <x v="99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x v="11"/>
    <x v="100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x v="6"/>
    <x v="50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x v="6"/>
    <x v="1001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x v="6"/>
    <x v="1002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x v="6"/>
    <x v="1003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x v="6"/>
    <x v="1004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x v="6"/>
    <x v="1005"/>
    <x v="1"/>
    <x v="6"/>
    <x v="1289"/>
    <d v="2017-01-03T22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x v="6"/>
    <x v="1006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x v="6"/>
    <x v="945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x v="6"/>
    <x v="1007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x v="6"/>
    <x v="1008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x v="6"/>
    <x v="1009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x v="6"/>
    <x v="1010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x v="6"/>
    <x v="1011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x v="6"/>
    <x v="1012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x v="6"/>
    <x v="1013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x v="6"/>
    <x v="1014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x v="6"/>
    <x v="920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x v="6"/>
    <x v="1015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x v="6"/>
    <x v="31"/>
    <x v="1"/>
    <x v="6"/>
    <x v="1302"/>
    <d v="2016-11-30T21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x v="6"/>
    <x v="1016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x v="8"/>
    <x v="1017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x v="8"/>
    <x v="1018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x v="8"/>
    <x v="1019"/>
    <x v="2"/>
    <x v="8"/>
    <x v="1306"/>
    <d v="2014-12-04T05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x v="8"/>
    <x v="1020"/>
    <x v="2"/>
    <x v="8"/>
    <x v="1307"/>
    <d v="2016-02-17T07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x v="8"/>
    <x v="1021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x v="8"/>
    <x v="1022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x v="8"/>
    <x v="1023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x v="8"/>
    <x v="1024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x v="8"/>
    <x v="1025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x v="8"/>
    <x v="102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x v="8"/>
    <x v="102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x v="8"/>
    <x v="1028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x v="8"/>
    <x v="1029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x v="8"/>
    <x v="1030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x v="8"/>
    <x v="1031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x v="8"/>
    <x v="1032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x v="8"/>
    <x v="1033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x v="8"/>
    <x v="1034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x v="8"/>
    <x v="103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x v="8"/>
    <x v="103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x v="8"/>
    <x v="103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x v="8"/>
    <x v="103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x v="8"/>
    <x v="103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x v="8"/>
    <x v="104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x v="8"/>
    <x v="104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x v="8"/>
    <x v="104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x v="8"/>
    <x v="104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x v="8"/>
    <x v="104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x v="8"/>
    <x v="109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x v="8"/>
    <x v="109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x v="8"/>
    <x v="10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x v="8"/>
    <x v="104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x v="8"/>
    <x v="104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x v="8"/>
    <x v="104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x v="8"/>
    <x v="1049"/>
    <x v="2"/>
    <x v="8"/>
    <x v="1338"/>
    <d v="2015-08-02T14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x v="8"/>
    <x v="105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x v="8"/>
    <x v="109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x v="8"/>
    <x v="105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x v="8"/>
    <x v="418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x v="8"/>
    <x v="105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x v="9"/>
    <x v="105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x v="9"/>
    <x v="105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x v="9"/>
    <x v="105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x v="9"/>
    <x v="105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x v="9"/>
    <x v="105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x v="9"/>
    <x v="105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x v="9"/>
    <x v="1059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x v="9"/>
    <x v="106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x v="9"/>
    <x v="106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x v="9"/>
    <x v="106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x v="9"/>
    <x v="106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x v="9"/>
    <x v="106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x v="9"/>
    <x v="106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x v="9"/>
    <x v="106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x v="9"/>
    <x v="106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x v="9"/>
    <x v="1068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x v="9"/>
    <x v="106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x v="9"/>
    <x v="107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x v="9"/>
    <x v="107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x v="9"/>
    <x v="31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x v="11"/>
    <x v="107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x v="11"/>
    <x v="1073"/>
    <x v="4"/>
    <x v="11"/>
    <x v="1365"/>
    <d v="2015-03-16T11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x v="11"/>
    <x v="107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x v="11"/>
    <x v="107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x v="11"/>
    <x v="107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x v="11"/>
    <x v="1077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x v="11"/>
    <x v="107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x v="11"/>
    <x v="1079"/>
    <x v="4"/>
    <x v="11"/>
    <x v="1371"/>
    <d v="2015-05-07T13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x v="11"/>
    <x v="1014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x v="11"/>
    <x v="1080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x v="11"/>
    <x v="1081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x v="11"/>
    <x v="1082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x v="11"/>
    <x v="1083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x v="11"/>
    <x v="1084"/>
    <x v="4"/>
    <x v="11"/>
    <x v="1377"/>
    <d v="2017-02-02T23:11:00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x v="11"/>
    <x v="1085"/>
    <x v="4"/>
    <x v="11"/>
    <x v="1378"/>
    <d v="2016-08-01T13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x v="11"/>
    <x v="1086"/>
    <x v="4"/>
    <x v="11"/>
    <x v="1379"/>
    <d v="2015-06-05T06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x v="11"/>
    <x v="1087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x v="11"/>
    <x v="108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x v="11"/>
    <x v="1089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x v="11"/>
    <x v="1090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x v="11"/>
    <x v="1091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x v="11"/>
    <x v="1092"/>
    <x v="4"/>
    <x v="11"/>
    <x v="1385"/>
    <d v="2016-04-29T07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x v="11"/>
    <x v="1093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x v="11"/>
    <x v="109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x v="11"/>
    <x v="1095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x v="11"/>
    <x v="663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x v="11"/>
    <x v="1096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x v="11"/>
    <x v="109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x v="11"/>
    <x v="1098"/>
    <x v="4"/>
    <x v="11"/>
    <x v="1392"/>
    <d v="2016-03-02T22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x v="11"/>
    <x v="1099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x v="11"/>
    <x v="1100"/>
    <x v="4"/>
    <x v="11"/>
    <x v="1394"/>
    <d v="2017-02-28T22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x v="11"/>
    <x v="110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x v="11"/>
    <x v="1102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x v="11"/>
    <x v="1103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x v="11"/>
    <x v="1104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x v="11"/>
    <x v="1105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x v="11"/>
    <x v="1106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x v="11"/>
    <x v="1107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x v="11"/>
    <x v="1108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x v="11"/>
    <x v="1109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x v="22"/>
    <x v="1110"/>
    <x v="3"/>
    <x v="22"/>
    <x v="1404"/>
    <d v="2015-02-22T07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x v="22"/>
    <x v="714"/>
    <x v="3"/>
    <x v="22"/>
    <x v="1405"/>
    <d v="2014-11-28T12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x v="22"/>
    <x v="41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x v="22"/>
    <x v="724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x v="22"/>
    <x v="705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x v="22"/>
    <x v="109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x v="22"/>
    <x v="374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x v="22"/>
    <x v="1111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x v="22"/>
    <x v="111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x v="22"/>
    <x v="152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x v="22"/>
    <x v="418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x v="22"/>
    <x v="1113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x v="22"/>
    <x v="109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x v="22"/>
    <x v="1114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x v="22"/>
    <x v="418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x v="22"/>
    <x v="1115"/>
    <x v="3"/>
    <x v="22"/>
    <x v="1419"/>
    <d v="2016-10-09T05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x v="22"/>
    <x v="1116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x v="22"/>
    <x v="37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x v="22"/>
    <x v="477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x v="22"/>
    <x v="119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x v="22"/>
    <x v="111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x v="22"/>
    <x v="109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x v="22"/>
    <x v="109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x v="22"/>
    <x v="1118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x v="22"/>
    <x v="684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x v="22"/>
    <x v="109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x v="22"/>
    <x v="1119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x v="22"/>
    <x v="112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x v="22"/>
    <x v="109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x v="22"/>
    <x v="112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x v="22"/>
    <x v="112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x v="22"/>
    <x v="370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x v="22"/>
    <x v="112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x v="22"/>
    <x v="112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x v="22"/>
    <x v="419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x v="22"/>
    <x v="1125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x v="22"/>
    <x v="1126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x v="22"/>
    <x v="112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x v="22"/>
    <x v="109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x v="22"/>
    <x v="109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x v="22"/>
    <x v="109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x v="22"/>
    <x v="109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x v="22"/>
    <x v="109"/>
    <x v="3"/>
    <x v="22"/>
    <x v="1446"/>
    <d v="2016-04-21T05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x v="22"/>
    <x v="1128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x v="22"/>
    <x v="109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x v="22"/>
    <x v="109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x v="22"/>
    <x v="1129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x v="22"/>
    <x v="1130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x v="22"/>
    <x v="109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x v="22"/>
    <x v="109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x v="22"/>
    <x v="719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x v="22"/>
    <x v="1131"/>
    <x v="3"/>
    <x v="22"/>
    <x v="1455"/>
    <d v="2014-09-05T08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x v="22"/>
    <x v="1132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x v="22"/>
    <x v="109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x v="22"/>
    <x v="109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x v="22"/>
    <x v="109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x v="22"/>
    <x v="109"/>
    <x v="3"/>
    <x v="22"/>
    <x v="1460"/>
    <d v="2014-11-30T18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x v="23"/>
    <x v="1133"/>
    <x v="3"/>
    <x v="23"/>
    <x v="1461"/>
    <d v="2014-10-20T19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x v="23"/>
    <x v="1134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x v="23"/>
    <x v="1135"/>
    <x v="3"/>
    <x v="23"/>
    <x v="1463"/>
    <d v="2013-04-07T15:52:18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x v="23"/>
    <x v="1136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x v="23"/>
    <x v="113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x v="23"/>
    <x v="1138"/>
    <x v="3"/>
    <x v="23"/>
    <x v="1466"/>
    <d v="2016-01-12T00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x v="23"/>
    <x v="1139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x v="23"/>
    <x v="1140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x v="23"/>
    <x v="1141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x v="23"/>
    <x v="1142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x v="23"/>
    <x v="114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x v="23"/>
    <x v="1144"/>
    <x v="3"/>
    <x v="23"/>
    <x v="1472"/>
    <d v="2013-10-16T08:01:4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x v="23"/>
    <x v="1145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x v="23"/>
    <x v="1146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x v="23"/>
    <x v="1147"/>
    <x v="3"/>
    <x v="23"/>
    <x v="1475"/>
    <d v="2014-12-19T23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x v="23"/>
    <x v="1148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x v="23"/>
    <x v="1149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x v="23"/>
    <x v="1150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x v="23"/>
    <x v="1151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x v="23"/>
    <x v="1152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x v="10"/>
    <x v="1153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x v="10"/>
    <x v="370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x v="10"/>
    <x v="1154"/>
    <x v="3"/>
    <x v="10"/>
    <x v="1483"/>
    <d v="2016-07-21T23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x v="10"/>
    <x v="109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x v="10"/>
    <x v="1155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x v="10"/>
    <x v="115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x v="10"/>
    <x v="109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x v="10"/>
    <x v="365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x v="10"/>
    <x v="109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x v="10"/>
    <x v="1157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x v="10"/>
    <x v="1158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x v="10"/>
    <x v="571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x v="10"/>
    <x v="109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x v="10"/>
    <x v="1159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x v="10"/>
    <x v="109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x v="10"/>
    <x v="109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x v="10"/>
    <x v="44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x v="10"/>
    <x v="116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x v="10"/>
    <x v="1161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x v="10"/>
    <x v="1162"/>
    <x v="3"/>
    <x v="10"/>
    <x v="1500"/>
    <d v="2013-05-01T16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x v="20"/>
    <x v="1163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x v="20"/>
    <x v="1164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x v="20"/>
    <x v="1165"/>
    <x v="8"/>
    <x v="20"/>
    <x v="1503"/>
    <d v="2016-10-23T03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x v="20"/>
    <x v="116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x v="20"/>
    <x v="1167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x v="20"/>
    <x v="209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x v="20"/>
    <x v="116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x v="20"/>
    <x v="116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x v="20"/>
    <x v="117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x v="20"/>
    <x v="117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x v="20"/>
    <x v="117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x v="20"/>
    <x v="117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x v="20"/>
    <x v="117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x v="20"/>
    <x v="117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x v="20"/>
    <x v="117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x v="20"/>
    <x v="117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x v="20"/>
    <x v="1178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x v="20"/>
    <x v="117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x v="20"/>
    <x v="1180"/>
    <x v="8"/>
    <x v="20"/>
    <x v="1519"/>
    <d v="2014-06-20T16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x v="20"/>
    <x v="118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x v="20"/>
    <x v="118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x v="20"/>
    <x v="118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x v="20"/>
    <x v="118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x v="20"/>
    <x v="118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x v="20"/>
    <x v="118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x v="20"/>
    <x v="118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x v="20"/>
    <x v="1188"/>
    <x v="8"/>
    <x v="20"/>
    <x v="1527"/>
    <d v="2017-03-14T08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x v="20"/>
    <x v="118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x v="20"/>
    <x v="119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x v="20"/>
    <x v="119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x v="20"/>
    <x v="119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x v="20"/>
    <x v="119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x v="20"/>
    <x v="119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x v="20"/>
    <x v="119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x v="20"/>
    <x v="119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x v="20"/>
    <x v="119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x v="20"/>
    <x v="119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x v="20"/>
    <x v="119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x v="20"/>
    <x v="120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x v="20"/>
    <x v="120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x v="24"/>
    <x v="108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x v="24"/>
    <x v="914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x v="24"/>
    <x v="1202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x v="24"/>
    <x v="109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x v="24"/>
    <x v="108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x v="24"/>
    <x v="120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x v="24"/>
    <x v="109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x v="24"/>
    <x v="1204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x v="24"/>
    <x v="481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x v="24"/>
    <x v="1205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x v="24"/>
    <x v="109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x v="24"/>
    <x v="1206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x v="24"/>
    <x v="109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x v="24"/>
    <x v="109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x v="24"/>
    <x v="109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x v="24"/>
    <x v="1207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x v="24"/>
    <x v="914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x v="24"/>
    <x v="1208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x v="24"/>
    <x v="119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x v="24"/>
    <x v="1209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x v="25"/>
    <x v="1210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x v="25"/>
    <x v="109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x v="25"/>
    <x v="1211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x v="25"/>
    <x v="37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x v="25"/>
    <x v="453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x v="25"/>
    <x v="1212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x v="25"/>
    <x v="121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x v="25"/>
    <x v="1214"/>
    <x v="3"/>
    <x v="25"/>
    <x v="1568"/>
    <d v="2014-12-23T20:29:4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x v="25"/>
    <x v="109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x v="25"/>
    <x v="613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x v="25"/>
    <x v="121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x v="25"/>
    <x v="152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x v="25"/>
    <x v="1216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x v="25"/>
    <x v="1217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x v="25"/>
    <x v="1218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x v="25"/>
    <x v="17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x v="25"/>
    <x v="1219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x v="25"/>
    <x v="1220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x v="25"/>
    <x v="1221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x v="25"/>
    <x v="109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x v="26"/>
    <x v="724"/>
    <x v="8"/>
    <x v="26"/>
    <x v="1581"/>
    <d v="2015-12-19T05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x v="26"/>
    <x v="1222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x v="26"/>
    <x v="1223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x v="26"/>
    <x v="109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x v="26"/>
    <x v="1224"/>
    <x v="8"/>
    <x v="26"/>
    <x v="1585"/>
    <d v="2016-12-25T06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x v="26"/>
    <x v="109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x v="26"/>
    <x v="473"/>
    <x v="8"/>
    <x v="26"/>
    <x v="1587"/>
    <d v="2014-12-13T17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x v="26"/>
    <x v="109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x v="26"/>
    <x v="109"/>
    <x v="8"/>
    <x v="26"/>
    <x v="1589"/>
    <d v="2015-10-09T18:38:0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x v="26"/>
    <x v="617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x v="26"/>
    <x v="1225"/>
    <x v="8"/>
    <x v="26"/>
    <x v="1591"/>
    <d v="2016-04-03T11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x v="26"/>
    <x v="109"/>
    <x v="8"/>
    <x v="26"/>
    <x v="1592"/>
    <d v="2015-03-27T19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x v="26"/>
    <x v="1226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x v="26"/>
    <x v="1227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x v="26"/>
    <x v="1228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x v="26"/>
    <x v="1229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x v="26"/>
    <x v="109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x v="26"/>
    <x v="415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x v="26"/>
    <x v="109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x v="26"/>
    <x v="1230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x v="11"/>
    <x v="1231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x v="11"/>
    <x v="325"/>
    <x v="4"/>
    <x v="11"/>
    <x v="1602"/>
    <d v="2011-10-14T18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x v="11"/>
    <x v="1232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x v="11"/>
    <x v="1233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x v="11"/>
    <x v="1234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x v="11"/>
    <x v="1235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x v="11"/>
    <x v="1236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x v="11"/>
    <x v="98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x v="11"/>
    <x v="123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x v="11"/>
    <x v="1238"/>
    <x v="4"/>
    <x v="11"/>
    <x v="1610"/>
    <d v="2012-12-15T17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x v="11"/>
    <x v="123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x v="11"/>
    <x v="1007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x v="11"/>
    <x v="124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x v="11"/>
    <x v="124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x v="11"/>
    <x v="124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x v="11"/>
    <x v="1243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x v="11"/>
    <x v="1244"/>
    <x v="4"/>
    <x v="11"/>
    <x v="1617"/>
    <d v="2013-11-01T14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x v="11"/>
    <x v="124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x v="11"/>
    <x v="25"/>
    <x v="4"/>
    <x v="11"/>
    <x v="1619"/>
    <d v="2014-09-14T23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x v="11"/>
    <x v="124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x v="11"/>
    <x v="1247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x v="11"/>
    <x v="124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x v="11"/>
    <x v="1249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x v="11"/>
    <x v="1250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x v="11"/>
    <x v="1251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x v="11"/>
    <x v="1252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x v="11"/>
    <x v="967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x v="11"/>
    <x v="1253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x v="11"/>
    <x v="1078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x v="11"/>
    <x v="1254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x v="11"/>
    <x v="1255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x v="11"/>
    <x v="1256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x v="11"/>
    <x v="31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x v="11"/>
    <x v="10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x v="11"/>
    <x v="106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x v="11"/>
    <x v="1257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x v="11"/>
    <x v="965"/>
    <x v="4"/>
    <x v="11"/>
    <x v="1637"/>
    <d v="2009-12-31T18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x v="11"/>
    <x v="2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x v="11"/>
    <x v="31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x v="11"/>
    <x v="1258"/>
    <x v="4"/>
    <x v="11"/>
    <x v="1640"/>
    <d v="2010-08-02T20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x v="27"/>
    <x v="57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x v="27"/>
    <x v="31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x v="27"/>
    <x v="125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x v="27"/>
    <x v="126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x v="27"/>
    <x v="126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x v="27"/>
    <x v="1097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x v="27"/>
    <x v="1262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x v="27"/>
    <x v="126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x v="27"/>
    <x v="1264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x v="27"/>
    <x v="126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x v="27"/>
    <x v="1266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x v="27"/>
    <x v="17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x v="27"/>
    <x v="1267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x v="27"/>
    <x v="1268"/>
    <x v="4"/>
    <x v="27"/>
    <x v="1654"/>
    <d v="2012-04-18T16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x v="27"/>
    <x v="1269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x v="27"/>
    <x v="1270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x v="27"/>
    <x v="1271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x v="27"/>
    <x v="1272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x v="27"/>
    <x v="127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x v="27"/>
    <x v="1274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x v="27"/>
    <x v="1275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x v="27"/>
    <x v="1276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x v="27"/>
    <x v="1277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x v="27"/>
    <x v="1278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x v="27"/>
    <x v="1279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x v="27"/>
    <x v="1280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x v="27"/>
    <x v="1281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x v="27"/>
    <x v="1276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x v="27"/>
    <x v="1282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x v="27"/>
    <x v="946"/>
    <x v="4"/>
    <x v="27"/>
    <x v="1670"/>
    <d v="2010-07-04T23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x v="27"/>
    <x v="1283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x v="27"/>
    <x v="1284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x v="27"/>
    <x v="1285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x v="27"/>
    <x v="1286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x v="27"/>
    <x v="1287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x v="27"/>
    <x v="128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x v="27"/>
    <x v="1067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x v="27"/>
    <x v="1289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x v="27"/>
    <x v="1290"/>
    <x v="4"/>
    <x v="27"/>
    <x v="1679"/>
    <d v="2011-07-21T20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x v="27"/>
    <x v="1291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x v="28"/>
    <x v="1292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x v="28"/>
    <x v="109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x v="28"/>
    <x v="1293"/>
    <x v="4"/>
    <x v="28"/>
    <x v="1683"/>
    <d v="2017-04-07T13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x v="28"/>
    <x v="129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x v="28"/>
    <x v="82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x v="28"/>
    <x v="1295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x v="28"/>
    <x v="1296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x v="28"/>
    <x v="1297"/>
    <x v="4"/>
    <x v="28"/>
    <x v="1688"/>
    <d v="2017-04-09T06:49:54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x v="28"/>
    <x v="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x v="28"/>
    <x v="1298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x v="28"/>
    <x v="1299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x v="28"/>
    <x v="1300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x v="28"/>
    <x v="1301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x v="28"/>
    <x v="833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x v="28"/>
    <x v="1302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x v="28"/>
    <x v="109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x v="28"/>
    <x v="1303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x v="28"/>
    <x v="109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x v="28"/>
    <x v="130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x v="28"/>
    <x v="1305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x v="28"/>
    <x v="1306"/>
    <x v="4"/>
    <x v="28"/>
    <x v="1701"/>
    <d v="2015-01-15T10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x v="28"/>
    <x v="1307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x v="28"/>
    <x v="391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x v="28"/>
    <x v="1308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x v="28"/>
    <x v="109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x v="28"/>
    <x v="109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x v="28"/>
    <x v="1309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x v="28"/>
    <x v="109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x v="28"/>
    <x v="1310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x v="28"/>
    <x v="1311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x v="28"/>
    <x v="1131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x v="28"/>
    <x v="109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x v="28"/>
    <x v="1312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x v="28"/>
    <x v="131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x v="28"/>
    <x v="881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x v="28"/>
    <x v="847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x v="28"/>
    <x v="1314"/>
    <x v="4"/>
    <x v="28"/>
    <x v="1717"/>
    <d v="2016-04-20T23:00:00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x v="28"/>
    <x v="131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x v="28"/>
    <x v="131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x v="28"/>
    <x v="1317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x v="28"/>
    <x v="109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x v="28"/>
    <x v="1318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x v="28"/>
    <x v="89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x v="28"/>
    <x v="1319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x v="28"/>
    <x v="1320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x v="28"/>
    <x v="1321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x v="28"/>
    <x v="108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x v="28"/>
    <x v="1322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x v="28"/>
    <x v="109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x v="28"/>
    <x v="109"/>
    <x v="4"/>
    <x v="28"/>
    <x v="1730"/>
    <d v="2015-10-24T21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x v="28"/>
    <x v="109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x v="28"/>
    <x v="109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x v="28"/>
    <x v="109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x v="28"/>
    <x v="1323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x v="28"/>
    <x v="1324"/>
    <x v="4"/>
    <x v="28"/>
    <x v="1735"/>
    <d v="2016-08-07T14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x v="28"/>
    <x v="1325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x v="28"/>
    <x v="1212"/>
    <x v="4"/>
    <x v="28"/>
    <x v="1737"/>
    <d v="2015-07-20T17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x v="28"/>
    <x v="177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x v="28"/>
    <x v="37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x v="28"/>
    <x v="109"/>
    <x v="4"/>
    <x v="28"/>
    <x v="1740"/>
    <d v="2015-07-16T14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x v="20"/>
    <x v="1326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x v="20"/>
    <x v="648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x v="20"/>
    <x v="1327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x v="20"/>
    <x v="1328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x v="20"/>
    <x v="1329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x v="20"/>
    <x v="1330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x v="20"/>
    <x v="1331"/>
    <x v="8"/>
    <x v="20"/>
    <x v="1747"/>
    <d v="2015-11-13T10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x v="20"/>
    <x v="1332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x v="20"/>
    <x v="133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x v="20"/>
    <x v="1334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x v="20"/>
    <x v="1335"/>
    <x v="8"/>
    <x v="20"/>
    <x v="1751"/>
    <d v="2015-03-19T12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x v="20"/>
    <x v="1336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x v="20"/>
    <x v="1277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x v="20"/>
    <x v="1337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x v="20"/>
    <x v="43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x v="20"/>
    <x v="1338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x v="20"/>
    <x v="133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x v="20"/>
    <x v="1340"/>
    <x v="8"/>
    <x v="20"/>
    <x v="1758"/>
    <d v="2016-07-14T17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x v="20"/>
    <x v="15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x v="20"/>
    <x v="1341"/>
    <x v="8"/>
    <x v="20"/>
    <x v="1760"/>
    <d v="2016-02-25T11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x v="20"/>
    <x v="1342"/>
    <x v="8"/>
    <x v="20"/>
    <x v="1761"/>
    <d v="2015-09-12T08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x v="20"/>
    <x v="1343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x v="20"/>
    <x v="134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x v="20"/>
    <x v="134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x v="20"/>
    <x v="1346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x v="20"/>
    <x v="109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x v="20"/>
    <x v="1347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x v="20"/>
    <x v="1348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x v="20"/>
    <x v="1349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x v="20"/>
    <x v="1350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x v="20"/>
    <x v="1351"/>
    <x v="8"/>
    <x v="20"/>
    <x v="1771"/>
    <d v="2014-10-23T18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x v="20"/>
    <x v="1352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x v="20"/>
    <x v="1353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x v="20"/>
    <x v="768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x v="20"/>
    <x v="1354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x v="20"/>
    <x v="135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x v="20"/>
    <x v="1356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x v="20"/>
    <x v="1357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x v="20"/>
    <x v="1358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x v="20"/>
    <x v="1359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x v="20"/>
    <x v="1360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x v="20"/>
    <x v="1361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x v="20"/>
    <x v="1362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x v="20"/>
    <x v="1363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x v="20"/>
    <x v="1364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x v="20"/>
    <x v="1365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x v="20"/>
    <x v="1366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x v="20"/>
    <x v="1367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x v="20"/>
    <x v="724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x v="20"/>
    <x v="1368"/>
    <x v="8"/>
    <x v="20"/>
    <x v="1790"/>
    <d v="2015-02-05T11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x v="20"/>
    <x v="1369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x v="20"/>
    <x v="1370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x v="20"/>
    <x v="843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x v="20"/>
    <x v="1371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x v="20"/>
    <x v="1372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x v="20"/>
    <x v="1373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x v="20"/>
    <x v="697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x v="20"/>
    <x v="1374"/>
    <x v="8"/>
    <x v="20"/>
    <x v="1798"/>
    <d v="2016-02-04T02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x v="20"/>
    <x v="1375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x v="20"/>
    <x v="1376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x v="20"/>
    <x v="1377"/>
    <x v="8"/>
    <x v="20"/>
    <x v="1801"/>
    <d v="2015-12-15T07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x v="20"/>
    <x v="137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x v="20"/>
    <x v="1379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x v="20"/>
    <x v="1380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x v="20"/>
    <x v="1381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x v="20"/>
    <x v="1382"/>
    <x v="8"/>
    <x v="20"/>
    <x v="1806"/>
    <d v="2014-09-30T10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x v="20"/>
    <x v="1383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x v="20"/>
    <x v="1384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x v="20"/>
    <x v="1385"/>
    <x v="8"/>
    <x v="20"/>
    <x v="1809"/>
    <d v="2015-03-01T16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x v="20"/>
    <x v="422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x v="20"/>
    <x v="1386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x v="20"/>
    <x v="1387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x v="20"/>
    <x v="109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x v="20"/>
    <x v="138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x v="20"/>
    <x v="109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x v="20"/>
    <x v="138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x v="20"/>
    <x v="1390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x v="20"/>
    <x v="109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x v="20"/>
    <x v="1391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x v="20"/>
    <x v="1392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x v="11"/>
    <x v="139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x v="11"/>
    <x v="31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x v="11"/>
    <x v="1394"/>
    <x v="4"/>
    <x v="11"/>
    <x v="1823"/>
    <d v="2012-10-24T11:26:16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x v="11"/>
    <x v="139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x v="11"/>
    <x v="1396"/>
    <x v="4"/>
    <x v="11"/>
    <x v="1825"/>
    <d v="2013-07-11T15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x v="11"/>
    <x v="50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x v="11"/>
    <x v="1397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x v="11"/>
    <x v="1398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x v="11"/>
    <x v="1399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x v="11"/>
    <x v="1400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x v="11"/>
    <x v="288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x v="11"/>
    <x v="1401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x v="11"/>
    <x v="1402"/>
    <x v="4"/>
    <x v="11"/>
    <x v="1833"/>
    <d v="2013-03-02T02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x v="11"/>
    <x v="1403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x v="11"/>
    <x v="87"/>
    <x v="4"/>
    <x v="11"/>
    <x v="1835"/>
    <d v="2016-03-31T10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x v="11"/>
    <x v="1404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x v="11"/>
    <x v="1405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x v="11"/>
    <x v="1406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x v="11"/>
    <x v="1407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x v="11"/>
    <x v="1408"/>
    <x v="4"/>
    <x v="11"/>
    <x v="1840"/>
    <d v="2013-05-06T23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x v="11"/>
    <x v="1409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x v="11"/>
    <x v="1410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x v="11"/>
    <x v="141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x v="11"/>
    <x v="578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x v="11"/>
    <x v="3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x v="11"/>
    <x v="141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x v="11"/>
    <x v="141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x v="11"/>
    <x v="1414"/>
    <x v="4"/>
    <x v="11"/>
    <x v="1848"/>
    <d v="2011-07-31T01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x v="11"/>
    <x v="141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x v="11"/>
    <x v="141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x v="11"/>
    <x v="141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x v="11"/>
    <x v="141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x v="11"/>
    <x v="141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x v="11"/>
    <x v="142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x v="11"/>
    <x v="142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x v="11"/>
    <x v="98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x v="11"/>
    <x v="3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x v="11"/>
    <x v="1422"/>
    <x v="4"/>
    <x v="11"/>
    <x v="1858"/>
    <d v="2011-12-16T00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x v="11"/>
    <x v="1423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x v="11"/>
    <x v="1424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x v="18"/>
    <x v="109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x v="18"/>
    <x v="142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x v="18"/>
    <x v="177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x v="18"/>
    <x v="142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x v="18"/>
    <x v="1427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x v="18"/>
    <x v="724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x v="18"/>
    <x v="833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x v="18"/>
    <x v="1428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x v="18"/>
    <x v="109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x v="18"/>
    <x v="1429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x v="18"/>
    <x v="1430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x v="18"/>
    <x v="550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x v="18"/>
    <x v="871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x v="18"/>
    <x v="1431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x v="18"/>
    <x v="872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x v="18"/>
    <x v="109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x v="18"/>
    <x v="109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x v="18"/>
    <x v="109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x v="18"/>
    <x v="154"/>
    <x v="6"/>
    <x v="18"/>
    <x v="1879"/>
    <d v="2016-03-14T09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x v="18"/>
    <x v="1432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x v="14"/>
    <x v="1433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x v="14"/>
    <x v="1434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x v="14"/>
    <x v="143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x v="14"/>
    <x v="143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x v="14"/>
    <x v="1437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x v="14"/>
    <x v="1438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x v="14"/>
    <x v="1439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x v="14"/>
    <x v="1440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x v="14"/>
    <x v="15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x v="14"/>
    <x v="1441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x v="14"/>
    <x v="1442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x v="14"/>
    <x v="1443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x v="14"/>
    <x v="87"/>
    <x v="4"/>
    <x v="14"/>
    <x v="1893"/>
    <d v="2011-04-15T22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x v="14"/>
    <x v="1444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x v="14"/>
    <x v="1445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x v="14"/>
    <x v="1446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x v="14"/>
    <x v="1447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x v="14"/>
    <x v="1448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x v="14"/>
    <x v="25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x v="14"/>
    <x v="1449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x v="29"/>
    <x v="1450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x v="29"/>
    <x v="44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x v="29"/>
    <x v="1451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x v="29"/>
    <x v="370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x v="29"/>
    <x v="1452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x v="29"/>
    <x v="1453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x v="29"/>
    <x v="1454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x v="29"/>
    <x v="145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x v="29"/>
    <x v="1456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x v="29"/>
    <x v="145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x v="29"/>
    <x v="1458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x v="29"/>
    <x v="1459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x v="29"/>
    <x v="1460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x v="29"/>
    <x v="1461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x v="29"/>
    <x v="146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x v="29"/>
    <x v="872"/>
    <x v="2"/>
    <x v="29"/>
    <x v="1916"/>
    <d v="2016-11-07T13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x v="29"/>
    <x v="146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x v="29"/>
    <x v="146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x v="29"/>
    <x v="146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x v="29"/>
    <x v="1466"/>
    <x v="2"/>
    <x v="29"/>
    <x v="1920"/>
    <d v="2015-10-21T18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x v="14"/>
    <x v="346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x v="14"/>
    <x v="1467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x v="14"/>
    <x v="1468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x v="14"/>
    <x v="316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x v="14"/>
    <x v="146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x v="14"/>
    <x v="1470"/>
    <x v="4"/>
    <x v="14"/>
    <x v="1926"/>
    <d v="2010-11-01T19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x v="14"/>
    <x v="1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x v="14"/>
    <x v="1471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x v="14"/>
    <x v="1472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x v="14"/>
    <x v="74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x v="14"/>
    <x v="1473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x v="14"/>
    <x v="1474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x v="14"/>
    <x v="147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x v="14"/>
    <x v="147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x v="14"/>
    <x v="1477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x v="14"/>
    <x v="1478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x v="14"/>
    <x v="1479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x v="14"/>
    <x v="1480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x v="14"/>
    <x v="1076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x v="14"/>
    <x v="1481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x v="30"/>
    <x v="148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x v="30"/>
    <x v="1483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x v="30"/>
    <x v="1484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x v="30"/>
    <x v="1485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x v="30"/>
    <x v="1486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x v="30"/>
    <x v="1487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x v="30"/>
    <x v="1488"/>
    <x v="2"/>
    <x v="30"/>
    <x v="1947"/>
    <d v="2009-11-23T00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x v="30"/>
    <x v="1489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x v="30"/>
    <x v="1490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x v="30"/>
    <x v="149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x v="30"/>
    <x v="1492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x v="30"/>
    <x v="1493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x v="30"/>
    <x v="1494"/>
    <x v="2"/>
    <x v="30"/>
    <x v="1953"/>
    <d v="2012-03-01T22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x v="30"/>
    <x v="1495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x v="30"/>
    <x v="1496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x v="30"/>
    <x v="1497"/>
    <x v="2"/>
    <x v="30"/>
    <x v="1956"/>
    <d v="2015-04-18T16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x v="30"/>
    <x v="149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x v="30"/>
    <x v="1499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x v="30"/>
    <x v="1500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x v="30"/>
    <x v="1501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x v="30"/>
    <x v="1502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x v="30"/>
    <x v="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x v="30"/>
    <x v="1504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x v="30"/>
    <x v="150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x v="30"/>
    <x v="150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x v="30"/>
    <x v="1507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x v="30"/>
    <x v="150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x v="30"/>
    <x v="1509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x v="30"/>
    <x v="1510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x v="30"/>
    <x v="1511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x v="30"/>
    <x v="1512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x v="30"/>
    <x v="15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x v="30"/>
    <x v="1514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x v="30"/>
    <x v="1515"/>
    <x v="2"/>
    <x v="30"/>
    <x v="1974"/>
    <d v="2013-08-19T03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x v="30"/>
    <x v="1516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x v="30"/>
    <x v="1517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x v="30"/>
    <x v="151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x v="30"/>
    <x v="1519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x v="30"/>
    <x v="1520"/>
    <x v="2"/>
    <x v="30"/>
    <x v="1979"/>
    <d v="2015-11-18T23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x v="30"/>
    <x v="1521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x v="31"/>
    <x v="1522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x v="31"/>
    <x v="109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x v="31"/>
    <x v="1523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x v="31"/>
    <x v="152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x v="31"/>
    <x v="152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x v="31"/>
    <x v="833"/>
    <x v="8"/>
    <x v="31"/>
    <x v="1986"/>
    <d v="2016-03-14T04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x v="31"/>
    <x v="1526"/>
    <x v="8"/>
    <x v="31"/>
    <x v="1987"/>
    <d v="2015-03-01T10:21:16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x v="31"/>
    <x v="151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x v="31"/>
    <x v="46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x v="31"/>
    <x v="1527"/>
    <x v="8"/>
    <x v="31"/>
    <x v="1990"/>
    <d v="2016-02-12T23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x v="31"/>
    <x v="1528"/>
    <x v="8"/>
    <x v="31"/>
    <x v="1991"/>
    <d v="2015-07-03T16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x v="31"/>
    <x v="1529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x v="31"/>
    <x v="109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x v="31"/>
    <x v="109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x v="31"/>
    <x v="1530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x v="31"/>
    <x v="109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x v="31"/>
    <x v="109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x v="31"/>
    <x v="1531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x v="31"/>
    <x v="153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x v="31"/>
    <x v="856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x v="30"/>
    <x v="153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x v="30"/>
    <x v="153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x v="30"/>
    <x v="153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x v="30"/>
    <x v="153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x v="30"/>
    <x v="153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x v="30"/>
    <x v="153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x v="30"/>
    <x v="153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x v="30"/>
    <x v="154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x v="30"/>
    <x v="1541"/>
    <x v="2"/>
    <x v="30"/>
    <x v="2009"/>
    <d v="2016-11-23T03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x v="30"/>
    <x v="154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x v="30"/>
    <x v="154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x v="30"/>
    <x v="154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x v="30"/>
    <x v="154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x v="30"/>
    <x v="154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x v="30"/>
    <x v="1547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x v="30"/>
    <x v="154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x v="30"/>
    <x v="154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x v="30"/>
    <x v="155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x v="30"/>
    <x v="155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x v="30"/>
    <x v="155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x v="30"/>
    <x v="155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x v="30"/>
    <x v="155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x v="30"/>
    <x v="155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x v="30"/>
    <x v="155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x v="30"/>
    <x v="1557"/>
    <x v="2"/>
    <x v="30"/>
    <x v="2025"/>
    <d v="2015-06-10T23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x v="30"/>
    <x v="155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x v="30"/>
    <x v="1559"/>
    <x v="2"/>
    <x v="30"/>
    <x v="2027"/>
    <d v="2015-03-30T13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x v="30"/>
    <x v="1560"/>
    <x v="2"/>
    <x v="30"/>
    <x v="2028"/>
    <d v="2010-03-15T16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x v="30"/>
    <x v="156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x v="30"/>
    <x v="156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x v="30"/>
    <x v="156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x v="30"/>
    <x v="156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x v="30"/>
    <x v="156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x v="30"/>
    <x v="156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x v="30"/>
    <x v="156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x v="30"/>
    <x v="156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x v="30"/>
    <x v="156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x v="30"/>
    <x v="157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x v="30"/>
    <x v="1571"/>
    <x v="2"/>
    <x v="30"/>
    <x v="2039"/>
    <d v="2016-11-30T23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x v="30"/>
    <x v="157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x v="30"/>
    <x v="157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x v="30"/>
    <x v="157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x v="30"/>
    <x v="157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x v="30"/>
    <x v="157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x v="30"/>
    <x v="157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x v="30"/>
    <x v="157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x v="30"/>
    <x v="157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x v="30"/>
    <x v="1580"/>
    <x v="2"/>
    <x v="30"/>
    <x v="2048"/>
    <d v="2013-05-23T10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x v="30"/>
    <x v="158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x v="30"/>
    <x v="158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x v="30"/>
    <x v="158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x v="30"/>
    <x v="158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x v="30"/>
    <x v="158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x v="30"/>
    <x v="158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x v="30"/>
    <x v="158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x v="30"/>
    <x v="158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x v="30"/>
    <x v="1589"/>
    <x v="2"/>
    <x v="30"/>
    <x v="2057"/>
    <d v="2016-02-26T06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x v="30"/>
    <x v="159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x v="30"/>
    <x v="159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x v="30"/>
    <x v="159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x v="30"/>
    <x v="159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x v="30"/>
    <x v="159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x v="30"/>
    <x v="159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x v="30"/>
    <x v="159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x v="30"/>
    <x v="159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x v="30"/>
    <x v="1598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x v="30"/>
    <x v="159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x v="30"/>
    <x v="160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x v="30"/>
    <x v="160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x v="30"/>
    <x v="160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x v="30"/>
    <x v="160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x v="30"/>
    <x v="160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x v="30"/>
    <x v="160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x v="30"/>
    <x v="78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x v="30"/>
    <x v="1606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x v="30"/>
    <x v="160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x v="30"/>
    <x v="1608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x v="30"/>
    <x v="1609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x v="30"/>
    <x v="1610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x v="30"/>
    <x v="1611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x v="14"/>
    <x v="1612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x v="14"/>
    <x v="161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x v="14"/>
    <x v="161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x v="14"/>
    <x v="1002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x v="14"/>
    <x v="1615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x v="14"/>
    <x v="1616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x v="14"/>
    <x v="1617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x v="14"/>
    <x v="1618"/>
    <x v="4"/>
    <x v="14"/>
    <x v="2088"/>
    <d v="2010-09-10T22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x v="14"/>
    <x v="1619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x v="14"/>
    <x v="1620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x v="14"/>
    <x v="1621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x v="14"/>
    <x v="1622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x v="14"/>
    <x v="9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x v="14"/>
    <x v="1623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x v="14"/>
    <x v="31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x v="14"/>
    <x v="658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x v="14"/>
    <x v="31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x v="14"/>
    <x v="1415"/>
    <x v="4"/>
    <x v="14"/>
    <x v="2098"/>
    <d v="2012-03-07T21:43:55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x v="14"/>
    <x v="1624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x v="14"/>
    <x v="1625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x v="14"/>
    <x v="1626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x v="14"/>
    <x v="1627"/>
    <x v="4"/>
    <x v="14"/>
    <x v="2102"/>
    <d v="2011-05-05T15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x v="14"/>
    <x v="1628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x v="14"/>
    <x v="1629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x v="14"/>
    <x v="1630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x v="14"/>
    <x v="1631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x v="14"/>
    <x v="1632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x v="14"/>
    <x v="1633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x v="14"/>
    <x v="1634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x v="14"/>
    <x v="28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x v="14"/>
    <x v="163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x v="14"/>
    <x v="31"/>
    <x v="4"/>
    <x v="14"/>
    <x v="2112"/>
    <d v="2013-04-15T17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x v="14"/>
    <x v="1636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x v="14"/>
    <x v="163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x v="14"/>
    <x v="1638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x v="14"/>
    <x v="1639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x v="14"/>
    <x v="1640"/>
    <x v="4"/>
    <x v="14"/>
    <x v="2117"/>
    <d v="2015-10-26T23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x v="14"/>
    <x v="1641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x v="14"/>
    <x v="1266"/>
    <x v="4"/>
    <x v="14"/>
    <x v="2119"/>
    <d v="2012-08-15T22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x v="14"/>
    <x v="1642"/>
    <x v="4"/>
    <x v="14"/>
    <x v="2120"/>
    <d v="2014-01-01T18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x v="17"/>
    <x v="1643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x v="17"/>
    <x v="1644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x v="17"/>
    <x v="70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x v="17"/>
    <x v="1645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x v="17"/>
    <x v="1646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x v="17"/>
    <x v="833"/>
    <x v="6"/>
    <x v="17"/>
    <x v="2126"/>
    <d v="2014-12-08T18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x v="17"/>
    <x v="1647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x v="17"/>
    <x v="87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x v="17"/>
    <x v="1648"/>
    <x v="6"/>
    <x v="17"/>
    <x v="2129"/>
    <d v="2016-03-09T19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x v="17"/>
    <x v="1649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x v="17"/>
    <x v="152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x v="17"/>
    <x v="1650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x v="17"/>
    <x v="1462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x v="17"/>
    <x v="1651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x v="17"/>
    <x v="1652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x v="17"/>
    <x v="1653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x v="17"/>
    <x v="1654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x v="17"/>
    <x v="1655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x v="17"/>
    <x v="1656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x v="17"/>
    <x v="165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x v="17"/>
    <x v="109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x v="17"/>
    <x v="1658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x v="17"/>
    <x v="1659"/>
    <x v="6"/>
    <x v="17"/>
    <x v="2143"/>
    <d v="2010-07-21T14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x v="17"/>
    <x v="1660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x v="17"/>
    <x v="1661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x v="17"/>
    <x v="459"/>
    <x v="6"/>
    <x v="17"/>
    <x v="2146"/>
    <d v="2016-02-11T11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x v="17"/>
    <x v="1662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x v="17"/>
    <x v="172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x v="17"/>
    <x v="109"/>
    <x v="6"/>
    <x v="17"/>
    <x v="2149"/>
    <d v="2010-07-30T19:00:00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x v="17"/>
    <x v="1663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x v="17"/>
    <x v="166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x v="17"/>
    <x v="874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x v="17"/>
    <x v="166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x v="17"/>
    <x v="417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x v="17"/>
    <x v="1666"/>
    <x v="6"/>
    <x v="17"/>
    <x v="2155"/>
    <d v="2016-03-31T11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x v="17"/>
    <x v="1667"/>
    <x v="6"/>
    <x v="17"/>
    <x v="2156"/>
    <d v="2013-09-16T15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x v="17"/>
    <x v="1668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x v="17"/>
    <x v="166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x v="17"/>
    <x v="1670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x v="17"/>
    <x v="1671"/>
    <x v="6"/>
    <x v="17"/>
    <x v="2160"/>
    <d v="2012-05-19T12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x v="11"/>
    <x v="1672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x v="11"/>
    <x v="1146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x v="11"/>
    <x v="1673"/>
    <x v="4"/>
    <x v="11"/>
    <x v="2163"/>
    <d v="2015-06-07T22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x v="11"/>
    <x v="1674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x v="11"/>
    <x v="167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x v="11"/>
    <x v="1676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x v="11"/>
    <x v="43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x v="11"/>
    <x v="1677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x v="11"/>
    <x v="31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x v="11"/>
    <x v="1678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x v="11"/>
    <x v="1679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x v="11"/>
    <x v="31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x v="11"/>
    <x v="1680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x v="11"/>
    <x v="1681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x v="11"/>
    <x v="1682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x v="11"/>
    <x v="1683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x v="11"/>
    <x v="1684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x v="11"/>
    <x v="1675"/>
    <x v="4"/>
    <x v="11"/>
    <x v="2178"/>
    <d v="2017-01-18T10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x v="11"/>
    <x v="1685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x v="11"/>
    <x v="1686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x v="32"/>
    <x v="1687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x v="32"/>
    <x v="1688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x v="32"/>
    <x v="1689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x v="32"/>
    <x v="1690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x v="32"/>
    <x v="1691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x v="32"/>
    <x v="1692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x v="32"/>
    <x v="1693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x v="32"/>
    <x v="1694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x v="32"/>
    <x v="169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x v="32"/>
    <x v="1696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x v="32"/>
    <x v="1697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x v="32"/>
    <x v="1698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x v="32"/>
    <x v="1699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x v="32"/>
    <x v="1700"/>
    <x v="6"/>
    <x v="32"/>
    <x v="2194"/>
    <d v="2016-03-26T12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x v="32"/>
    <x v="1187"/>
    <x v="6"/>
    <x v="32"/>
    <x v="2195"/>
    <d v="2015-08-11T13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x v="32"/>
    <x v="17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x v="32"/>
    <x v="170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x v="32"/>
    <x v="1703"/>
    <x v="6"/>
    <x v="32"/>
    <x v="2198"/>
    <d v="2015-11-14T08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x v="32"/>
    <x v="1704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x v="32"/>
    <x v="1705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x v="15"/>
    <x v="1706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x v="15"/>
    <x v="1707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x v="15"/>
    <x v="1708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x v="15"/>
    <x v="1709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x v="15"/>
    <x v="1710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x v="15"/>
    <x v="1711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x v="15"/>
    <x v="31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x v="15"/>
    <x v="264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x v="15"/>
    <x v="1712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x v="15"/>
    <x v="1713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x v="15"/>
    <x v="1714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x v="15"/>
    <x v="171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x v="15"/>
    <x v="1716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x v="15"/>
    <x v="1717"/>
    <x v="4"/>
    <x v="15"/>
    <x v="2214"/>
    <d v="2014-02-06T14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x v="15"/>
    <x v="1718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x v="15"/>
    <x v="1719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x v="15"/>
    <x v="1720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x v="15"/>
    <x v="1721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x v="15"/>
    <x v="1240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x v="15"/>
    <x v="1722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x v="32"/>
    <x v="1723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x v="32"/>
    <x v="1724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x v="32"/>
    <x v="1725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x v="32"/>
    <x v="1726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x v="32"/>
    <x v="1727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x v="32"/>
    <x v="172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x v="32"/>
    <x v="1729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x v="32"/>
    <x v="1730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x v="32"/>
    <x v="1731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x v="32"/>
    <x v="1732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x v="32"/>
    <x v="173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x v="32"/>
    <x v="1734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x v="32"/>
    <x v="1735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x v="32"/>
    <x v="1736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x v="32"/>
    <x v="1737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x v="32"/>
    <x v="1738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x v="32"/>
    <x v="1739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x v="32"/>
    <x v="1740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x v="32"/>
    <x v="1741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x v="32"/>
    <x v="1742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x v="32"/>
    <x v="1743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x v="32"/>
    <x v="1744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x v="32"/>
    <x v="174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x v="32"/>
    <x v="1746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x v="32"/>
    <x v="1747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x v="32"/>
    <x v="1684"/>
    <x v="6"/>
    <x v="32"/>
    <x v="2246"/>
    <d v="2015-09-04T14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x v="32"/>
    <x v="1748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x v="32"/>
    <x v="1749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x v="32"/>
    <x v="1750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x v="32"/>
    <x v="1751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x v="32"/>
    <x v="1752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x v="32"/>
    <x v="1753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x v="32"/>
    <x v="1754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x v="32"/>
    <x v="1755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x v="32"/>
    <x v="1756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x v="32"/>
    <x v="1757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x v="32"/>
    <x v="1758"/>
    <x v="6"/>
    <x v="32"/>
    <x v="2257"/>
    <d v="2016-06-19T18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x v="32"/>
    <x v="1759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x v="32"/>
    <x v="1760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x v="32"/>
    <x v="176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x v="32"/>
    <x v="1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x v="32"/>
    <x v="1763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x v="32"/>
    <x v="176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x v="32"/>
    <x v="176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x v="32"/>
    <x v="1766"/>
    <x v="6"/>
    <x v="32"/>
    <x v="2265"/>
    <d v="2016-11-22T15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x v="32"/>
    <x v="1767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x v="32"/>
    <x v="176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x v="32"/>
    <x v="94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x v="32"/>
    <x v="1769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x v="32"/>
    <x v="1770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x v="32"/>
    <x v="177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x v="32"/>
    <x v="1772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x v="32"/>
    <x v="1773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x v="32"/>
    <x v="1774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x v="32"/>
    <x v="177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x v="32"/>
    <x v="1776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x v="32"/>
    <x v="1777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x v="32"/>
    <x v="1778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x v="32"/>
    <x v="1779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x v="32"/>
    <x v="1780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x v="11"/>
    <x v="1781"/>
    <x v="4"/>
    <x v="11"/>
    <x v="2281"/>
    <d v="2011-07-25T01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x v="11"/>
    <x v="1782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x v="11"/>
    <x v="1783"/>
    <x v="4"/>
    <x v="11"/>
    <x v="2283"/>
    <d v="2012-05-08T21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x v="11"/>
    <x v="1784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x v="11"/>
    <x v="1785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x v="11"/>
    <x v="1395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x v="11"/>
    <x v="1786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x v="11"/>
    <x v="1787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x v="11"/>
    <x v="202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x v="11"/>
    <x v="178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x v="11"/>
    <x v="178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x v="11"/>
    <x v="1790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x v="11"/>
    <x v="179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x v="11"/>
    <x v="179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x v="11"/>
    <x v="1410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x v="11"/>
    <x v="1793"/>
    <x v="4"/>
    <x v="11"/>
    <x v="2296"/>
    <d v="2012-02-23T12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x v="11"/>
    <x v="1794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x v="11"/>
    <x v="1795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x v="11"/>
    <x v="179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x v="11"/>
    <x v="982"/>
    <x v="4"/>
    <x v="11"/>
    <x v="2300"/>
    <d v="2012-06-28T12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x v="14"/>
    <x v="1797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x v="14"/>
    <x v="179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x v="14"/>
    <x v="1799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x v="14"/>
    <x v="1800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x v="14"/>
    <x v="1801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x v="14"/>
    <x v="1802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x v="14"/>
    <x v="1803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x v="14"/>
    <x v="180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x v="14"/>
    <x v="1805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x v="14"/>
    <x v="1806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x v="14"/>
    <x v="1807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x v="14"/>
    <x v="1808"/>
    <x v="4"/>
    <x v="14"/>
    <x v="2312"/>
    <d v="2014-04-18T18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x v="14"/>
    <x v="1809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x v="14"/>
    <x v="1810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x v="14"/>
    <x v="946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x v="14"/>
    <x v="1811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x v="14"/>
    <x v="87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x v="14"/>
    <x v="1812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x v="14"/>
    <x v="1813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x v="14"/>
    <x v="1814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x v="33"/>
    <x v="181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x v="33"/>
    <x v="1816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x v="33"/>
    <x v="1817"/>
    <x v="7"/>
    <x v="33"/>
    <x v="2323"/>
    <d v="2017-03-20T13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x v="33"/>
    <x v="1818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x v="33"/>
    <x v="181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x v="33"/>
    <x v="174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x v="33"/>
    <x v="1820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x v="33"/>
    <x v="1821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x v="33"/>
    <x v="1822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x v="33"/>
    <x v="1823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x v="33"/>
    <x v="1824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x v="33"/>
    <x v="182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x v="33"/>
    <x v="1826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x v="33"/>
    <x v="1827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x v="33"/>
    <x v="1828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x v="33"/>
    <x v="1829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x v="33"/>
    <x v="1830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x v="33"/>
    <x v="1831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x v="33"/>
    <x v="1832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x v="33"/>
    <x v="1833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x v="7"/>
    <x v="109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x v="7"/>
    <x v="109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x v="7"/>
    <x v="419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x v="7"/>
    <x v="37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x v="7"/>
    <x v="109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x v="7"/>
    <x v="1834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x v="7"/>
    <x v="183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x v="7"/>
    <x v="1836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x v="7"/>
    <x v="109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x v="7"/>
    <x v="109"/>
    <x v="2"/>
    <x v="7"/>
    <x v="2350"/>
    <d v="2017-01-03T15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x v="7"/>
    <x v="183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x v="7"/>
    <x v="109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x v="7"/>
    <x v="109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x v="7"/>
    <x v="1838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x v="7"/>
    <x v="1839"/>
    <x v="2"/>
    <x v="7"/>
    <x v="2355"/>
    <d v="2015-05-02T17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x v="7"/>
    <x v="109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x v="7"/>
    <x v="109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x v="7"/>
    <x v="109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x v="7"/>
    <x v="1840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x v="7"/>
    <x v="167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x v="7"/>
    <x v="109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x v="7"/>
    <x v="1841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x v="7"/>
    <x v="109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x v="7"/>
    <x v="109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x v="7"/>
    <x v="109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x v="7"/>
    <x v="1842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x v="7"/>
    <x v="1843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x v="7"/>
    <x v="1161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x v="7"/>
    <x v="109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x v="7"/>
    <x v="1844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x v="7"/>
    <x v="109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x v="7"/>
    <x v="1845"/>
    <x v="2"/>
    <x v="7"/>
    <x v="2372"/>
    <d v="2015-04-23T20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x v="7"/>
    <x v="1846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x v="7"/>
    <x v="1847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x v="7"/>
    <x v="109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x v="7"/>
    <x v="1848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x v="7"/>
    <x v="109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x v="7"/>
    <x v="109"/>
    <x v="2"/>
    <x v="7"/>
    <x v="2378"/>
    <d v="2015-08-25T19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x v="7"/>
    <x v="109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x v="7"/>
    <x v="456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x v="7"/>
    <x v="1849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x v="7"/>
    <x v="453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x v="7"/>
    <x v="1850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x v="7"/>
    <x v="417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x v="7"/>
    <x v="1851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x v="7"/>
    <x v="109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x v="7"/>
    <x v="185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x v="7"/>
    <x v="1853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x v="7"/>
    <x v="1854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x v="7"/>
    <x v="109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x v="7"/>
    <x v="41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x v="7"/>
    <x v="109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x v="7"/>
    <x v="83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x v="7"/>
    <x v="185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x v="7"/>
    <x v="109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x v="7"/>
    <x v="418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x v="7"/>
    <x v="109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x v="7"/>
    <x v="109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x v="7"/>
    <x v="109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x v="7"/>
    <x v="109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x v="19"/>
    <x v="1856"/>
    <x v="7"/>
    <x v="19"/>
    <x v="2401"/>
    <d v="2016-03-05T14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x v="19"/>
    <x v="414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x v="19"/>
    <x v="1857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x v="19"/>
    <x v="109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x v="19"/>
    <x v="1858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x v="19"/>
    <x v="1859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x v="19"/>
    <x v="1860"/>
    <x v="7"/>
    <x v="19"/>
    <x v="2407"/>
    <d v="2015-04-11T01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x v="19"/>
    <x v="418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x v="19"/>
    <x v="186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x v="19"/>
    <x v="109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x v="19"/>
    <x v="1862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x v="19"/>
    <x v="109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x v="19"/>
    <x v="186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x v="19"/>
    <x v="186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x v="19"/>
    <x v="186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x v="19"/>
    <x v="1866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x v="19"/>
    <x v="109"/>
    <x v="7"/>
    <x v="19"/>
    <x v="2417"/>
    <d v="2014-08-10T16:13:07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x v="19"/>
    <x v="459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x v="19"/>
    <x v="109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x v="19"/>
    <x v="1867"/>
    <x v="7"/>
    <x v="19"/>
    <x v="2420"/>
    <d v="2014-11-09T20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x v="19"/>
    <x v="374"/>
    <x v="7"/>
    <x v="19"/>
    <x v="2421"/>
    <d v="2015-02-21T11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x v="19"/>
    <x v="418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x v="19"/>
    <x v="473"/>
    <x v="7"/>
    <x v="19"/>
    <x v="2423"/>
    <d v="2014-12-31T11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x v="19"/>
    <x v="186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x v="19"/>
    <x v="1869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x v="19"/>
    <x v="109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x v="19"/>
    <x v="133"/>
    <x v="7"/>
    <x v="19"/>
    <x v="2427"/>
    <d v="2016-03-23T01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x v="19"/>
    <x v="187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x v="19"/>
    <x v="1871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x v="19"/>
    <x v="449"/>
    <x v="7"/>
    <x v="19"/>
    <x v="2430"/>
    <d v="2016-02-11T22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x v="19"/>
    <x v="133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x v="19"/>
    <x v="107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x v="19"/>
    <x v="109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x v="19"/>
    <x v="1872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x v="19"/>
    <x v="1873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x v="19"/>
    <x v="1874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x v="19"/>
    <x v="109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x v="19"/>
    <x v="119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x v="19"/>
    <x v="109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x v="19"/>
    <x v="418"/>
    <x v="7"/>
    <x v="19"/>
    <x v="2440"/>
    <d v="2016-02-13T16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x v="33"/>
    <x v="1875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x v="33"/>
    <x v="1876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x v="33"/>
    <x v="1877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x v="33"/>
    <x v="1878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x v="33"/>
    <x v="1789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x v="33"/>
    <x v="1879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x v="33"/>
    <x v="1880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x v="33"/>
    <x v="1881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x v="33"/>
    <x v="1277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x v="33"/>
    <x v="1882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x v="33"/>
    <x v="1883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x v="33"/>
    <x v="188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x v="33"/>
    <x v="1885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x v="33"/>
    <x v="1886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x v="33"/>
    <x v="1887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x v="33"/>
    <x v="1888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x v="33"/>
    <x v="1889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x v="33"/>
    <x v="1890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x v="33"/>
    <x v="1891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x v="33"/>
    <x v="1892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x v="14"/>
    <x v="965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x v="14"/>
    <x v="1893"/>
    <x v="4"/>
    <x v="14"/>
    <x v="2462"/>
    <d v="2012-07-18T23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x v="14"/>
    <x v="63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x v="14"/>
    <x v="20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x v="14"/>
    <x v="1894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x v="14"/>
    <x v="31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x v="14"/>
    <x v="23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x v="14"/>
    <x v="1895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x v="14"/>
    <x v="9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x v="14"/>
    <x v="1896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x v="14"/>
    <x v="602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x v="14"/>
    <x v="1897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x v="14"/>
    <x v="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x v="14"/>
    <x v="1898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x v="14"/>
    <x v="1262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x v="14"/>
    <x v="1899"/>
    <x v="4"/>
    <x v="14"/>
    <x v="2476"/>
    <d v="2014-11-03T03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x v="14"/>
    <x v="1900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x v="14"/>
    <x v="1901"/>
    <x v="4"/>
    <x v="14"/>
    <x v="2478"/>
    <d v="2013-01-13T17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x v="14"/>
    <x v="1902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x v="14"/>
    <x v="31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x v="14"/>
    <x v="190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x v="14"/>
    <x v="1787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x v="14"/>
    <x v="1904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x v="14"/>
    <x v="1905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x v="14"/>
    <x v="1906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x v="14"/>
    <x v="190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x v="14"/>
    <x v="190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x v="14"/>
    <x v="1909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x v="14"/>
    <x v="1910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x v="14"/>
    <x v="1911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x v="14"/>
    <x v="1912"/>
    <x v="4"/>
    <x v="14"/>
    <x v="2491"/>
    <d v="2011-01-15T20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x v="14"/>
    <x v="1054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x v="14"/>
    <x v="1913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x v="14"/>
    <x v="1914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x v="14"/>
    <x v="191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x v="14"/>
    <x v="31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x v="14"/>
    <x v="1916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x v="14"/>
    <x v="1917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x v="14"/>
    <x v="191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x v="14"/>
    <x v="161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x v="34"/>
    <x v="1919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x v="34"/>
    <x v="1920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x v="34"/>
    <x v="109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x v="34"/>
    <x v="109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x v="34"/>
    <x v="109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x v="34"/>
    <x v="722"/>
    <x v="7"/>
    <x v="34"/>
    <x v="2506"/>
    <d v="2015-10-03T16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x v="34"/>
    <x v="109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x v="34"/>
    <x v="109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x v="34"/>
    <x v="1921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x v="34"/>
    <x v="840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x v="34"/>
    <x v="109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x v="34"/>
    <x v="109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x v="34"/>
    <x v="109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x v="34"/>
    <x v="1922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x v="34"/>
    <x v="1923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x v="34"/>
    <x v="109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x v="34"/>
    <x v="1924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x v="34"/>
    <x v="109"/>
    <x v="7"/>
    <x v="34"/>
    <x v="2518"/>
    <d v="2014-11-13T12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x v="34"/>
    <x v="19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x v="34"/>
    <x v="109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x v="35"/>
    <x v="1926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x v="35"/>
    <x v="31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x v="35"/>
    <x v="1927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x v="35"/>
    <x v="26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x v="35"/>
    <x v="1928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x v="35"/>
    <x v="1929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x v="35"/>
    <x v="1930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x v="35"/>
    <x v="1931"/>
    <x v="4"/>
    <x v="35"/>
    <x v="2528"/>
    <d v="2015-08-20T06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x v="35"/>
    <x v="1932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x v="35"/>
    <x v="31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x v="35"/>
    <x v="84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x v="35"/>
    <x v="1933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x v="35"/>
    <x v="193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x v="35"/>
    <x v="2"/>
    <x v="4"/>
    <x v="35"/>
    <x v="2534"/>
    <d v="2010-01-01T01:00:0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x v="35"/>
    <x v="640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x v="35"/>
    <x v="1339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x v="35"/>
    <x v="1007"/>
    <x v="4"/>
    <x v="35"/>
    <x v="2537"/>
    <d v="2011-08-01T10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x v="35"/>
    <x v="1935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x v="35"/>
    <x v="598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x v="35"/>
    <x v="1936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x v="35"/>
    <x v="1937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x v="35"/>
    <x v="1938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x v="35"/>
    <x v="1939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x v="35"/>
    <x v="1940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x v="35"/>
    <x v="1941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x v="35"/>
    <x v="1942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x v="35"/>
    <x v="1943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x v="35"/>
    <x v="1944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x v="35"/>
    <x v="1945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x v="35"/>
    <x v="1946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x v="35"/>
    <x v="1947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x v="35"/>
    <x v="163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x v="35"/>
    <x v="1948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x v="35"/>
    <x v="1949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x v="35"/>
    <x v="1950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x v="35"/>
    <x v="1951"/>
    <x v="4"/>
    <x v="35"/>
    <x v="2556"/>
    <d v="2012-12-24T18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x v="35"/>
    <x v="1952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x v="35"/>
    <x v="1953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x v="35"/>
    <x v="1954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x v="35"/>
    <x v="1787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x v="19"/>
    <x v="109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x v="19"/>
    <x v="571"/>
    <x v="7"/>
    <x v="19"/>
    <x v="2562"/>
    <d v="2016-10-11T07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x v="19"/>
    <x v="109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x v="19"/>
    <x v="109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x v="19"/>
    <x v="46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x v="19"/>
    <x v="109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x v="19"/>
    <x v="48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x v="19"/>
    <x v="724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x v="19"/>
    <x v="195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x v="19"/>
    <x v="1956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x v="19"/>
    <x v="1161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x v="19"/>
    <x v="109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x v="19"/>
    <x v="109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x v="19"/>
    <x v="109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x v="19"/>
    <x v="109"/>
    <x v="7"/>
    <x v="19"/>
    <x v="2575"/>
    <d v="2015-01-11T21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x v="19"/>
    <x v="109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x v="19"/>
    <x v="109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x v="19"/>
    <x v="109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x v="19"/>
    <x v="1957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x v="19"/>
    <x v="722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x v="19"/>
    <x v="1958"/>
    <x v="7"/>
    <x v="19"/>
    <x v="2581"/>
    <d v="2015-11-16T11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x v="19"/>
    <x v="1959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x v="19"/>
    <x v="724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x v="19"/>
    <x v="109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x v="19"/>
    <x v="874"/>
    <x v="7"/>
    <x v="19"/>
    <x v="2585"/>
    <d v="2014-07-05T18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x v="19"/>
    <x v="87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x v="19"/>
    <x v="1960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x v="19"/>
    <x v="1961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x v="19"/>
    <x v="13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x v="19"/>
    <x v="109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x v="19"/>
    <x v="165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x v="19"/>
    <x v="874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x v="19"/>
    <x v="109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x v="19"/>
    <x v="466"/>
    <x v="7"/>
    <x v="19"/>
    <x v="2594"/>
    <d v="2014-08-07T18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x v="19"/>
    <x v="1962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x v="19"/>
    <x v="1963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x v="19"/>
    <x v="905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x v="19"/>
    <x v="1964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x v="19"/>
    <x v="1965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x v="19"/>
    <x v="1966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x v="36"/>
    <x v="1967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x v="36"/>
    <x v="1968"/>
    <x v="2"/>
    <x v="36"/>
    <x v="2602"/>
    <d v="2014-11-12T16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x v="36"/>
    <x v="1969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x v="36"/>
    <x v="1970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x v="36"/>
    <x v="1971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x v="36"/>
    <x v="1972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x v="36"/>
    <x v="1973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x v="36"/>
    <x v="1974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x v="36"/>
    <x v="197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x v="36"/>
    <x v="197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x v="36"/>
    <x v="1977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x v="36"/>
    <x v="1978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x v="36"/>
    <x v="1979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x v="36"/>
    <x v="607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x v="36"/>
    <x v="1980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x v="36"/>
    <x v="198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x v="36"/>
    <x v="1982"/>
    <x v="2"/>
    <x v="36"/>
    <x v="2617"/>
    <d v="2014-10-20T15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x v="36"/>
    <x v="198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x v="36"/>
    <x v="1984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x v="36"/>
    <x v="1985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x v="36"/>
    <x v="1986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x v="36"/>
    <x v="1987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x v="36"/>
    <x v="430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x v="36"/>
    <x v="1988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x v="36"/>
    <x v="1989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x v="36"/>
    <x v="199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x v="36"/>
    <x v="1991"/>
    <x v="2"/>
    <x v="36"/>
    <x v="2627"/>
    <d v="2015-11-26T15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x v="36"/>
    <x v="1992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x v="36"/>
    <x v="1993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x v="36"/>
    <x v="1994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x v="36"/>
    <x v="1995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x v="36"/>
    <x v="1996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x v="36"/>
    <x v="1997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x v="36"/>
    <x v="1998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x v="36"/>
    <x v="31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x v="36"/>
    <x v="1999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x v="36"/>
    <x v="2000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x v="36"/>
    <x v="2001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x v="36"/>
    <x v="200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x v="36"/>
    <x v="1719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x v="36"/>
    <x v="460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x v="36"/>
    <x v="109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x v="36"/>
    <x v="2003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x v="36"/>
    <x v="200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x v="36"/>
    <x v="1131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x v="36"/>
    <x v="200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x v="36"/>
    <x v="2006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x v="36"/>
    <x v="2007"/>
    <x v="2"/>
    <x v="36"/>
    <x v="2648"/>
    <d v="2016-03-09T12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x v="36"/>
    <x v="2008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x v="36"/>
    <x v="2009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x v="36"/>
    <x v="2010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x v="36"/>
    <x v="2011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x v="36"/>
    <x v="2012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x v="36"/>
    <x v="2013"/>
    <x v="2"/>
    <x v="36"/>
    <x v="2654"/>
    <d v="2015-04-21T08:25:2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x v="36"/>
    <x v="2014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x v="36"/>
    <x v="2015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x v="36"/>
    <x v="2016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x v="36"/>
    <x v="2017"/>
    <x v="2"/>
    <x v="36"/>
    <x v="2658"/>
    <d v="2016-07-30T16:13:14"/>
  </r>
  <r>
    <n v="2659"/>
    <s v="test (Canceled)"/>
    <s v="test"/>
    <x v="197"/>
    <x v="1819"/>
    <x v="1"/>
    <x v="0"/>
    <s v="USD"/>
    <n v="1429321210"/>
    <n v="1426729210"/>
    <b v="0"/>
    <x v="73"/>
    <b v="0"/>
    <x v="36"/>
    <x v="2018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x v="36"/>
    <x v="2019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x v="37"/>
    <x v="133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x v="37"/>
    <x v="2020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x v="37"/>
    <x v="2021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x v="37"/>
    <x v="2022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x v="37"/>
    <x v="2023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x v="37"/>
    <x v="2024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x v="37"/>
    <x v="1934"/>
    <x v="2"/>
    <x v="37"/>
    <x v="2667"/>
    <d v="2016-02-10T17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x v="37"/>
    <x v="202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x v="37"/>
    <x v="1239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x v="37"/>
    <x v="202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x v="37"/>
    <x v="2027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x v="37"/>
    <x v="2028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x v="37"/>
    <x v="2029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x v="37"/>
    <x v="2030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x v="37"/>
    <x v="2031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x v="37"/>
    <x v="2032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x v="37"/>
    <x v="2033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x v="37"/>
    <x v="2034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x v="37"/>
    <x v="2035"/>
    <x v="2"/>
    <x v="37"/>
    <x v="2679"/>
    <d v="2015-02-27T19:01:34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x v="37"/>
    <x v="2036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x v="19"/>
    <x v="1839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x v="19"/>
    <x v="2037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x v="19"/>
    <x v="1156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x v="19"/>
    <x v="736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x v="19"/>
    <x v="45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x v="19"/>
    <x v="109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x v="19"/>
    <x v="109"/>
    <x v="7"/>
    <x v="19"/>
    <x v="2687"/>
    <d v="2015-06-29T10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x v="19"/>
    <x v="2038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x v="19"/>
    <x v="187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x v="19"/>
    <x v="2039"/>
    <x v="7"/>
    <x v="19"/>
    <x v="2690"/>
    <d v="2015-06-02T21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x v="19"/>
    <x v="2040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x v="19"/>
    <x v="115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x v="19"/>
    <x v="417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x v="19"/>
    <x v="372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x v="19"/>
    <x v="2041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x v="19"/>
    <x v="2042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x v="19"/>
    <x v="2043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x v="19"/>
    <x v="2044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x v="19"/>
    <x v="109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x v="19"/>
    <x v="204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x v="38"/>
    <x v="2046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x v="38"/>
    <x v="2047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x v="38"/>
    <x v="603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x v="38"/>
    <x v="2048"/>
    <x v="1"/>
    <x v="38"/>
    <x v="2704"/>
    <d v="2017-04-05T14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x v="38"/>
    <x v="2049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x v="38"/>
    <x v="2050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x v="38"/>
    <x v="2051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x v="38"/>
    <x v="2052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x v="38"/>
    <x v="2053"/>
    <x v="1"/>
    <x v="38"/>
    <x v="2709"/>
    <d v="2016-10-03T22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x v="38"/>
    <x v="20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x v="38"/>
    <x v="2055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x v="38"/>
    <x v="2056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x v="38"/>
    <x v="2057"/>
    <x v="1"/>
    <x v="38"/>
    <x v="2713"/>
    <d v="2015-12-24T10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x v="38"/>
    <x v="2058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x v="38"/>
    <x v="2059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x v="38"/>
    <x v="2060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x v="38"/>
    <x v="2061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x v="38"/>
    <x v="2062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x v="38"/>
    <x v="2063"/>
    <x v="1"/>
    <x v="38"/>
    <x v="2719"/>
    <d v="2016-04-17T18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x v="38"/>
    <x v="2064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x v="30"/>
    <x v="2065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x v="30"/>
    <x v="2066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x v="30"/>
    <x v="2067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x v="30"/>
    <x v="2068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x v="30"/>
    <x v="2069"/>
    <x v="2"/>
    <x v="30"/>
    <x v="2725"/>
    <d v="2017-03-01T12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x v="30"/>
    <x v="2070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x v="30"/>
    <x v="2071"/>
    <x v="2"/>
    <x v="30"/>
    <x v="2727"/>
    <d v="2015-08-07T11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x v="30"/>
    <x v="2072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x v="30"/>
    <x v="970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x v="30"/>
    <x v="2073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x v="30"/>
    <x v="2074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x v="30"/>
    <x v="2075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x v="30"/>
    <x v="20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x v="30"/>
    <x v="2077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x v="30"/>
    <x v="2078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x v="30"/>
    <x v="2079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x v="30"/>
    <x v="2080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x v="30"/>
    <x v="2081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x v="30"/>
    <x v="2082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x v="30"/>
    <x v="101"/>
    <x v="2"/>
    <x v="30"/>
    <x v="2740"/>
    <d v="2015-03-11T18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x v="39"/>
    <x v="2083"/>
    <x v="3"/>
    <x v="39"/>
    <x v="2741"/>
    <d v="2014-10-19T21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x v="39"/>
    <x v="208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x v="39"/>
    <x v="109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x v="39"/>
    <x v="2085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x v="39"/>
    <x v="2086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x v="39"/>
    <x v="2087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x v="39"/>
    <x v="2088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x v="39"/>
    <x v="550"/>
    <x v="3"/>
    <x v="39"/>
    <x v="2748"/>
    <d v="2016-09-02T12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x v="39"/>
    <x v="2089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x v="39"/>
    <x v="109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x v="39"/>
    <x v="109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x v="39"/>
    <x v="2090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x v="39"/>
    <x v="2091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x v="39"/>
    <x v="109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x v="39"/>
    <x v="209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x v="39"/>
    <x v="156"/>
    <x v="3"/>
    <x v="39"/>
    <x v="2756"/>
    <d v="2014-01-11T16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x v="39"/>
    <x v="886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x v="39"/>
    <x v="2093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x v="39"/>
    <x v="1131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x v="39"/>
    <x v="109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x v="39"/>
    <x v="174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x v="39"/>
    <x v="2094"/>
    <x v="3"/>
    <x v="39"/>
    <x v="2762"/>
    <d v="2012-03-18T18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x v="39"/>
    <x v="2095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x v="39"/>
    <x v="2096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x v="39"/>
    <x v="109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x v="39"/>
    <x v="172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x v="39"/>
    <x v="1671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x v="39"/>
    <x v="2097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x v="39"/>
    <x v="116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x v="39"/>
    <x v="2098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x v="39"/>
    <x v="109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x v="39"/>
    <x v="109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x v="39"/>
    <x v="2099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x v="39"/>
    <x v="2100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x v="39"/>
    <x v="419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x v="39"/>
    <x v="210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x v="39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x v="39"/>
    <x v="2102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x v="39"/>
    <x v="2103"/>
    <x v="3"/>
    <x v="39"/>
    <x v="2779"/>
    <d v="2015-11-22T10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x v="39"/>
    <x v="109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x v="6"/>
    <x v="210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x v="6"/>
    <x v="43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x v="6"/>
    <x v="1444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x v="6"/>
    <x v="98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x v="6"/>
    <x v="212"/>
    <x v="1"/>
    <x v="6"/>
    <x v="2785"/>
    <d v="2016-08-05T16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x v="6"/>
    <x v="2105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x v="6"/>
    <x v="2106"/>
    <x v="1"/>
    <x v="6"/>
    <x v="2787"/>
    <d v="2014-07-17T23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x v="6"/>
    <x v="78"/>
    <x v="1"/>
    <x v="6"/>
    <x v="2788"/>
    <d v="2016-07-29T11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x v="6"/>
    <x v="2107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x v="6"/>
    <x v="210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x v="6"/>
    <x v="7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x v="6"/>
    <x v="2109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x v="6"/>
    <x v="2110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x v="6"/>
    <x v="2111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x v="6"/>
    <x v="2112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x v="6"/>
    <x v="2113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x v="6"/>
    <x v="2114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x v="6"/>
    <x v="57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x v="6"/>
    <x v="2115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x v="6"/>
    <x v="2116"/>
    <x v="1"/>
    <x v="6"/>
    <x v="2800"/>
    <d v="2015-01-04T08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x v="6"/>
    <x v="2117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x v="6"/>
    <x v="2118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x v="6"/>
    <x v="2119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x v="6"/>
    <x v="935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x v="6"/>
    <x v="1007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x v="6"/>
    <x v="2120"/>
    <x v="1"/>
    <x v="6"/>
    <x v="2806"/>
    <d v="2015-08-05T06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x v="6"/>
    <x v="582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x v="6"/>
    <x v="2121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x v="6"/>
    <x v="2122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x v="6"/>
    <x v="2123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x v="6"/>
    <x v="2124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x v="6"/>
    <x v="2125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x v="6"/>
    <x v="2126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x v="6"/>
    <x v="2127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x v="6"/>
    <x v="1003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x v="6"/>
    <x v="212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x v="6"/>
    <x v="2129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x v="6"/>
    <x v="2130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x v="6"/>
    <x v="2131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x v="6"/>
    <x v="1627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x v="6"/>
    <x v="31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x v="6"/>
    <x v="31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x v="6"/>
    <x v="1014"/>
    <x v="1"/>
    <x v="6"/>
    <x v="2823"/>
    <d v="2015-03-31T17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x v="6"/>
    <x v="2132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x v="6"/>
    <x v="101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x v="6"/>
    <x v="213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x v="6"/>
    <x v="966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x v="6"/>
    <x v="2134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x v="6"/>
    <x v="2135"/>
    <x v="1"/>
    <x v="6"/>
    <x v="2829"/>
    <d v="2016-06-02T05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x v="6"/>
    <x v="31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x v="6"/>
    <x v="1934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x v="6"/>
    <x v="2136"/>
    <x v="1"/>
    <x v="6"/>
    <x v="2832"/>
    <d v="2014-11-23T17:00:00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x v="6"/>
    <x v="2137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x v="6"/>
    <x v="2138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x v="6"/>
    <x v="2139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x v="6"/>
    <x v="919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x v="6"/>
    <x v="31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x v="6"/>
    <x v="966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x v="6"/>
    <x v="2140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x v="6"/>
    <x v="87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x v="6"/>
    <x v="46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x v="6"/>
    <x v="109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x v="6"/>
    <x v="109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x v="6"/>
    <x v="2141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x v="6"/>
    <x v="2142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x v="6"/>
    <x v="109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x v="6"/>
    <x v="109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x v="6"/>
    <x v="418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x v="6"/>
    <x v="460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x v="6"/>
    <x v="214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x v="6"/>
    <x v="109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x v="6"/>
    <x v="1160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x v="6"/>
    <x v="109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x v="6"/>
    <x v="2144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x v="6"/>
    <x v="2145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x v="6"/>
    <x v="2146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x v="6"/>
    <x v="2147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x v="6"/>
    <x v="109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x v="6"/>
    <x v="1922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x v="6"/>
    <x v="2148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x v="6"/>
    <x v="2149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x v="6"/>
    <x v="2150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x v="6"/>
    <x v="167"/>
    <x v="1"/>
    <x v="6"/>
    <x v="2863"/>
    <d v="2014-09-09T11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x v="6"/>
    <x v="1462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x v="6"/>
    <x v="109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x v="6"/>
    <x v="215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x v="6"/>
    <x v="2152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x v="6"/>
    <x v="2153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x v="6"/>
    <x v="201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x v="6"/>
    <x v="2154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x v="6"/>
    <x v="2155"/>
    <x v="1"/>
    <x v="6"/>
    <x v="2871"/>
    <d v="2014-12-21T12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x v="6"/>
    <x v="109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x v="6"/>
    <x v="215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x v="6"/>
    <x v="1656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x v="6"/>
    <x v="2157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x v="6"/>
    <x v="109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x v="6"/>
    <x v="2158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x v="6"/>
    <x v="1153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x v="6"/>
    <x v="215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x v="6"/>
    <x v="216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x v="6"/>
    <x v="109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x v="6"/>
    <x v="216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x v="6"/>
    <x v="2162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x v="6"/>
    <x v="2163"/>
    <x v="1"/>
    <x v="6"/>
    <x v="2884"/>
    <d v="2014-12-05T12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x v="6"/>
    <x v="2164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x v="6"/>
    <x v="152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x v="6"/>
    <x v="87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x v="6"/>
    <x v="109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x v="6"/>
    <x v="2165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x v="6"/>
    <x v="85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x v="6"/>
    <x v="2166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x v="6"/>
    <x v="2167"/>
    <x v="1"/>
    <x v="6"/>
    <x v="2892"/>
    <d v="2014-08-25T16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x v="6"/>
    <x v="724"/>
    <x v="1"/>
    <x v="6"/>
    <x v="2893"/>
    <d v="2015-01-08T21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x v="6"/>
    <x v="109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x v="6"/>
    <x v="2168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x v="6"/>
    <x v="2169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x v="6"/>
    <x v="2170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x v="6"/>
    <x v="2171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x v="6"/>
    <x v="109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x v="6"/>
    <x v="2172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x v="6"/>
    <x v="417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x v="6"/>
    <x v="37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x v="6"/>
    <x v="2173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x v="6"/>
    <x v="152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x v="6"/>
    <x v="2174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x v="6"/>
    <x v="2175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x v="6"/>
    <x v="123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x v="6"/>
    <x v="17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x v="6"/>
    <x v="469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x v="6"/>
    <x v="372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x v="6"/>
    <x v="2176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x v="6"/>
    <x v="2177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x v="6"/>
    <x v="459"/>
    <x v="1"/>
    <x v="6"/>
    <x v="2913"/>
    <d v="2014-09-06T17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x v="6"/>
    <x v="524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x v="6"/>
    <x v="2178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x v="6"/>
    <x v="2179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x v="6"/>
    <x v="2180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x v="6"/>
    <x v="2181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x v="6"/>
    <x v="2182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x v="6"/>
    <x v="218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x v="40"/>
    <x v="2184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x v="40"/>
    <x v="3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x v="40"/>
    <x v="31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x v="40"/>
    <x v="191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x v="40"/>
    <x v="21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x v="40"/>
    <x v="1054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x v="40"/>
    <x v="2186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x v="40"/>
    <x v="31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x v="40"/>
    <x v="2187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x v="40"/>
    <x v="2188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x v="40"/>
    <x v="938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x v="40"/>
    <x v="2189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x v="40"/>
    <x v="2190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x v="40"/>
    <x v="1277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x v="40"/>
    <x v="219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x v="40"/>
    <x v="602"/>
    <x v="1"/>
    <x v="40"/>
    <x v="2936"/>
    <d v="2014-10-12T23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x v="40"/>
    <x v="25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x v="40"/>
    <x v="300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x v="40"/>
    <x v="219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x v="40"/>
    <x v="2193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x v="38"/>
    <x v="524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x v="38"/>
    <x v="2194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x v="38"/>
    <x v="109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x v="38"/>
    <x v="46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x v="38"/>
    <x v="109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x v="38"/>
    <x v="37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x v="38"/>
    <x v="2195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x v="38"/>
    <x v="2196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x v="38"/>
    <x v="453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x v="38"/>
    <x v="109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x v="38"/>
    <x v="2197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x v="38"/>
    <x v="2198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x v="38"/>
    <x v="2199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x v="38"/>
    <x v="109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x v="38"/>
    <x v="2200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x v="38"/>
    <x v="2201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x v="38"/>
    <x v="2202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x v="38"/>
    <x v="109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x v="38"/>
    <x v="109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x v="38"/>
    <x v="109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x v="6"/>
    <x v="220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x v="6"/>
    <x v="662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x v="6"/>
    <x v="2204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x v="6"/>
    <x v="2205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x v="6"/>
    <x v="2206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x v="6"/>
    <x v="2207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x v="6"/>
    <x v="2208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x v="6"/>
    <x v="93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x v="6"/>
    <x v="2209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x v="6"/>
    <x v="938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x v="6"/>
    <x v="2210"/>
    <x v="1"/>
    <x v="6"/>
    <x v="2971"/>
    <d v="2014-08-31T10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x v="6"/>
    <x v="2211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x v="6"/>
    <x v="2212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x v="6"/>
    <x v="607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x v="6"/>
    <x v="2213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x v="6"/>
    <x v="2214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x v="6"/>
    <x v="2215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x v="6"/>
    <x v="2216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x v="6"/>
    <x v="578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x v="6"/>
    <x v="2217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x v="38"/>
    <x v="2218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x v="38"/>
    <x v="2219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x v="38"/>
    <x v="2220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x v="38"/>
    <x v="2221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x v="38"/>
    <x v="2222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x v="38"/>
    <x v="269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x v="38"/>
    <x v="2223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x v="38"/>
    <x v="31"/>
    <x v="1"/>
    <x v="38"/>
    <x v="2988"/>
    <d v="2016-06-20T03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x v="38"/>
    <x v="2224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x v="38"/>
    <x v="31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x v="38"/>
    <x v="2225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x v="38"/>
    <x v="2226"/>
    <x v="1"/>
    <x v="38"/>
    <x v="2992"/>
    <d v="2016-10-09T13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x v="38"/>
    <x v="2227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x v="38"/>
    <x v="2228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x v="38"/>
    <x v="2229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x v="38"/>
    <x v="2230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x v="38"/>
    <x v="2231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x v="38"/>
    <x v="2232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x v="38"/>
    <x v="2233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x v="38"/>
    <x v="31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x v="38"/>
    <x v="2234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x v="38"/>
    <x v="223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x v="38"/>
    <x v="2107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x v="38"/>
    <x v="2236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x v="38"/>
    <x v="2237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x v="38"/>
    <x v="2133"/>
    <x v="1"/>
    <x v="38"/>
    <x v="3006"/>
    <d v="2014-12-14T13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x v="38"/>
    <x v="2238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x v="38"/>
    <x v="210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x v="38"/>
    <x v="2239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x v="38"/>
    <x v="2240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x v="38"/>
    <x v="2241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x v="38"/>
    <x v="2242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x v="38"/>
    <x v="2243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x v="38"/>
    <x v="2244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x v="38"/>
    <x v="2245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x v="38"/>
    <x v="2246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x v="38"/>
    <x v="2247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x v="38"/>
    <x v="2248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x v="38"/>
    <x v="2249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x v="38"/>
    <x v="2250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x v="38"/>
    <x v="2251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x v="38"/>
    <x v="2252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x v="38"/>
    <x v="288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x v="38"/>
    <x v="2253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x v="38"/>
    <x v="2254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x v="38"/>
    <x v="2255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x v="38"/>
    <x v="2256"/>
    <x v="1"/>
    <x v="38"/>
    <x v="3027"/>
    <d v="2015-03-20T10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x v="38"/>
    <x v="2257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x v="38"/>
    <x v="2258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x v="38"/>
    <x v="2259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x v="38"/>
    <x v="31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x v="38"/>
    <x v="66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x v="38"/>
    <x v="226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x v="38"/>
    <x v="2261"/>
    <x v="1"/>
    <x v="38"/>
    <x v="3034"/>
    <d v="2016-10-31T22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x v="38"/>
    <x v="226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x v="38"/>
    <x v="226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x v="38"/>
    <x v="226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x v="38"/>
    <x v="10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x v="38"/>
    <x v="2265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x v="38"/>
    <x v="1881"/>
    <x v="1"/>
    <x v="38"/>
    <x v="3040"/>
    <d v="2015-06-26T18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x v="38"/>
    <x v="2266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x v="38"/>
    <x v="602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x v="38"/>
    <x v="2267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x v="38"/>
    <x v="2268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x v="38"/>
    <x v="2269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x v="38"/>
    <x v="2270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x v="38"/>
    <x v="2271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x v="38"/>
    <x v="2272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x v="38"/>
    <x v="313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x v="38"/>
    <x v="938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x v="38"/>
    <x v="227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x v="38"/>
    <x v="840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x v="38"/>
    <x v="177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x v="38"/>
    <x v="109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x v="38"/>
    <x v="2274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x v="38"/>
    <x v="109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x v="38"/>
    <x v="109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x v="38"/>
    <x v="374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x v="38"/>
    <x v="2275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x v="38"/>
    <x v="2276"/>
    <x v="1"/>
    <x v="38"/>
    <x v="3060"/>
    <d v="2015-09-28T01:35:34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x v="38"/>
    <x v="109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x v="38"/>
    <x v="2277"/>
    <x v="1"/>
    <x v="38"/>
    <x v="3062"/>
    <d v="2015-09-30T13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x v="38"/>
    <x v="2278"/>
    <x v="1"/>
    <x v="38"/>
    <x v="3063"/>
    <d v="2016-10-22T17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x v="38"/>
    <x v="2279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x v="38"/>
    <x v="167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x v="38"/>
    <x v="2280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x v="38"/>
    <x v="453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x v="38"/>
    <x v="2281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x v="38"/>
    <x v="228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x v="38"/>
    <x v="2283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x v="38"/>
    <x v="2284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x v="38"/>
    <x v="374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x v="38"/>
    <x v="2285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x v="38"/>
    <x v="2286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x v="38"/>
    <x v="2287"/>
    <x v="1"/>
    <x v="38"/>
    <x v="3075"/>
    <d v="2016-08-18T21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x v="38"/>
    <x v="2288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x v="38"/>
    <x v="228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x v="38"/>
    <x v="2290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x v="38"/>
    <x v="2291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x v="38"/>
    <x v="2292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x v="38"/>
    <x v="2293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x v="38"/>
    <x v="109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x v="38"/>
    <x v="122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x v="38"/>
    <x v="2294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x v="38"/>
    <x v="2295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x v="38"/>
    <x v="1161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x v="38"/>
    <x v="89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x v="38"/>
    <x v="2296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x v="38"/>
    <x v="229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x v="38"/>
    <x v="229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x v="38"/>
    <x v="229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x v="38"/>
    <x v="230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x v="38"/>
    <x v="230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x v="38"/>
    <x v="1866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x v="38"/>
    <x v="2302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x v="38"/>
    <x v="2303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x v="38"/>
    <x v="2304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x v="38"/>
    <x v="2305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x v="38"/>
    <x v="230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x v="38"/>
    <x v="2307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x v="38"/>
    <x v="746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x v="38"/>
    <x v="2308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x v="38"/>
    <x v="2309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x v="38"/>
    <x v="2310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x v="38"/>
    <x v="2311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x v="38"/>
    <x v="2312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x v="38"/>
    <x v="2313"/>
    <x v="1"/>
    <x v="38"/>
    <x v="3107"/>
    <d v="2015-05-11T14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x v="38"/>
    <x v="2314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x v="38"/>
    <x v="2315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x v="38"/>
    <x v="167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x v="38"/>
    <x v="2316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x v="38"/>
    <x v="2317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x v="38"/>
    <x v="2318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x v="38"/>
    <x v="109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x v="38"/>
    <x v="419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x v="38"/>
    <x v="2319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x v="38"/>
    <x v="370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x v="38"/>
    <x v="691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x v="38"/>
    <x v="833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x v="38"/>
    <x v="2320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x v="38"/>
    <x v="886"/>
    <x v="1"/>
    <x v="38"/>
    <x v="3121"/>
    <d v="2014-09-26T11:18:55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x v="38"/>
    <x v="2321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x v="38"/>
    <x v="232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x v="38"/>
    <x v="2323"/>
    <x v="1"/>
    <x v="38"/>
    <x v="3124"/>
    <d v="2015-02-02T13:43:21"/>
  </r>
  <r>
    <n v="3125"/>
    <s v="N/A (Canceled)"/>
    <s v="N/A"/>
    <x v="86"/>
    <x v="117"/>
    <x v="1"/>
    <x v="0"/>
    <s v="USD"/>
    <n v="1452142672"/>
    <n v="1449550672"/>
    <b v="0"/>
    <x v="78"/>
    <b v="0"/>
    <x v="38"/>
    <x v="109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x v="38"/>
    <x v="2324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x v="38"/>
    <x v="109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x v="6"/>
    <x v="23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x v="6"/>
    <x v="417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x v="6"/>
    <x v="2326"/>
    <x v="1"/>
    <x v="6"/>
    <x v="3130"/>
    <d v="2017-04-13T23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x v="6"/>
    <x v="2327"/>
    <x v="1"/>
    <x v="6"/>
    <x v="3131"/>
    <d v="2017-04-08T07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x v="6"/>
    <x v="108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x v="6"/>
    <x v="1277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x v="6"/>
    <x v="2328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x v="6"/>
    <x v="2329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x v="6"/>
    <x v="2330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x v="6"/>
    <x v="422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x v="6"/>
    <x v="109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x v="6"/>
    <x v="2331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x v="6"/>
    <x v="2332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x v="6"/>
    <x v="2333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x v="6"/>
    <x v="2334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x v="6"/>
    <x v="109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x v="6"/>
    <x v="2335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x v="6"/>
    <x v="109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x v="6"/>
    <x v="1131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x v="6"/>
    <x v="2336"/>
    <x v="1"/>
    <x v="6"/>
    <x v="3147"/>
    <d v="2014-11-06T19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x v="6"/>
    <x v="2337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x v="6"/>
    <x v="87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x v="6"/>
    <x v="50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x v="6"/>
    <x v="8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x v="6"/>
    <x v="2338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x v="6"/>
    <x v="2339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x v="6"/>
    <x v="2340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x v="6"/>
    <x v="234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x v="6"/>
    <x v="2342"/>
    <x v="1"/>
    <x v="6"/>
    <x v="3156"/>
    <d v="2012-06-01T17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x v="6"/>
    <x v="50"/>
    <x v="1"/>
    <x v="6"/>
    <x v="3157"/>
    <d v="2014-07-19T00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x v="6"/>
    <x v="430"/>
    <x v="1"/>
    <x v="6"/>
    <x v="3158"/>
    <d v="2013-07-22T15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x v="6"/>
    <x v="234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x v="6"/>
    <x v="1400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x v="6"/>
    <x v="2344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x v="6"/>
    <x v="234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x v="6"/>
    <x v="23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x v="6"/>
    <x v="2347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x v="6"/>
    <x v="2348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x v="6"/>
    <x v="2349"/>
    <x v="1"/>
    <x v="6"/>
    <x v="3166"/>
    <d v="2014-11-26T02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x v="6"/>
    <x v="2350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x v="6"/>
    <x v="2351"/>
    <x v="1"/>
    <x v="6"/>
    <x v="3168"/>
    <d v="2014-06-13T17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x v="6"/>
    <x v="2352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x v="6"/>
    <x v="2353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x v="6"/>
    <x v="2354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x v="6"/>
    <x v="935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x v="6"/>
    <x v="288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x v="6"/>
    <x v="235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x v="6"/>
    <x v="235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x v="6"/>
    <x v="235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x v="6"/>
    <x v="235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x v="6"/>
    <x v="2359"/>
    <x v="1"/>
    <x v="6"/>
    <x v="3178"/>
    <d v="2014-07-16T09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x v="6"/>
    <x v="236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x v="6"/>
    <x v="236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x v="6"/>
    <x v="220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x v="6"/>
    <x v="219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x v="6"/>
    <x v="2206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x v="6"/>
    <x v="2362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x v="6"/>
    <x v="31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x v="6"/>
    <x v="2363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x v="6"/>
    <x v="2364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x v="40"/>
    <x v="236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x v="40"/>
    <x v="2366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x v="40"/>
    <x v="109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x v="40"/>
    <x v="2367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x v="40"/>
    <x v="391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x v="40"/>
    <x v="2368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x v="40"/>
    <x v="109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x v="40"/>
    <x v="2369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x v="40"/>
    <x v="1855"/>
    <x v="1"/>
    <x v="40"/>
    <x v="3196"/>
    <d v="2015-08-01T09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x v="40"/>
    <x v="2370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x v="40"/>
    <x v="456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x v="40"/>
    <x v="2371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x v="40"/>
    <x v="133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x v="40"/>
    <x v="2372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x v="40"/>
    <x v="2373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x v="40"/>
    <x v="180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x v="40"/>
    <x v="109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x v="40"/>
    <x v="2374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x v="40"/>
    <x v="109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x v="40"/>
    <x v="2375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x v="6"/>
    <x v="991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x v="6"/>
    <x v="2376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x v="6"/>
    <x v="2377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x v="6"/>
    <x v="2378"/>
    <x v="1"/>
    <x v="6"/>
    <x v="3211"/>
    <d v="2014-08-14T21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x v="6"/>
    <x v="2379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x v="6"/>
    <x v="2380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x v="6"/>
    <x v="2381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x v="6"/>
    <x v="2382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x v="6"/>
    <x v="2383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x v="6"/>
    <x v="2251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x v="6"/>
    <x v="426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x v="6"/>
    <x v="2384"/>
    <x v="1"/>
    <x v="6"/>
    <x v="3219"/>
    <d v="2015-03-22T17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x v="6"/>
    <x v="2385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x v="6"/>
    <x v="2386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x v="6"/>
    <x v="2387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x v="6"/>
    <x v="2388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x v="6"/>
    <x v="2389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x v="6"/>
    <x v="109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x v="6"/>
    <x v="44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x v="6"/>
    <x v="1054"/>
    <x v="1"/>
    <x v="6"/>
    <x v="3227"/>
    <d v="2017-01-17T16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x v="6"/>
    <x v="2390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x v="6"/>
    <x v="2391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x v="6"/>
    <x v="2392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x v="6"/>
    <x v="2393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x v="6"/>
    <x v="2394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x v="6"/>
    <x v="2395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x v="6"/>
    <x v="2396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x v="6"/>
    <x v="2397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x v="6"/>
    <x v="1794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x v="6"/>
    <x v="2398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x v="6"/>
    <x v="2399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x v="6"/>
    <x v="2400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x v="6"/>
    <x v="51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x v="6"/>
    <x v="240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x v="6"/>
    <x v="2402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x v="6"/>
    <x v="2403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x v="6"/>
    <x v="2404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x v="6"/>
    <x v="2405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x v="6"/>
    <x v="240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x v="6"/>
    <x v="2407"/>
    <x v="1"/>
    <x v="6"/>
    <x v="3247"/>
    <d v="2015-07-12T05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x v="6"/>
    <x v="2408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x v="6"/>
    <x v="2409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x v="6"/>
    <x v="2410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x v="6"/>
    <x v="1613"/>
    <x v="1"/>
    <x v="6"/>
    <x v="3251"/>
    <d v="2015-06-21T12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x v="6"/>
    <x v="2411"/>
    <x v="1"/>
    <x v="6"/>
    <x v="3252"/>
    <d v="2016-09-07T06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x v="6"/>
    <x v="2412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x v="6"/>
    <x v="2413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x v="6"/>
    <x v="1290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x v="6"/>
    <x v="241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x v="6"/>
    <x v="2415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x v="6"/>
    <x v="2416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x v="6"/>
    <x v="2417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x v="6"/>
    <x v="2418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x v="6"/>
    <x v="241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x v="6"/>
    <x v="2420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x v="6"/>
    <x v="2421"/>
    <x v="1"/>
    <x v="6"/>
    <x v="3263"/>
    <d v="2015-10-30T16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x v="6"/>
    <x v="28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x v="6"/>
    <x v="200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x v="6"/>
    <x v="242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x v="6"/>
    <x v="42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x v="6"/>
    <x v="602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x v="6"/>
    <x v="1240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x v="6"/>
    <x v="658"/>
    <x v="1"/>
    <x v="6"/>
    <x v="3270"/>
    <d v="2015-07-12T07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x v="6"/>
    <x v="2129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x v="6"/>
    <x v="2423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x v="6"/>
    <x v="202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x v="6"/>
    <x v="2424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x v="6"/>
    <x v="2425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x v="6"/>
    <x v="2426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x v="6"/>
    <x v="1878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x v="6"/>
    <x v="1936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x v="6"/>
    <x v="2427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x v="6"/>
    <x v="288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x v="6"/>
    <x v="242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x v="6"/>
    <x v="242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x v="6"/>
    <x v="243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x v="6"/>
    <x v="264"/>
    <x v="1"/>
    <x v="6"/>
    <x v="3284"/>
    <d v="2016-01-29T00:59:00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x v="6"/>
    <x v="2431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x v="6"/>
    <x v="2432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x v="6"/>
    <x v="31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x v="6"/>
    <x v="2433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x v="6"/>
    <x v="2434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x v="6"/>
    <x v="124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x v="6"/>
    <x v="430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x v="6"/>
    <x v="2435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x v="6"/>
    <x v="2436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x v="6"/>
    <x v="1237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x v="6"/>
    <x v="24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x v="6"/>
    <x v="243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x v="6"/>
    <x v="243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x v="6"/>
    <x v="2440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x v="6"/>
    <x v="2441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x v="6"/>
    <x v="2442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x v="6"/>
    <x v="1424"/>
    <x v="1"/>
    <x v="6"/>
    <x v="3301"/>
    <d v="2016-08-01T01:59:00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x v="6"/>
    <x v="2443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x v="6"/>
    <x v="2444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x v="6"/>
    <x v="2445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x v="6"/>
    <x v="2446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x v="6"/>
    <x v="2447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x v="6"/>
    <x v="2448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x v="6"/>
    <x v="2449"/>
    <x v="1"/>
    <x v="6"/>
    <x v="3308"/>
    <d v="2016-04-13T16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x v="6"/>
    <x v="2450"/>
    <x v="1"/>
    <x v="6"/>
    <x v="3309"/>
    <d v="2016-10-16T10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x v="6"/>
    <x v="1417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x v="6"/>
    <x v="2451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x v="6"/>
    <x v="2452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x v="6"/>
    <x v="245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x v="6"/>
    <x v="2454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x v="6"/>
    <x v="1007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x v="6"/>
    <x v="2455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x v="6"/>
    <x v="2456"/>
    <x v="1"/>
    <x v="6"/>
    <x v="3317"/>
    <d v="2016-06-07T19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x v="6"/>
    <x v="2457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x v="6"/>
    <x v="1277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x v="6"/>
    <x v="50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x v="6"/>
    <x v="202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x v="6"/>
    <x v="2458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x v="6"/>
    <x v="2459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x v="6"/>
    <x v="658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x v="6"/>
    <x v="246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x v="6"/>
    <x v="300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x v="6"/>
    <x v="982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x v="6"/>
    <x v="2461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x v="6"/>
    <x v="246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x v="6"/>
    <x v="2463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x v="6"/>
    <x v="2464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x v="6"/>
    <x v="31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x v="6"/>
    <x v="246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x v="6"/>
    <x v="2466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x v="6"/>
    <x v="2467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x v="6"/>
    <x v="31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x v="6"/>
    <x v="1097"/>
    <x v="1"/>
    <x v="6"/>
    <x v="3337"/>
    <d v="2014-10-10T16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x v="6"/>
    <x v="246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x v="6"/>
    <x v="2469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x v="6"/>
    <x v="2470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x v="6"/>
    <x v="31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x v="6"/>
    <x v="658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x v="6"/>
    <x v="2214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x v="6"/>
    <x v="2471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x v="6"/>
    <x v="2129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x v="6"/>
    <x v="1007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x v="6"/>
    <x v="2472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x v="6"/>
    <x v="2473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x v="6"/>
    <x v="2474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x v="6"/>
    <x v="2475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x v="6"/>
    <x v="940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x v="6"/>
    <x v="2476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x v="6"/>
    <x v="247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x v="6"/>
    <x v="2478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x v="6"/>
    <x v="2479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x v="6"/>
    <x v="578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x v="6"/>
    <x v="50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x v="6"/>
    <x v="2480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x v="6"/>
    <x v="90"/>
    <x v="1"/>
    <x v="6"/>
    <x v="3359"/>
    <d v="2017-02-24T20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x v="6"/>
    <x v="2481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x v="6"/>
    <x v="2482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x v="6"/>
    <x v="678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x v="6"/>
    <x v="2483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x v="6"/>
    <x v="2484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x v="6"/>
    <x v="8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x v="6"/>
    <x v="2485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x v="6"/>
    <x v="2486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x v="6"/>
    <x v="81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x v="6"/>
    <x v="3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x v="6"/>
    <x v="2487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x v="6"/>
    <x v="2488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x v="6"/>
    <x v="991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x v="6"/>
    <x v="598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x v="6"/>
    <x v="2489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x v="6"/>
    <x v="31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x v="6"/>
    <x v="77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x v="6"/>
    <x v="348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x v="6"/>
    <x v="2490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x v="6"/>
    <x v="2491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x v="6"/>
    <x v="2492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x v="6"/>
    <x v="1891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x v="6"/>
    <x v="2493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x v="6"/>
    <x v="1942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x v="6"/>
    <x v="2494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x v="6"/>
    <x v="3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x v="6"/>
    <x v="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x v="6"/>
    <x v="2495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x v="6"/>
    <x v="965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x v="6"/>
    <x v="1444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x v="6"/>
    <x v="212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x v="6"/>
    <x v="2496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x v="6"/>
    <x v="31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x v="6"/>
    <x v="1725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x v="6"/>
    <x v="2497"/>
    <x v="1"/>
    <x v="6"/>
    <x v="3394"/>
    <d v="2014-07-27T09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x v="6"/>
    <x v="2498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x v="6"/>
    <x v="2499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x v="6"/>
    <x v="1990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x v="6"/>
    <x v="2500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x v="6"/>
    <x v="603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x v="6"/>
    <x v="2501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x v="6"/>
    <x v="2502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x v="6"/>
    <x v="2503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x v="6"/>
    <x v="3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x v="6"/>
    <x v="1009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x v="6"/>
    <x v="2504"/>
    <x v="1"/>
    <x v="6"/>
    <x v="3405"/>
    <d v="2016-03-01T18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x v="6"/>
    <x v="2505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x v="6"/>
    <x v="1088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x v="6"/>
    <x v="250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x v="6"/>
    <x v="250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x v="6"/>
    <x v="250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x v="6"/>
    <x v="250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x v="6"/>
    <x v="31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x v="6"/>
    <x v="2129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x v="6"/>
    <x v="991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x v="6"/>
    <x v="3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x v="6"/>
    <x v="177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x v="6"/>
    <x v="2510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x v="6"/>
    <x v="251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x v="6"/>
    <x v="2512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x v="6"/>
    <x v="2513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x v="6"/>
    <x v="2514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x v="6"/>
    <x v="1071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x v="6"/>
    <x v="251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x v="6"/>
    <x v="2062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x v="6"/>
    <x v="251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x v="6"/>
    <x v="2517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x v="6"/>
    <x v="31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x v="6"/>
    <x v="1015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x v="6"/>
    <x v="2129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x v="6"/>
    <x v="2518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x v="6"/>
    <x v="3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x v="6"/>
    <x v="2519"/>
    <x v="1"/>
    <x v="6"/>
    <x v="3432"/>
    <d v="2016-02-05T17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x v="6"/>
    <x v="2520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x v="6"/>
    <x v="1442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x v="6"/>
    <x v="199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x v="6"/>
    <x v="252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x v="6"/>
    <x v="50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x v="6"/>
    <x v="12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x v="6"/>
    <x v="2522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x v="6"/>
    <x v="2523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x v="6"/>
    <x v="9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x v="6"/>
    <x v="31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x v="6"/>
    <x v="2524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x v="6"/>
    <x v="252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x v="6"/>
    <x v="31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x v="6"/>
    <x v="2123"/>
    <x v="1"/>
    <x v="6"/>
    <x v="3446"/>
    <d v="2015-02-05T07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x v="6"/>
    <x v="2526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x v="6"/>
    <x v="2527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x v="6"/>
    <x v="2528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x v="6"/>
    <x v="1710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x v="6"/>
    <x v="2529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x v="6"/>
    <x v="2530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x v="6"/>
    <x v="2531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x v="6"/>
    <x v="2248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x v="6"/>
    <x v="2532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x v="6"/>
    <x v="2533"/>
    <x v="1"/>
    <x v="6"/>
    <x v="3456"/>
    <d v="2014-08-01T01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x v="6"/>
    <x v="253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x v="6"/>
    <x v="2535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x v="6"/>
    <x v="2536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x v="6"/>
    <x v="2537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x v="6"/>
    <x v="2538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x v="6"/>
    <x v="2539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x v="6"/>
    <x v="2540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x v="6"/>
    <x v="2541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x v="6"/>
    <x v="288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x v="6"/>
    <x v="2542"/>
    <x v="1"/>
    <x v="6"/>
    <x v="3466"/>
    <d v="2016-04-19T18:27:30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x v="6"/>
    <x v="50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x v="6"/>
    <x v="2543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x v="6"/>
    <x v="2544"/>
    <x v="1"/>
    <x v="6"/>
    <x v="3469"/>
    <d v="2016-04-28T10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x v="6"/>
    <x v="2111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x v="6"/>
    <x v="2545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x v="6"/>
    <x v="2546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x v="6"/>
    <x v="31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x v="6"/>
    <x v="50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x v="6"/>
    <x v="1614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x v="6"/>
    <x v="87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x v="6"/>
    <x v="1288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x v="6"/>
    <x v="2547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x v="6"/>
    <x v="254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x v="6"/>
    <x v="254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x v="6"/>
    <x v="239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x v="6"/>
    <x v="255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x v="6"/>
    <x v="255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x v="6"/>
    <x v="255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x v="6"/>
    <x v="2553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x v="6"/>
    <x v="26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x v="6"/>
    <x v="92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x v="6"/>
    <x v="1247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x v="6"/>
    <x v="2554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x v="6"/>
    <x v="190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x v="6"/>
    <x v="2555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x v="6"/>
    <x v="2556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x v="6"/>
    <x v="31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x v="6"/>
    <x v="31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x v="6"/>
    <x v="2557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x v="6"/>
    <x v="2558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x v="6"/>
    <x v="2559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x v="6"/>
    <x v="2560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x v="6"/>
    <x v="26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x v="6"/>
    <x v="256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x v="6"/>
    <x v="17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x v="6"/>
    <x v="2562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x v="6"/>
    <x v="2563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x v="6"/>
    <x v="31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x v="6"/>
    <x v="2564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x v="6"/>
    <x v="124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x v="6"/>
    <x v="256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x v="6"/>
    <x v="2238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x v="6"/>
    <x v="2566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x v="6"/>
    <x v="2567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x v="6"/>
    <x v="2568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x v="6"/>
    <x v="31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x v="6"/>
    <x v="2569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x v="6"/>
    <x v="1007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x v="6"/>
    <x v="2570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x v="6"/>
    <x v="31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x v="6"/>
    <x v="31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x v="6"/>
    <x v="2571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x v="6"/>
    <x v="40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x v="6"/>
    <x v="1266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x v="6"/>
    <x v="257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x v="6"/>
    <x v="31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x v="6"/>
    <x v="257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x v="6"/>
    <x v="2574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x v="6"/>
    <x v="93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x v="6"/>
    <x v="60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x v="6"/>
    <x v="2575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x v="6"/>
    <x v="2576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x v="6"/>
    <x v="257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x v="6"/>
    <x v="31"/>
    <x v="1"/>
    <x v="6"/>
    <x v="3530"/>
    <d v="2016-04-10T15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x v="6"/>
    <x v="602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x v="6"/>
    <x v="257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x v="6"/>
    <x v="2536"/>
    <x v="1"/>
    <x v="6"/>
    <x v="3533"/>
    <d v="2015-11-11T14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x v="6"/>
    <x v="2579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x v="6"/>
    <x v="2580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x v="6"/>
    <x v="71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x v="6"/>
    <x v="2581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x v="6"/>
    <x v="258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x v="6"/>
    <x v="2583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x v="6"/>
    <x v="2584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x v="6"/>
    <x v="2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x v="6"/>
    <x v="2585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x v="6"/>
    <x v="436"/>
    <x v="1"/>
    <x v="6"/>
    <x v="3543"/>
    <d v="2015-06-25T13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x v="6"/>
    <x v="31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x v="6"/>
    <x v="84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x v="6"/>
    <x v="2586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x v="6"/>
    <x v="2587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x v="6"/>
    <x v="2588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x v="6"/>
    <x v="607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x v="6"/>
    <x v="2131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x v="6"/>
    <x v="2118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x v="6"/>
    <x v="31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x v="6"/>
    <x v="258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x v="6"/>
    <x v="259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x v="6"/>
    <x v="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x v="6"/>
    <x v="2419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x v="6"/>
    <x v="2591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x v="6"/>
    <x v="2592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x v="6"/>
    <x v="991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x v="6"/>
    <x v="2593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x v="6"/>
    <x v="2122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x v="6"/>
    <x v="2594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x v="6"/>
    <x v="2595"/>
    <x v="1"/>
    <x v="6"/>
    <x v="3563"/>
    <d v="2016-08-01T14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x v="6"/>
    <x v="10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x v="6"/>
    <x v="2596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x v="6"/>
    <x v="2430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x v="6"/>
    <x v="259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x v="6"/>
    <x v="2598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x v="6"/>
    <x v="2599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x v="6"/>
    <x v="2600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x v="6"/>
    <x v="2601"/>
    <x v="1"/>
    <x v="6"/>
    <x v="3571"/>
    <d v="2014-10-30T15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x v="6"/>
    <x v="31"/>
    <x v="1"/>
    <x v="6"/>
    <x v="3572"/>
    <d v="2015-06-21T08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x v="6"/>
    <x v="2602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x v="6"/>
    <x v="2603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x v="6"/>
    <x v="2604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x v="6"/>
    <x v="31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x v="6"/>
    <x v="212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x v="6"/>
    <x v="260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x v="6"/>
    <x v="3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x v="6"/>
    <x v="2606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x v="6"/>
    <x v="31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x v="6"/>
    <x v="260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x v="6"/>
    <x v="2508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x v="6"/>
    <x v="2113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x v="6"/>
    <x v="2608"/>
    <x v="1"/>
    <x v="6"/>
    <x v="3585"/>
    <d v="2014-12-21T12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x v="6"/>
    <x v="2609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x v="6"/>
    <x v="2610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x v="6"/>
    <x v="10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x v="6"/>
    <x v="1901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x v="6"/>
    <x v="2611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x v="6"/>
    <x v="1290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x v="6"/>
    <x v="261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x v="6"/>
    <x v="261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x v="6"/>
    <x v="2614"/>
    <x v="1"/>
    <x v="6"/>
    <x v="3594"/>
    <d v="2016-09-03T20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x v="6"/>
    <x v="23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x v="6"/>
    <x v="2615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x v="6"/>
    <x v="946"/>
    <x v="1"/>
    <x v="6"/>
    <x v="3597"/>
    <d v="2016-03-03T00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x v="6"/>
    <x v="2616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x v="6"/>
    <x v="2539"/>
    <x v="1"/>
    <x v="6"/>
    <x v="3599"/>
    <d v="2015-08-29T19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x v="6"/>
    <x v="212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x v="6"/>
    <x v="246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x v="6"/>
    <x v="2383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x v="6"/>
    <x v="2617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x v="6"/>
    <x v="2618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x v="6"/>
    <x v="249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x v="6"/>
    <x v="2619"/>
    <x v="1"/>
    <x v="6"/>
    <x v="3606"/>
    <d v="2016-08-14T09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x v="6"/>
    <x v="2620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x v="6"/>
    <x v="31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x v="6"/>
    <x v="262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x v="6"/>
    <x v="2622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x v="6"/>
    <x v="162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x v="6"/>
    <x v="2623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x v="6"/>
    <x v="31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x v="6"/>
    <x v="2624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x v="6"/>
    <x v="202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x v="6"/>
    <x v="2387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x v="6"/>
    <x v="2625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x v="6"/>
    <x v="50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x v="6"/>
    <x v="124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x v="6"/>
    <x v="2626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x v="6"/>
    <x v="2627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x v="6"/>
    <x v="2628"/>
    <x v="1"/>
    <x v="6"/>
    <x v="3622"/>
    <d v="2014-09-27T22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x v="6"/>
    <x v="43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x v="6"/>
    <x v="2629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x v="6"/>
    <x v="2570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x v="6"/>
    <x v="2412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x v="6"/>
    <x v="3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x v="40"/>
    <x v="109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x v="40"/>
    <x v="263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x v="40"/>
    <x v="108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x v="40"/>
    <x v="2631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x v="40"/>
    <x v="143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x v="40"/>
    <x v="263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x v="40"/>
    <x v="2633"/>
    <x v="1"/>
    <x v="40"/>
    <x v="3634"/>
    <d v="2017-01-13T22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x v="40"/>
    <x v="2634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x v="40"/>
    <x v="109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x v="40"/>
    <x v="2635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x v="40"/>
    <x v="2636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x v="40"/>
    <x v="524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x v="40"/>
    <x v="148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x v="40"/>
    <x v="109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x v="40"/>
    <x v="263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x v="40"/>
    <x v="109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x v="40"/>
    <x v="2638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x v="40"/>
    <x v="370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x v="40"/>
    <x v="2639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x v="40"/>
    <x v="733"/>
    <x v="1"/>
    <x v="40"/>
    <x v="3647"/>
    <d v="2016-09-30T12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x v="6"/>
    <x v="2640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x v="6"/>
    <x v="87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x v="6"/>
    <x v="3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x v="6"/>
    <x v="8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x v="6"/>
    <x v="2641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x v="6"/>
    <x v="10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x v="6"/>
    <x v="264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x v="6"/>
    <x v="264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x v="6"/>
    <x v="264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x v="6"/>
    <x v="2645"/>
    <x v="1"/>
    <x v="6"/>
    <x v="3657"/>
    <d v="2016-06-01T16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x v="6"/>
    <x v="17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x v="6"/>
    <x v="2389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x v="6"/>
    <x v="31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x v="6"/>
    <x v="2598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x v="6"/>
    <x v="2646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x v="6"/>
    <x v="87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x v="6"/>
    <x v="264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x v="6"/>
    <x v="2648"/>
    <x v="1"/>
    <x v="6"/>
    <x v="3665"/>
    <d v="2015-10-28T14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x v="6"/>
    <x v="3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x v="6"/>
    <x v="2649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x v="6"/>
    <x v="991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x v="6"/>
    <x v="2650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x v="6"/>
    <x v="2651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x v="6"/>
    <x v="2652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x v="6"/>
    <x v="1400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x v="6"/>
    <x v="2653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x v="6"/>
    <x v="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x v="6"/>
    <x v="2515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x v="6"/>
    <x v="2654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x v="6"/>
    <x v="2655"/>
    <x v="1"/>
    <x v="6"/>
    <x v="3677"/>
    <d v="2014-07-02T22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x v="6"/>
    <x v="78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x v="6"/>
    <x v="261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x v="6"/>
    <x v="265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x v="6"/>
    <x v="2657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x v="6"/>
    <x v="2658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x v="6"/>
    <x v="265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x v="6"/>
    <x v="2660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x v="6"/>
    <x v="2661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x v="6"/>
    <x v="2662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x v="6"/>
    <x v="2663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x v="6"/>
    <x v="2217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x v="6"/>
    <x v="1237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x v="6"/>
    <x v="43"/>
    <x v="1"/>
    <x v="6"/>
    <x v="3690"/>
    <d v="2014-11-27T10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x v="6"/>
    <x v="2664"/>
    <x v="1"/>
    <x v="6"/>
    <x v="3691"/>
    <d v="2015-03-01T23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x v="6"/>
    <x v="582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x v="6"/>
    <x v="266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x v="6"/>
    <x v="2666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x v="6"/>
    <x v="2213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x v="6"/>
    <x v="1342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x v="6"/>
    <x v="1277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x v="6"/>
    <x v="2667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x v="6"/>
    <x v="2624"/>
    <x v="1"/>
    <x v="6"/>
    <x v="3699"/>
    <d v="2014-10-15T09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x v="6"/>
    <x v="124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x v="6"/>
    <x v="1415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x v="6"/>
    <x v="2217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x v="6"/>
    <x v="2668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x v="6"/>
    <x v="2669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x v="6"/>
    <x v="2670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x v="6"/>
    <x v="2671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x v="6"/>
    <x v="2672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x v="6"/>
    <x v="2673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x v="6"/>
    <x v="2674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x v="6"/>
    <x v="2675"/>
    <x v="1"/>
    <x v="6"/>
    <x v="3710"/>
    <d v="2015-04-03T08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x v="6"/>
    <x v="430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x v="6"/>
    <x v="2676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x v="6"/>
    <x v="1240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x v="6"/>
    <x v="1099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x v="6"/>
    <x v="2677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x v="6"/>
    <x v="2678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x v="6"/>
    <x v="1266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x v="6"/>
    <x v="2679"/>
    <x v="1"/>
    <x v="6"/>
    <x v="3718"/>
    <d v="2015-02-27T12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x v="6"/>
    <x v="2680"/>
    <x v="1"/>
    <x v="6"/>
    <x v="3719"/>
    <d v="2015-06-22T12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x v="6"/>
    <x v="2681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x v="6"/>
    <x v="2624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x v="6"/>
    <x v="2682"/>
    <x v="1"/>
    <x v="6"/>
    <x v="3722"/>
    <d v="2016-02-11T17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x v="6"/>
    <x v="268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x v="6"/>
    <x v="268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x v="6"/>
    <x v="7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x v="6"/>
    <x v="2685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x v="6"/>
    <x v="1266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x v="6"/>
    <x v="268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x v="6"/>
    <x v="2687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x v="6"/>
    <x v="709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x v="6"/>
    <x v="2688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x v="6"/>
    <x v="2689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x v="6"/>
    <x v="109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x v="6"/>
    <x v="2690"/>
    <x v="1"/>
    <x v="6"/>
    <x v="3734"/>
    <d v="2015-05-25T16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x v="6"/>
    <x v="2691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x v="6"/>
    <x v="886"/>
    <x v="1"/>
    <x v="6"/>
    <x v="3736"/>
    <d v="2015-03-23T13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x v="6"/>
    <x v="2692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x v="6"/>
    <x v="2693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x v="6"/>
    <x v="2694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x v="6"/>
    <x v="2695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x v="6"/>
    <x v="109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x v="6"/>
    <x v="172"/>
    <x v="1"/>
    <x v="6"/>
    <x v="3742"/>
    <d v="2014-09-06T00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x v="6"/>
    <x v="109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x v="6"/>
    <x v="109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x v="6"/>
    <x v="709"/>
    <x v="1"/>
    <x v="6"/>
    <x v="3745"/>
    <d v="2014-08-10T11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x v="6"/>
    <x v="2696"/>
    <x v="1"/>
    <x v="6"/>
    <x v="3746"/>
    <d v="2016-10-08T04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x v="6"/>
    <x v="460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x v="40"/>
    <x v="2697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x v="40"/>
    <x v="2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x v="40"/>
    <x v="1004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x v="40"/>
    <x v="2698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x v="40"/>
    <x v="1246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x v="40"/>
    <x v="2699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x v="40"/>
    <x v="43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x v="40"/>
    <x v="2700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x v="40"/>
    <x v="2701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x v="40"/>
    <x v="2702"/>
    <x v="1"/>
    <x v="40"/>
    <x v="3757"/>
    <d v="2014-12-01T15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x v="40"/>
    <x v="2703"/>
    <x v="1"/>
    <x v="40"/>
    <x v="3758"/>
    <d v="2014-05-19T00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x v="40"/>
    <x v="2704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x v="40"/>
    <x v="270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x v="40"/>
    <x v="31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x v="40"/>
    <x v="2706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x v="40"/>
    <x v="31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x v="40"/>
    <x v="31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x v="40"/>
    <x v="270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x v="40"/>
    <x v="270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x v="40"/>
    <x v="270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x v="40"/>
    <x v="271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x v="40"/>
    <x v="3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x v="40"/>
    <x v="31"/>
    <x v="1"/>
    <x v="40"/>
    <x v="3770"/>
    <d v="2015-06-13T17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x v="40"/>
    <x v="2711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x v="40"/>
    <x v="1097"/>
    <x v="1"/>
    <x v="40"/>
    <x v="3772"/>
    <d v="2016-11-29T01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x v="40"/>
    <x v="212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x v="40"/>
    <x v="3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x v="40"/>
    <x v="598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x v="40"/>
    <x v="2712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x v="40"/>
    <x v="2713"/>
    <x v="1"/>
    <x v="40"/>
    <x v="3777"/>
    <d v="2014-09-26T23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x v="40"/>
    <x v="2714"/>
    <x v="1"/>
    <x v="40"/>
    <x v="3778"/>
    <d v="2015-02-14T14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x v="40"/>
    <x v="2715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x v="40"/>
    <x v="43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x v="40"/>
    <x v="27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x v="40"/>
    <x v="1409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x v="40"/>
    <x v="2717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x v="40"/>
    <x v="93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x v="40"/>
    <x v="2718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x v="40"/>
    <x v="2719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x v="40"/>
    <x v="2720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x v="40"/>
    <x v="886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x v="40"/>
    <x v="2721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x v="40"/>
    <x v="109"/>
    <x v="1"/>
    <x v="40"/>
    <x v="3790"/>
    <d v="2016-11-22T12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x v="40"/>
    <x v="109"/>
    <x v="1"/>
    <x v="40"/>
    <x v="3791"/>
    <d v="2014-07-06T11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x v="40"/>
    <x v="1228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x v="40"/>
    <x v="2722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x v="40"/>
    <x v="46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x v="40"/>
    <x v="1312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x v="40"/>
    <x v="2723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x v="40"/>
    <x v="2724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x v="40"/>
    <x v="2725"/>
    <x v="1"/>
    <x v="40"/>
    <x v="3798"/>
    <d v="2014-08-10T12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x v="40"/>
    <x v="2726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x v="40"/>
    <x v="2727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x v="40"/>
    <x v="2728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x v="40"/>
    <x v="109"/>
    <x v="1"/>
    <x v="40"/>
    <x v="3802"/>
    <d v="2015-10-21T22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x v="40"/>
    <x v="2729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x v="40"/>
    <x v="109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x v="40"/>
    <x v="133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x v="40"/>
    <x v="2730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x v="40"/>
    <x v="273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x v="6"/>
    <x v="31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x v="6"/>
    <x v="98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x v="6"/>
    <x v="273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x v="6"/>
    <x v="273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x v="6"/>
    <x v="1708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x v="6"/>
    <x v="2734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x v="6"/>
    <x v="2735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x v="6"/>
    <x v="2736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x v="6"/>
    <x v="2737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x v="6"/>
    <x v="7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x v="6"/>
    <x v="2738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x v="6"/>
    <x v="20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x v="6"/>
    <x v="225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x v="6"/>
    <x v="2739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x v="6"/>
    <x v="2740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x v="6"/>
    <x v="938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x v="6"/>
    <x v="1277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x v="6"/>
    <x v="2741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x v="6"/>
    <x v="650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x v="6"/>
    <x v="2742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x v="6"/>
    <x v="31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x v="6"/>
    <x v="20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x v="6"/>
    <x v="2743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x v="6"/>
    <x v="2744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x v="6"/>
    <x v="43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x v="6"/>
    <x v="988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x v="6"/>
    <x v="2745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x v="6"/>
    <x v="583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x v="6"/>
    <x v="2460"/>
    <x v="1"/>
    <x v="6"/>
    <x v="3836"/>
    <d v="2016-08-02T23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x v="6"/>
    <x v="42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x v="6"/>
    <x v="2746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x v="6"/>
    <x v="982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x v="6"/>
    <x v="2747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x v="6"/>
    <x v="2748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x v="6"/>
    <x v="2749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x v="6"/>
    <x v="2750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x v="6"/>
    <x v="2751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x v="6"/>
    <x v="2752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x v="6"/>
    <x v="837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x v="6"/>
    <x v="2753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x v="6"/>
    <x v="2754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x v="6"/>
    <x v="2755"/>
    <x v="1"/>
    <x v="6"/>
    <x v="3849"/>
    <d v="2015-06-11T13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x v="6"/>
    <x v="2756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x v="6"/>
    <x v="2757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x v="6"/>
    <x v="418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x v="6"/>
    <x v="2758"/>
    <x v="1"/>
    <x v="6"/>
    <x v="3853"/>
    <d v="2014-09-01T15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x v="6"/>
    <x v="2759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x v="6"/>
    <x v="453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x v="6"/>
    <x v="459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x v="6"/>
    <x v="2760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x v="6"/>
    <x v="172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x v="6"/>
    <x v="167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x v="6"/>
    <x v="2761"/>
    <x v="1"/>
    <x v="6"/>
    <x v="3860"/>
    <d v="2014-08-12T10:51:50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x v="6"/>
    <x v="152"/>
    <x v="1"/>
    <x v="6"/>
    <x v="3861"/>
    <d v="2014-11-12T16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x v="6"/>
    <x v="473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x v="6"/>
    <x v="109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x v="6"/>
    <x v="444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x v="6"/>
    <x v="2762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x v="6"/>
    <x v="1219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x v="6"/>
    <x v="2763"/>
    <x v="1"/>
    <x v="6"/>
    <x v="3867"/>
    <d v="2016-06-18T14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x v="40"/>
    <x v="418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x v="40"/>
    <x v="2764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x v="40"/>
    <x v="2154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x v="40"/>
    <x v="129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x v="40"/>
    <x v="109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x v="40"/>
    <x v="109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x v="40"/>
    <x v="109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x v="40"/>
    <x v="109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x v="40"/>
    <x v="2765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x v="40"/>
    <x v="2766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x v="40"/>
    <x v="2767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x v="40"/>
    <x v="109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x v="40"/>
    <x v="2768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x v="40"/>
    <x v="152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x v="40"/>
    <x v="109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x v="40"/>
    <x v="109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x v="40"/>
    <x v="109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x v="40"/>
    <x v="109"/>
    <x v="1"/>
    <x v="40"/>
    <x v="3885"/>
    <d v="2016-05-09T17:49:51"/>
  </r>
  <r>
    <n v="3886"/>
    <s v="a (Canceled)"/>
    <n v="1"/>
    <x v="3"/>
    <x v="117"/>
    <x v="1"/>
    <x v="2"/>
    <s v="AUD"/>
    <n v="1418275702"/>
    <n v="1415683702"/>
    <b v="0"/>
    <x v="78"/>
    <b v="0"/>
    <x v="40"/>
    <x v="109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x v="40"/>
    <x v="1922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x v="6"/>
    <x v="2769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x v="6"/>
    <x v="2770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x v="6"/>
    <x v="2771"/>
    <x v="1"/>
    <x v="6"/>
    <x v="3890"/>
    <d v="2015-08-15T13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x v="6"/>
    <x v="2164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x v="6"/>
    <x v="109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x v="6"/>
    <x v="277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x v="6"/>
    <x v="27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x v="6"/>
    <x v="152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x v="6"/>
    <x v="2774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x v="6"/>
    <x v="277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x v="6"/>
    <x v="39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x v="6"/>
    <x v="2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x v="6"/>
    <x v="233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x v="6"/>
    <x v="1863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x v="6"/>
    <x v="2776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x v="6"/>
    <x v="109"/>
    <x v="1"/>
    <x v="6"/>
    <x v="3903"/>
    <d v="2015-08-14T14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x v="6"/>
    <x v="479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x v="6"/>
    <x v="2777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x v="6"/>
    <x v="2778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x v="6"/>
    <x v="2779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x v="6"/>
    <x v="2780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x v="6"/>
    <x v="2781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x v="6"/>
    <x v="2782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x v="6"/>
    <x v="2783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x v="6"/>
    <x v="44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x v="6"/>
    <x v="709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x v="6"/>
    <x v="278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x v="6"/>
    <x v="119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x v="6"/>
    <x v="109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x v="6"/>
    <x v="2785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x v="6"/>
    <x v="418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x v="6"/>
    <x v="2786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x v="6"/>
    <x v="2331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x v="6"/>
    <x v="109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x v="6"/>
    <x v="2787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x v="6"/>
    <x v="278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x v="6"/>
    <x v="2789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x v="6"/>
    <x v="709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x v="6"/>
    <x v="7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x v="6"/>
    <x v="460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x v="6"/>
    <x v="2790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x v="6"/>
    <x v="2791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x v="6"/>
    <x v="109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x v="6"/>
    <x v="109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x v="6"/>
    <x v="2792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x v="6"/>
    <x v="279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x v="6"/>
    <x v="132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x v="6"/>
    <x v="2794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x v="6"/>
    <x v="109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x v="6"/>
    <x v="279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x v="6"/>
    <x v="279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x v="6"/>
    <x v="370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x v="6"/>
    <x v="881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x v="6"/>
    <x v="957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x v="6"/>
    <x v="109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x v="6"/>
    <x v="279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x v="6"/>
    <x v="109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x v="6"/>
    <x v="1161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x v="6"/>
    <x v="140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x v="6"/>
    <x v="2798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x v="6"/>
    <x v="109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x v="6"/>
    <x v="279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x v="6"/>
    <x v="89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x v="6"/>
    <x v="280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x v="6"/>
    <x v="2801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x v="6"/>
    <x v="109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x v="6"/>
    <x v="109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x v="6"/>
    <x v="2802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x v="6"/>
    <x v="109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x v="6"/>
    <x v="1866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x v="6"/>
    <x v="2803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x v="6"/>
    <x v="695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x v="6"/>
    <x v="183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x v="6"/>
    <x v="714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x v="6"/>
    <x v="2804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x v="6"/>
    <x v="109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x v="6"/>
    <x v="2805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x v="6"/>
    <x v="2100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x v="6"/>
    <x v="722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x v="6"/>
    <x v="2806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x v="6"/>
    <x v="28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x v="6"/>
    <x v="2808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x v="6"/>
    <x v="2809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x v="6"/>
    <x v="2810"/>
    <x v="1"/>
    <x v="6"/>
    <x v="3971"/>
    <d v="2014-07-21T07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x v="6"/>
    <x v="2811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x v="6"/>
    <x v="2812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x v="6"/>
    <x v="214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x v="6"/>
    <x v="109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x v="6"/>
    <x v="2813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x v="6"/>
    <x v="2814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x v="6"/>
    <x v="281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x v="6"/>
    <x v="2816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x v="6"/>
    <x v="2693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x v="6"/>
    <x v="2817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x v="6"/>
    <x v="143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x v="6"/>
    <x v="2818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x v="6"/>
    <x v="2819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x v="6"/>
    <x v="2803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x v="6"/>
    <x v="2820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x v="6"/>
    <x v="2821"/>
    <x v="1"/>
    <x v="6"/>
    <x v="3987"/>
    <d v="2014-05-16T17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x v="6"/>
    <x v="2822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x v="6"/>
    <x v="109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x v="6"/>
    <x v="28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x v="6"/>
    <x v="143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x v="6"/>
    <x v="282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x v="6"/>
    <x v="130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x v="6"/>
    <x v="1161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x v="6"/>
    <x v="282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x v="6"/>
    <x v="2826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x v="6"/>
    <x v="109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x v="6"/>
    <x v="2827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x v="6"/>
    <x v="2828"/>
    <x v="1"/>
    <x v="6"/>
    <x v="3999"/>
    <d v="2014-08-31T14:51:4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x v="6"/>
    <x v="415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x v="6"/>
    <x v="2821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x v="6"/>
    <x v="1861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x v="6"/>
    <x v="2829"/>
    <x v="1"/>
    <x v="6"/>
    <x v="4003"/>
    <d v="2015-02-15T09:05:47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x v="6"/>
    <x v="418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x v="6"/>
    <x v="843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x v="6"/>
    <x v="440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x v="6"/>
    <x v="1161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x v="6"/>
    <x v="733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x v="6"/>
    <x v="2830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x v="6"/>
    <x v="2831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x v="6"/>
    <x v="2832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x v="6"/>
    <x v="109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x v="6"/>
    <x v="698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x v="6"/>
    <x v="109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x v="6"/>
    <x v="107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x v="6"/>
    <x v="111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x v="6"/>
    <x v="857"/>
    <x v="1"/>
    <x v="6"/>
    <x v="4017"/>
    <d v="2014-09-04T11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x v="6"/>
    <x v="2780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x v="6"/>
    <x v="2833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x v="6"/>
    <x v="2834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x v="6"/>
    <x v="1863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x v="6"/>
    <x v="2835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x v="6"/>
    <x v="109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x v="6"/>
    <x v="2372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x v="6"/>
    <x v="15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x v="6"/>
    <x v="109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x v="6"/>
    <x v="2836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x v="6"/>
    <x v="2837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x v="6"/>
    <x v="109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x v="6"/>
    <x v="149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x v="6"/>
    <x v="109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x v="6"/>
    <x v="2838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x v="6"/>
    <x v="2839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x v="6"/>
    <x v="2840"/>
    <x v="1"/>
    <x v="6"/>
    <x v="4034"/>
    <d v="2015-04-03T16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x v="6"/>
    <x v="284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x v="6"/>
    <x v="284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x v="6"/>
    <x v="2843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x v="6"/>
    <x v="2844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x v="6"/>
    <x v="137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x v="6"/>
    <x v="1296"/>
    <x v="1"/>
    <x v="6"/>
    <x v="4040"/>
    <d v="2015-07-17T22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x v="6"/>
    <x v="714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x v="6"/>
    <x v="2845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x v="6"/>
    <x v="109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x v="6"/>
    <x v="2846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x v="6"/>
    <x v="459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x v="6"/>
    <x v="2847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x v="6"/>
    <x v="727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x v="6"/>
    <x v="284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x v="6"/>
    <x v="123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x v="6"/>
    <x v="273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x v="6"/>
    <x v="109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x v="6"/>
    <x v="2849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x v="6"/>
    <x v="2850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x v="6"/>
    <x v="109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x v="6"/>
    <x v="2851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x v="6"/>
    <x v="2852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x v="6"/>
    <x v="2853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x v="6"/>
    <x v="2854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x v="6"/>
    <x v="453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x v="6"/>
    <x v="2855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x v="6"/>
    <x v="109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x v="6"/>
    <x v="2856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x v="6"/>
    <x v="2857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x v="6"/>
    <x v="2858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x v="6"/>
    <x v="2859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x v="6"/>
    <x v="87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x v="6"/>
    <x v="2860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x v="6"/>
    <x v="460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x v="6"/>
    <x v="2861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x v="6"/>
    <x v="2862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x v="6"/>
    <x v="109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x v="6"/>
    <x v="177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x v="6"/>
    <x v="2863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x v="6"/>
    <x v="2864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x v="6"/>
    <x v="2865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x v="6"/>
    <x v="109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x v="6"/>
    <x v="1159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x v="6"/>
    <x v="109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x v="6"/>
    <x v="87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x v="6"/>
    <x v="109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x v="6"/>
    <x v="2866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x v="6"/>
    <x v="172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x v="6"/>
    <x v="2867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x v="6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x v="6"/>
    <x v="2785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x v="6"/>
    <x v="609"/>
    <x v="1"/>
    <x v="6"/>
    <x v="4086"/>
    <d v="2015-11-20T23:00:00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x v="6"/>
    <x v="109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x v="6"/>
    <x v="2868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x v="6"/>
    <x v="2869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x v="6"/>
    <x v="41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x v="6"/>
    <x v="782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x v="6"/>
    <x v="287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x v="6"/>
    <x v="36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x v="6"/>
    <x v="2176"/>
    <x v="1"/>
    <x v="6"/>
    <x v="4094"/>
    <d v="2014-10-21T23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x v="6"/>
    <x v="129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x v="6"/>
    <x v="2843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x v="6"/>
    <x v="109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x v="6"/>
    <x v="109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x v="6"/>
    <x v="2871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x v="6"/>
    <x v="109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x v="6"/>
    <x v="109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x v="6"/>
    <x v="287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x v="6"/>
    <x v="709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x v="6"/>
    <x v="2873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x v="6"/>
    <x v="2874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x v="6"/>
    <x v="2875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x v="6"/>
    <x v="2876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x v="6"/>
    <x v="2877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x v="6"/>
    <x v="109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x v="6"/>
    <x v="2878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x v="6"/>
    <x v="2879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x v="6"/>
    <x v="167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x v="6"/>
    <x v="418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9B49E-ED2C-994C-9DD4-906E968A8A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28"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2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2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2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2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2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3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3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FA812-2F01-D24F-BB68-AE2B5B918A33}" name="PivotTable3" cacheId="0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2">
  <location ref="A4:AQ10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BE8D9-A5B0-304B-A91E-2E4688748B8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numFmtId="164" showAll="0">
      <items count="15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formats count="2">
    <format dxfId="5">
      <pivotArea collapsedLevelsAreSubtotals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27A68-ABF6-8746-92CD-C9638C6DDF8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K9" firstHeaderRow="1" firstDataRow="2" firstDataCol="1"/>
  <pivotFields count="21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backers_count" fld="11" baseField="0" baseItem="0"/>
  </dataFields>
  <chartFormats count="2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36ACB-4C8E-5C4B-97D4-DE10FD2F688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2" colPageCount="1"/>
  <pivotFields count="21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3741C-9AC9-C245-94CF-B04BF8059228}">
  <sheetPr codeName="Sheet1"/>
  <dimension ref="A1:F14"/>
  <sheetViews>
    <sheetView topLeftCell="A9" workbookViewId="0">
      <selection activeCell="O13" sqref="O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8361</v>
      </c>
      <c r="B3" s="7" t="s">
        <v>8363</v>
      </c>
    </row>
    <row r="4" spans="1:6" x14ac:dyDescent="0.2">
      <c r="A4" s="7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">
      <c r="A5" s="8" t="s">
        <v>8309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">
      <c r="A6" s="8" t="s">
        <v>8335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">
      <c r="A7" s="8" t="s">
        <v>8332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">
      <c r="A8" s="8" t="s">
        <v>8330</v>
      </c>
      <c r="B8" s="13"/>
      <c r="C8" s="13"/>
      <c r="D8" s="13"/>
      <c r="E8" s="13">
        <v>24</v>
      </c>
      <c r="F8" s="13">
        <v>24</v>
      </c>
    </row>
    <row r="9" spans="1:6" x14ac:dyDescent="0.2">
      <c r="A9" s="8" t="s">
        <v>8324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">
      <c r="A10" s="8" t="s">
        <v>8337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">
      <c r="A11" s="8" t="s">
        <v>8321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">
      <c r="A12" s="8" t="s">
        <v>8318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">
      <c r="A13" s="8" t="s">
        <v>8316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">
      <c r="A14" s="8" t="s">
        <v>8360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AA89-79D7-3543-B3C6-8FF4E7D2E2BF}">
  <sheetPr codeName="Sheet2"/>
  <dimension ref="A1:AQ10"/>
  <sheetViews>
    <sheetView topLeftCell="A47" workbookViewId="0">
      <selection activeCell="G11" sqref="G11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43" x14ac:dyDescent="0.2">
      <c r="A1" s="7" t="s">
        <v>8223</v>
      </c>
      <c r="B1" t="s">
        <v>8362</v>
      </c>
    </row>
    <row r="2" spans="1:43" x14ac:dyDescent="0.2">
      <c r="A2" s="7" t="s">
        <v>8264</v>
      </c>
      <c r="B2" t="s">
        <v>8362</v>
      </c>
    </row>
    <row r="4" spans="1:43" x14ac:dyDescent="0.2">
      <c r="A4" s="7" t="s">
        <v>8361</v>
      </c>
      <c r="B4" s="7" t="s">
        <v>8363</v>
      </c>
    </row>
    <row r="5" spans="1:43" x14ac:dyDescent="0.2">
      <c r="A5" s="7" t="s">
        <v>8359</v>
      </c>
      <c r="B5" t="s">
        <v>8315</v>
      </c>
      <c r="C5" t="s">
        <v>8343</v>
      </c>
      <c r="D5" t="s">
        <v>8331</v>
      </c>
      <c r="E5" t="s">
        <v>8357</v>
      </c>
      <c r="F5" t="s">
        <v>8353</v>
      </c>
      <c r="G5" t="s">
        <v>8314</v>
      </c>
      <c r="H5" t="s">
        <v>8313</v>
      </c>
      <c r="I5" t="s">
        <v>8329</v>
      </c>
      <c r="J5" t="s">
        <v>8346</v>
      </c>
      <c r="K5" t="s">
        <v>8323</v>
      </c>
      <c r="L5" t="s">
        <v>8336</v>
      </c>
      <c r="M5" t="s">
        <v>8347</v>
      </c>
      <c r="N5" t="s">
        <v>8348</v>
      </c>
      <c r="O5" t="s">
        <v>8328</v>
      </c>
      <c r="P5" t="s">
        <v>8327</v>
      </c>
      <c r="Q5" t="s">
        <v>8355</v>
      </c>
      <c r="R5" t="s">
        <v>8326</v>
      </c>
      <c r="S5" t="s">
        <v>8334</v>
      </c>
      <c r="T5" t="s">
        <v>8358</v>
      </c>
      <c r="U5" t="s">
        <v>8342</v>
      </c>
      <c r="V5" t="s">
        <v>8322</v>
      </c>
      <c r="W5" t="s">
        <v>8349</v>
      </c>
      <c r="X5" t="s">
        <v>8338</v>
      </c>
      <c r="Y5" t="s">
        <v>8344</v>
      </c>
      <c r="Z5" t="s">
        <v>8317</v>
      </c>
      <c r="AA5" t="s">
        <v>8345</v>
      </c>
      <c r="AB5" t="s">
        <v>8341</v>
      </c>
      <c r="AC5" t="s">
        <v>8352</v>
      </c>
      <c r="AD5" t="s">
        <v>8325</v>
      </c>
      <c r="AE5" t="s">
        <v>8312</v>
      </c>
      <c r="AF5" t="s">
        <v>8311</v>
      </c>
      <c r="AG5" t="s">
        <v>8351</v>
      </c>
      <c r="AH5" t="s">
        <v>8354</v>
      </c>
      <c r="AI5" t="s">
        <v>8356</v>
      </c>
      <c r="AJ5" t="s">
        <v>8350</v>
      </c>
      <c r="AK5" t="s">
        <v>8310</v>
      </c>
      <c r="AL5" t="s">
        <v>8340</v>
      </c>
      <c r="AM5" t="s">
        <v>8333</v>
      </c>
      <c r="AN5" t="s">
        <v>8320</v>
      </c>
      <c r="AO5" t="s">
        <v>8319</v>
      </c>
      <c r="AP5" t="s">
        <v>8339</v>
      </c>
      <c r="AQ5" t="s">
        <v>8360</v>
      </c>
    </row>
    <row r="6" spans="1:43" x14ac:dyDescent="0.2">
      <c r="A6" s="8" t="s">
        <v>8220</v>
      </c>
      <c r="B6" s="9"/>
      <c r="C6" s="9">
        <v>20</v>
      </c>
      <c r="D6" s="9">
        <v>24</v>
      </c>
      <c r="E6" s="9"/>
      <c r="F6" s="9"/>
      <c r="G6" s="9"/>
      <c r="H6" s="9"/>
      <c r="I6" s="9"/>
      <c r="J6" s="9"/>
      <c r="K6" s="9"/>
      <c r="L6" s="9">
        <v>20</v>
      </c>
      <c r="M6" s="9"/>
      <c r="N6" s="9"/>
      <c r="O6" s="9"/>
      <c r="P6" s="9"/>
      <c r="Q6" s="9"/>
      <c r="R6" s="9"/>
      <c r="S6" s="9"/>
      <c r="T6" s="9">
        <v>20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>
        <v>40</v>
      </c>
      <c r="AF6" s="9"/>
      <c r="AG6" s="9"/>
      <c r="AH6" s="9">
        <v>18</v>
      </c>
      <c r="AI6" s="9">
        <v>17</v>
      </c>
      <c r="AJ6" s="9"/>
      <c r="AK6" s="9"/>
      <c r="AL6" s="9">
        <v>10</v>
      </c>
      <c r="AM6" s="9"/>
      <c r="AN6" s="9">
        <v>60</v>
      </c>
      <c r="AO6" s="9">
        <v>100</v>
      </c>
      <c r="AP6" s="9">
        <v>20</v>
      </c>
      <c r="AQ6" s="9">
        <v>349</v>
      </c>
    </row>
    <row r="7" spans="1:43" x14ac:dyDescent="0.2">
      <c r="A7" s="8" t="s">
        <v>8221</v>
      </c>
      <c r="B7" s="9">
        <v>100</v>
      </c>
      <c r="C7" s="9"/>
      <c r="D7" s="9"/>
      <c r="E7" s="9">
        <v>40</v>
      </c>
      <c r="F7" s="9"/>
      <c r="G7" s="9"/>
      <c r="H7" s="9">
        <v>80</v>
      </c>
      <c r="I7" s="9"/>
      <c r="J7" s="9">
        <v>40</v>
      </c>
      <c r="K7" s="9">
        <v>40</v>
      </c>
      <c r="L7" s="9">
        <v>120</v>
      </c>
      <c r="M7" s="9">
        <v>20</v>
      </c>
      <c r="N7" s="9"/>
      <c r="O7" s="9">
        <v>20</v>
      </c>
      <c r="P7" s="9">
        <v>60</v>
      </c>
      <c r="Q7" s="9">
        <v>11</v>
      </c>
      <c r="R7" s="9"/>
      <c r="S7" s="9">
        <v>40</v>
      </c>
      <c r="T7" s="9">
        <v>60</v>
      </c>
      <c r="U7" s="9">
        <v>20</v>
      </c>
      <c r="V7" s="9"/>
      <c r="W7" s="9">
        <v>20</v>
      </c>
      <c r="X7" s="9">
        <v>57</v>
      </c>
      <c r="Y7" s="9">
        <v>20</v>
      </c>
      <c r="Z7" s="9">
        <v>353</v>
      </c>
      <c r="AA7" s="9"/>
      <c r="AB7" s="9"/>
      <c r="AC7" s="9">
        <v>20</v>
      </c>
      <c r="AD7" s="9"/>
      <c r="AE7" s="9"/>
      <c r="AF7" s="9"/>
      <c r="AG7" s="9"/>
      <c r="AH7" s="9">
        <v>2</v>
      </c>
      <c r="AI7" s="9">
        <v>80</v>
      </c>
      <c r="AJ7" s="9"/>
      <c r="AK7" s="9"/>
      <c r="AL7" s="9">
        <v>47</v>
      </c>
      <c r="AM7" s="9">
        <v>100</v>
      </c>
      <c r="AN7" s="9">
        <v>120</v>
      </c>
      <c r="AO7" s="9">
        <v>60</v>
      </c>
      <c r="AP7" s="9"/>
      <c r="AQ7" s="9">
        <v>1530</v>
      </c>
    </row>
    <row r="8" spans="1:43" x14ac:dyDescent="0.2">
      <c r="A8" s="8" t="s">
        <v>8222</v>
      </c>
      <c r="B8" s="9"/>
      <c r="C8" s="9"/>
      <c r="D8" s="9"/>
      <c r="E8" s="9"/>
      <c r="F8" s="9"/>
      <c r="G8" s="9"/>
      <c r="H8" s="9"/>
      <c r="I8" s="9"/>
      <c r="J8" s="9">
        <v>20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>
        <v>19</v>
      </c>
      <c r="AA8" s="9"/>
      <c r="AB8" s="9"/>
      <c r="AC8" s="9"/>
      <c r="AD8" s="9"/>
      <c r="AE8" s="9"/>
      <c r="AF8" s="9"/>
      <c r="AG8" s="9">
        <v>6</v>
      </c>
      <c r="AH8" s="9"/>
      <c r="AI8" s="9">
        <v>5</v>
      </c>
      <c r="AJ8" s="9"/>
      <c r="AK8" s="9"/>
      <c r="AL8" s="9"/>
      <c r="AM8" s="9"/>
      <c r="AN8" s="9"/>
      <c r="AO8" s="9"/>
      <c r="AP8" s="9"/>
      <c r="AQ8" s="9">
        <v>50</v>
      </c>
    </row>
    <row r="9" spans="1:43" x14ac:dyDescent="0.2">
      <c r="A9" s="8" t="s">
        <v>8219</v>
      </c>
      <c r="B9" s="9"/>
      <c r="C9" s="9"/>
      <c r="D9" s="9"/>
      <c r="E9" s="9"/>
      <c r="F9" s="9">
        <v>40</v>
      </c>
      <c r="G9" s="9">
        <v>180</v>
      </c>
      <c r="H9" s="9"/>
      <c r="I9" s="9">
        <v>40</v>
      </c>
      <c r="J9" s="9"/>
      <c r="K9" s="9"/>
      <c r="L9" s="9"/>
      <c r="M9" s="9"/>
      <c r="N9" s="9">
        <v>140</v>
      </c>
      <c r="O9" s="9">
        <v>140</v>
      </c>
      <c r="P9" s="9"/>
      <c r="Q9" s="9">
        <v>9</v>
      </c>
      <c r="R9" s="9">
        <v>20</v>
      </c>
      <c r="S9" s="9"/>
      <c r="T9" s="9">
        <v>60</v>
      </c>
      <c r="U9" s="9"/>
      <c r="V9" s="9">
        <v>60</v>
      </c>
      <c r="W9" s="9"/>
      <c r="X9" s="9">
        <v>103</v>
      </c>
      <c r="Y9" s="9"/>
      <c r="Z9" s="9">
        <v>694</v>
      </c>
      <c r="AA9" s="9">
        <v>40</v>
      </c>
      <c r="AB9" s="9">
        <v>20</v>
      </c>
      <c r="AC9" s="9"/>
      <c r="AD9" s="9">
        <v>260</v>
      </c>
      <c r="AE9" s="9"/>
      <c r="AF9" s="9">
        <v>60</v>
      </c>
      <c r="AG9" s="9">
        <v>34</v>
      </c>
      <c r="AH9" s="9">
        <v>40</v>
      </c>
      <c r="AI9" s="9">
        <v>85</v>
      </c>
      <c r="AJ9" s="9">
        <v>80</v>
      </c>
      <c r="AK9" s="9">
        <v>60</v>
      </c>
      <c r="AL9" s="9"/>
      <c r="AM9" s="9"/>
      <c r="AN9" s="9">
        <v>20</v>
      </c>
      <c r="AO9" s="9"/>
      <c r="AP9" s="9"/>
      <c r="AQ9" s="9">
        <v>2185</v>
      </c>
    </row>
    <row r="10" spans="1:43" x14ac:dyDescent="0.2">
      <c r="A10" s="8" t="s">
        <v>8360</v>
      </c>
      <c r="B10" s="9">
        <v>100</v>
      </c>
      <c r="C10" s="9">
        <v>20</v>
      </c>
      <c r="D10" s="9">
        <v>24</v>
      </c>
      <c r="E10" s="9">
        <v>40</v>
      </c>
      <c r="F10" s="9">
        <v>40</v>
      </c>
      <c r="G10" s="9">
        <v>180</v>
      </c>
      <c r="H10" s="9">
        <v>80</v>
      </c>
      <c r="I10" s="9">
        <v>40</v>
      </c>
      <c r="J10" s="9">
        <v>60</v>
      </c>
      <c r="K10" s="9">
        <v>40</v>
      </c>
      <c r="L10" s="9">
        <v>140</v>
      </c>
      <c r="M10" s="9">
        <v>20</v>
      </c>
      <c r="N10" s="9">
        <v>140</v>
      </c>
      <c r="O10" s="9">
        <v>160</v>
      </c>
      <c r="P10" s="9">
        <v>60</v>
      </c>
      <c r="Q10" s="9">
        <v>20</v>
      </c>
      <c r="R10" s="9">
        <v>20</v>
      </c>
      <c r="S10" s="9">
        <v>40</v>
      </c>
      <c r="T10" s="9">
        <v>140</v>
      </c>
      <c r="U10" s="9">
        <v>20</v>
      </c>
      <c r="V10" s="9">
        <v>60</v>
      </c>
      <c r="W10" s="9">
        <v>20</v>
      </c>
      <c r="X10" s="9">
        <v>160</v>
      </c>
      <c r="Y10" s="9">
        <v>20</v>
      </c>
      <c r="Z10" s="9">
        <v>1066</v>
      </c>
      <c r="AA10" s="9">
        <v>40</v>
      </c>
      <c r="AB10" s="9">
        <v>20</v>
      </c>
      <c r="AC10" s="9">
        <v>20</v>
      </c>
      <c r="AD10" s="9">
        <v>260</v>
      </c>
      <c r="AE10" s="9">
        <v>40</v>
      </c>
      <c r="AF10" s="9">
        <v>60</v>
      </c>
      <c r="AG10" s="9">
        <v>40</v>
      </c>
      <c r="AH10" s="9">
        <v>60</v>
      </c>
      <c r="AI10" s="9">
        <v>187</v>
      </c>
      <c r="AJ10" s="9">
        <v>80</v>
      </c>
      <c r="AK10" s="9">
        <v>60</v>
      </c>
      <c r="AL10" s="9">
        <v>57</v>
      </c>
      <c r="AM10" s="9">
        <v>100</v>
      </c>
      <c r="AN10" s="9">
        <v>200</v>
      </c>
      <c r="AO10" s="9">
        <v>160</v>
      </c>
      <c r="AP10" s="9">
        <v>20</v>
      </c>
      <c r="AQ10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712C-3C8E-6747-836C-67E95E836834}">
  <sheetPr codeName="Sheet3"/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6" x14ac:dyDescent="0.2">
      <c r="A1" s="7" t="s">
        <v>8378</v>
      </c>
      <c r="B1" t="s">
        <v>8379</v>
      </c>
    </row>
    <row r="2" spans="1:6" x14ac:dyDescent="0.2">
      <c r="A2" s="7" t="s">
        <v>8264</v>
      </c>
      <c r="B2" t="s">
        <v>8362</v>
      </c>
    </row>
    <row r="4" spans="1:6" x14ac:dyDescent="0.2">
      <c r="A4" s="7" t="s">
        <v>8361</v>
      </c>
      <c r="B4" s="7" t="s">
        <v>8363</v>
      </c>
    </row>
    <row r="5" spans="1:6" x14ac:dyDescent="0.2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2" t="s">
        <v>8372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2">
      <c r="A7" s="12" t="s">
        <v>8373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2">
      <c r="A8" s="12" t="s">
        <v>8374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2">
      <c r="A9" s="12" t="s">
        <v>8375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2">
      <c r="A10" s="12" t="s">
        <v>8366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2">
      <c r="A11" s="12" t="s">
        <v>8376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2">
      <c r="A12" s="12" t="s">
        <v>8367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2">
      <c r="A13" s="12" t="s">
        <v>8368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2">
      <c r="A14" s="12" t="s">
        <v>8369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2">
      <c r="A15" s="12" t="s">
        <v>8370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2">
      <c r="A16" s="12" t="s">
        <v>8371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2">
      <c r="A17" s="12" t="s">
        <v>8377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2">
      <c r="A18" s="12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46A6-987B-A548-810E-AD71162DD0E1}">
  <dimension ref="A3:K9"/>
  <sheetViews>
    <sheetView workbookViewId="0">
      <selection activeCell="T6" sqref="T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4" width="6.1640625" bestFit="1" customWidth="1"/>
    <col min="5" max="5" width="9.33203125" bestFit="1" customWidth="1"/>
    <col min="6" max="6" width="6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11" x14ac:dyDescent="0.2">
      <c r="A3" s="7" t="s">
        <v>8400</v>
      </c>
      <c r="B3" s="7" t="s">
        <v>8363</v>
      </c>
    </row>
    <row r="4" spans="1:11" x14ac:dyDescent="0.2">
      <c r="A4" s="7" t="s">
        <v>8359</v>
      </c>
      <c r="B4" t="s">
        <v>8309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8316</v>
      </c>
      <c r="K4" t="s">
        <v>8360</v>
      </c>
    </row>
    <row r="5" spans="1:11" x14ac:dyDescent="0.2">
      <c r="A5" s="8" t="s">
        <v>8220</v>
      </c>
      <c r="B5" s="9">
        <v>377</v>
      </c>
      <c r="C5" s="9">
        <v>29</v>
      </c>
      <c r="D5" s="9"/>
      <c r="E5" s="9">
        <v>315</v>
      </c>
      <c r="F5" s="9">
        <v>183</v>
      </c>
      <c r="G5" s="9"/>
      <c r="H5" s="9">
        <v>233</v>
      </c>
      <c r="I5" s="9">
        <v>7808</v>
      </c>
      <c r="J5" s="9">
        <v>585</v>
      </c>
      <c r="K5" s="9">
        <v>9530</v>
      </c>
    </row>
    <row r="6" spans="1:11" x14ac:dyDescent="0.2">
      <c r="A6" s="8" t="s">
        <v>8221</v>
      </c>
      <c r="B6" s="9">
        <v>3211</v>
      </c>
      <c r="C6" s="9">
        <v>975</v>
      </c>
      <c r="D6" s="9">
        <v>4614</v>
      </c>
      <c r="E6" s="9"/>
      <c r="F6" s="9">
        <v>1041</v>
      </c>
      <c r="G6" s="9">
        <v>2921</v>
      </c>
      <c r="H6" s="9">
        <v>848</v>
      </c>
      <c r="I6" s="9">
        <v>8720</v>
      </c>
      <c r="J6" s="9">
        <v>4766</v>
      </c>
      <c r="K6" s="9">
        <v>27096</v>
      </c>
    </row>
    <row r="7" spans="1:11" x14ac:dyDescent="0.2">
      <c r="A7" s="8" t="s">
        <v>8222</v>
      </c>
      <c r="B7" s="9"/>
      <c r="C7" s="9">
        <v>141</v>
      </c>
      <c r="D7" s="9"/>
      <c r="E7" s="9"/>
      <c r="F7" s="9">
        <v>1272</v>
      </c>
      <c r="G7" s="9"/>
      <c r="H7" s="9"/>
      <c r="I7" s="9"/>
      <c r="J7" s="9">
        <v>388</v>
      </c>
      <c r="K7" s="9">
        <v>1801</v>
      </c>
    </row>
    <row r="8" spans="1:11" x14ac:dyDescent="0.2">
      <c r="A8" s="8" t="s">
        <v>8219</v>
      </c>
      <c r="B8" s="9">
        <v>54758</v>
      </c>
      <c r="C8" s="9">
        <v>11853</v>
      </c>
      <c r="D8" s="9">
        <v>44208</v>
      </c>
      <c r="E8" s="9"/>
      <c r="F8" s="9">
        <v>44801</v>
      </c>
      <c r="G8" s="9">
        <v>18882</v>
      </c>
      <c r="H8" s="9">
        <v>33591</v>
      </c>
      <c r="I8" s="9">
        <v>158269</v>
      </c>
      <c r="J8" s="9">
        <v>58457</v>
      </c>
      <c r="K8" s="9">
        <v>424819</v>
      </c>
    </row>
    <row r="9" spans="1:11" x14ac:dyDescent="0.2">
      <c r="A9" s="8" t="s">
        <v>8360</v>
      </c>
      <c r="B9" s="9">
        <v>58346</v>
      </c>
      <c r="C9" s="9">
        <v>12998</v>
      </c>
      <c r="D9" s="9">
        <v>48822</v>
      </c>
      <c r="E9" s="9">
        <v>315</v>
      </c>
      <c r="F9" s="9">
        <v>47297</v>
      </c>
      <c r="G9" s="9">
        <v>21803</v>
      </c>
      <c r="H9" s="9">
        <v>34672</v>
      </c>
      <c r="I9" s="9">
        <v>174797</v>
      </c>
      <c r="J9" s="9">
        <v>64196</v>
      </c>
      <c r="K9" s="9">
        <v>463246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X4115"/>
  <sheetViews>
    <sheetView topLeftCell="P1" zoomScale="143" zoomScaleNormal="95" workbookViewId="0">
      <selection activeCell="C2" sqref="C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2.5" customWidth="1"/>
    <col min="17" max="17" width="19.1640625" customWidth="1"/>
    <col min="18" max="18" width="17.5" customWidth="1"/>
    <col min="19" max="19" width="19.1640625" customWidth="1"/>
    <col min="20" max="20" width="22.664062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8380</v>
      </c>
      <c r="Q1" s="1" t="s">
        <v>8308</v>
      </c>
      <c r="R1" s="1" t="s">
        <v>8307</v>
      </c>
      <c r="S1" s="1" t="s">
        <v>8364</v>
      </c>
      <c r="T1" s="1" t="s">
        <v>8365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  <c r="V2" s="14"/>
      <c r="X2" s="11"/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42165.59</v>
      </c>
      <c r="T849" s="10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16C18-AD89-634C-8E19-6B249B05B9A0}">
  <sheetPr codeName="Sheet5"/>
  <dimension ref="A1:H14"/>
  <sheetViews>
    <sheetView topLeftCell="A12" zoomScale="98" zoomScaleNormal="98" workbookViewId="0">
      <selection activeCell="D37" sqref="D37"/>
    </sheetView>
  </sheetViews>
  <sheetFormatPr baseColWidth="10" defaultRowHeight="15" x14ac:dyDescent="0.2"/>
  <cols>
    <col min="1" max="1" width="16.33203125" customWidth="1"/>
    <col min="2" max="2" width="17.5" customWidth="1"/>
    <col min="3" max="3" width="19.6640625" customWidth="1"/>
    <col min="4" max="4" width="17.33203125" customWidth="1"/>
    <col min="5" max="5" width="23" customWidth="1"/>
    <col min="6" max="6" width="25.1640625" customWidth="1"/>
    <col min="7" max="7" width="19.33203125" customWidth="1"/>
    <col min="8" max="8" width="22.1640625" customWidth="1"/>
  </cols>
  <sheetData>
    <row r="1" spans="1:8" x14ac:dyDescent="0.2">
      <c r="A1" s="5" t="s">
        <v>8216</v>
      </c>
      <c r="B1" t="s">
        <v>8399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8398</v>
      </c>
      <c r="B2" s="15">
        <f>COUNTIFS(Sheet1!D2:D4115,"&lt;1000",Sheet1!F2:F4115,"successful")</f>
        <v>322</v>
      </c>
      <c r="C2" s="15">
        <f>COUNTIFS(Sheet1!D2:D4115,"&lt;1000",Sheet1!F2:F4115,"failed")</f>
        <v>113</v>
      </c>
      <c r="D2" s="15">
        <f>COUNTIFS(Sheet1!D2:D4115,"&lt;1000",Sheet1!F2:F4115,"canceled")</f>
        <v>18</v>
      </c>
      <c r="E2" s="15">
        <f>SUM(B2:D2)</f>
        <v>453</v>
      </c>
      <c r="F2" s="16">
        <f>(B2/E2)*100</f>
        <v>71.081677704194263</v>
      </c>
      <c r="G2" s="16">
        <f>(C2/E2)*100</f>
        <v>24.944812362030905</v>
      </c>
      <c r="H2" s="16">
        <f>(D2/E2)*100</f>
        <v>3.9735099337748347</v>
      </c>
    </row>
    <row r="3" spans="1:8" x14ac:dyDescent="0.2">
      <c r="A3" t="s">
        <v>8387</v>
      </c>
      <c r="B3" s="15">
        <f>COUNTIFS(Sheet1!D2:D4115,"&gt;=1000",Sheet1!D2:D4115,"&lt;=4999",Sheet1!F2:F4115,"Successful")</f>
        <v>932</v>
      </c>
      <c r="C3" s="15">
        <f>COUNTIFS(Sheet1!D2:D4115,"&gt;=1000",Sheet1!D2:D4115,"&lt;=4999",Sheet1!F2:F4115,"failed")</f>
        <v>420</v>
      </c>
      <c r="D3" s="15">
        <f>COUNTIFS(Sheet1!D2:D4115,"&gt;=1000",Sheet1!D2:D4115,"&lt;=4999",Sheet1!F2:F4115,"canceled")</f>
        <v>60</v>
      </c>
      <c r="E3" s="15">
        <f t="shared" ref="E3:E13" si="0">SUM(B3:D3)</f>
        <v>1412</v>
      </c>
      <c r="F3" s="16">
        <f t="shared" ref="F3:F13" si="1">(B3/E3)*100</f>
        <v>66.005665722379604</v>
      </c>
      <c r="G3" s="16">
        <f t="shared" ref="G3:G13" si="2">(C3/E3)*100</f>
        <v>29.745042492917843</v>
      </c>
      <c r="H3" s="16">
        <f t="shared" ref="H3:H13" si="3">(D3/E3)*100</f>
        <v>4.2492917847025495</v>
      </c>
    </row>
    <row r="4" spans="1:8" x14ac:dyDescent="0.2">
      <c r="A4" t="s">
        <v>8388</v>
      </c>
      <c r="B4" s="15">
        <f>COUNTIFS(Sheet1!D2:D4115,"&gt;=5000",Sheet1!D2:D4115,"&lt;=9999",Sheet1!F2:F4115,"Successful")</f>
        <v>381</v>
      </c>
      <c r="C4" s="15">
        <f>COUNTIFS(Sheet1!D2:D4115,"&gt;=5000",Sheet1!D2:D4115,"&lt;=9999",Sheet1!F2:F4115,"failed")</f>
        <v>283</v>
      </c>
      <c r="D4" s="15">
        <f>COUNTIFS(Sheet1!D2:D4115,"&gt;=5000",Sheet1!D2:D4115,"&lt;=9999",Sheet1!F2:F4115,"canceled")</f>
        <v>52</v>
      </c>
      <c r="E4" s="15">
        <f t="shared" si="0"/>
        <v>716</v>
      </c>
      <c r="F4" s="16">
        <f t="shared" si="1"/>
        <v>53.212290502793294</v>
      </c>
      <c r="G4" s="16">
        <f t="shared" si="2"/>
        <v>39.52513966480447</v>
      </c>
      <c r="H4" s="16">
        <f t="shared" si="3"/>
        <v>7.2625698324022352</v>
      </c>
    </row>
    <row r="5" spans="1:8" x14ac:dyDescent="0.2">
      <c r="A5" t="s">
        <v>8389</v>
      </c>
      <c r="B5" s="15">
        <f>COUNTIFS(Sheet1!D2:D4115,"&gt;=10000",Sheet1!D2:D4115,"&lt;=14999",Sheet1!F2:F4115,"Successful")</f>
        <v>168</v>
      </c>
      <c r="C5" s="15">
        <f>COUNTIFS(Sheet1!D2:D4115,"&gt;=10000",Sheet1!D2:D4115,"&lt;=14999",Sheet1!F2:F4115,"failed")</f>
        <v>144</v>
      </c>
      <c r="D5" s="15">
        <f>COUNTIFS(Sheet1!D2:D4115,"&gt;=10000",Sheet1!D2:D4115,"&lt;=14999",Sheet1!F2:F4115,"canceled")</f>
        <v>40</v>
      </c>
      <c r="E5" s="15">
        <f t="shared" si="0"/>
        <v>352</v>
      </c>
      <c r="F5" s="16">
        <f t="shared" si="1"/>
        <v>47.727272727272727</v>
      </c>
      <c r="G5" s="16">
        <f t="shared" si="2"/>
        <v>40.909090909090914</v>
      </c>
      <c r="H5" s="16">
        <f t="shared" si="3"/>
        <v>11.363636363636363</v>
      </c>
    </row>
    <row r="6" spans="1:8" x14ac:dyDescent="0.2">
      <c r="A6" t="s">
        <v>8390</v>
      </c>
      <c r="B6" s="15">
        <f>COUNTIFS(Sheet1!D2:D4115,"&gt;=15000",Sheet1!D2:D4115,"&lt;=19999",Sheet1!F2:F4115,"Successful")</f>
        <v>94</v>
      </c>
      <c r="C6" s="15">
        <f>COUNTIFS(Sheet1!D2:D4115,"&gt;=15000",Sheet1!D2:D4115,"&lt;=19999",Sheet1!F2:F4115,"failed")</f>
        <v>90</v>
      </c>
      <c r="D6" s="15">
        <f>COUNTIFS(Sheet1!D2:D4115,"&gt;=15000",Sheet1!D2:D4115,"&lt;=19999",Sheet1!F2:F4115,"canceled")</f>
        <v>17</v>
      </c>
      <c r="E6" s="15">
        <f t="shared" si="0"/>
        <v>201</v>
      </c>
      <c r="F6" s="16">
        <f t="shared" si="1"/>
        <v>46.766169154228855</v>
      </c>
      <c r="G6" s="16">
        <f t="shared" si="2"/>
        <v>44.776119402985074</v>
      </c>
      <c r="H6" s="16">
        <f t="shared" si="3"/>
        <v>8.4577114427860707</v>
      </c>
    </row>
    <row r="7" spans="1:8" x14ac:dyDescent="0.2">
      <c r="A7" t="s">
        <v>8391</v>
      </c>
      <c r="B7" s="15">
        <f>COUNTIFS(Sheet1!D2:D4115,"&gt;=20000",Sheet1!D2:D4115,"&lt;=24999",Sheet1!F2:F4115,"Successful")</f>
        <v>62</v>
      </c>
      <c r="C7" s="15">
        <f>COUNTIFS(Sheet1!D2:D4115,"&gt;=20000",Sheet1!D2:D4115,"&lt;=24999",Sheet1!F2:F4115,"failed")</f>
        <v>72</v>
      </c>
      <c r="D7" s="15">
        <f>COUNTIFS(Sheet1!D2:D4115,"&gt;=20000",Sheet1!D2:D4115,"&lt;=24999",Sheet1!F2:F4115,"canceled")</f>
        <v>14</v>
      </c>
      <c r="E7" s="15">
        <f t="shared" si="0"/>
        <v>148</v>
      </c>
      <c r="F7" s="16">
        <f t="shared" si="1"/>
        <v>41.891891891891895</v>
      </c>
      <c r="G7" s="16">
        <f t="shared" si="2"/>
        <v>48.648648648648653</v>
      </c>
      <c r="H7" s="16">
        <f t="shared" si="3"/>
        <v>9.4594594594594597</v>
      </c>
    </row>
    <row r="8" spans="1:8" x14ac:dyDescent="0.2">
      <c r="A8" t="s">
        <v>8392</v>
      </c>
      <c r="B8" s="15">
        <f>COUNTIFS(Sheet1!D2:D4115,"&gt;=25000",Sheet1!D2:D4115,"&lt;=29999",Sheet1!F2:F4115,"Successful")</f>
        <v>55</v>
      </c>
      <c r="C8" s="15">
        <f>COUNTIFS(Sheet1!D2:D4115,"&gt;=25000",Sheet1!D2:D4115,"&lt;=29999",Sheet1!F2:F4115,"failed")</f>
        <v>64</v>
      </c>
      <c r="D8" s="15">
        <f>COUNTIFS(Sheet1!D2:D4115,"&gt;=25000",Sheet1!D2:D4115,"&lt;=29999",Sheet1!F2:F4115,"canceled")</f>
        <v>18</v>
      </c>
      <c r="E8" s="15">
        <f t="shared" si="0"/>
        <v>137</v>
      </c>
      <c r="F8" s="16">
        <f t="shared" si="1"/>
        <v>40.145985401459853</v>
      </c>
      <c r="G8" s="16">
        <f t="shared" si="2"/>
        <v>46.715328467153284</v>
      </c>
      <c r="H8" s="16">
        <f t="shared" si="3"/>
        <v>13.138686131386862</v>
      </c>
    </row>
    <row r="9" spans="1:8" x14ac:dyDescent="0.2">
      <c r="A9" t="s">
        <v>8393</v>
      </c>
      <c r="B9" s="15">
        <f>COUNTIFS(Sheet1!D2:D4115,"&gt;=30000",Sheet1!D2:D4115,"&lt;=34999",Sheet1!F2:F4115,"Successful")</f>
        <v>32</v>
      </c>
      <c r="C9" s="15">
        <f>COUNTIFS(Sheet1!D2:D4115,"&gt;=30000",Sheet1!D2:D4115,"&lt;=34999",Sheet1!F2:F4115,"failed")</f>
        <v>37</v>
      </c>
      <c r="D9" s="15">
        <f>COUNTIFS(Sheet1!D2:D4115,"&gt;=30000",Sheet1!D2:D4115,"&lt;=34999",Sheet1!F2:F4115,"canceled")</f>
        <v>13</v>
      </c>
      <c r="E9" s="15">
        <f t="shared" si="0"/>
        <v>82</v>
      </c>
      <c r="F9" s="16">
        <f t="shared" si="1"/>
        <v>39.024390243902438</v>
      </c>
      <c r="G9" s="16">
        <f t="shared" si="2"/>
        <v>45.121951219512198</v>
      </c>
      <c r="H9" s="16">
        <f t="shared" si="3"/>
        <v>15.853658536585366</v>
      </c>
    </row>
    <row r="10" spans="1:8" x14ac:dyDescent="0.2">
      <c r="A10" t="s">
        <v>8394</v>
      </c>
      <c r="B10" s="15">
        <f>COUNTIFS(Sheet1!D2:D4115,"&gt;=35000",Sheet1!D2:D4115,"&lt;=39999",Sheet1!F2:F4115,"Successful")</f>
        <v>26</v>
      </c>
      <c r="C10" s="15">
        <f>COUNTIFS(Sheet1!D2:D4115,"&gt;=35000",Sheet1!D2:D4115,"&lt;=39999",Sheet1!F2:F4115,"failed")</f>
        <v>22</v>
      </c>
      <c r="D10" s="15">
        <f>COUNTIFS(Sheet1!D2:D4115,"&gt;=35000",Sheet1!D2:D4115,"&lt;=39999",Sheet1!F2:F4115,"canceled")</f>
        <v>7</v>
      </c>
      <c r="E10" s="15">
        <f t="shared" si="0"/>
        <v>55</v>
      </c>
      <c r="F10" s="16">
        <f t="shared" si="1"/>
        <v>47.272727272727273</v>
      </c>
      <c r="G10" s="16">
        <f t="shared" si="2"/>
        <v>40</v>
      </c>
      <c r="H10" s="16">
        <f t="shared" si="3"/>
        <v>12.727272727272727</v>
      </c>
    </row>
    <row r="11" spans="1:8" x14ac:dyDescent="0.2">
      <c r="A11" t="s">
        <v>8395</v>
      </c>
      <c r="B11" s="15">
        <f>COUNTIFS(Sheet1!D2:D4115,"&gt;=40000",Sheet1!D2:D4115,"&lt;=44999",Sheet1!F2:F4115,"Successful")</f>
        <v>21</v>
      </c>
      <c r="C11" s="15">
        <f>COUNTIFS(Sheet1!D2:D4115,"&gt;=40000",Sheet1!D2:D4115,"&lt;=44999",Sheet1!F2:F4115,"failed")</f>
        <v>16</v>
      </c>
      <c r="D11" s="15">
        <f>COUNTIFS(Sheet1!D2:D4115,"&gt;=40000",Sheet1!D2:D4115,"&lt;=44999",Sheet1!F2:F4115,"canceled")</f>
        <v>6</v>
      </c>
      <c r="E11" s="15">
        <f t="shared" si="0"/>
        <v>43</v>
      </c>
      <c r="F11" s="16">
        <f t="shared" si="1"/>
        <v>48.837209302325576</v>
      </c>
      <c r="G11" s="16">
        <f t="shared" si="2"/>
        <v>37.209302325581397</v>
      </c>
      <c r="H11" s="16">
        <f t="shared" si="3"/>
        <v>13.953488372093023</v>
      </c>
    </row>
    <row r="12" spans="1:8" x14ac:dyDescent="0.2">
      <c r="A12" t="s">
        <v>8396</v>
      </c>
      <c r="B12" s="15">
        <f>COUNTIFS(Sheet1!D2:D4115,"&gt;=45000",Sheet1!D2:D4115,"&lt;=49999",Sheet1!F2:F4115,"Successful")</f>
        <v>6</v>
      </c>
      <c r="C12" s="15">
        <f>COUNTIFS(Sheet1!D2:D4115,"&gt;=45000",Sheet1!D2:D4115,"&lt;=49999",Sheet1!F2:F4115,"failed")</f>
        <v>11</v>
      </c>
      <c r="D12" s="15">
        <f>COUNTIFS(Sheet1!D2:D4115,"&gt;=45000",Sheet1!D2:D4115,"&lt;=49999",Sheet1!F2:F4115,"canceled")</f>
        <v>4</v>
      </c>
      <c r="E12" s="15">
        <f t="shared" si="0"/>
        <v>21</v>
      </c>
      <c r="F12" s="16">
        <f t="shared" si="1"/>
        <v>28.571428571428569</v>
      </c>
      <c r="G12" s="16">
        <f t="shared" si="2"/>
        <v>52.380952380952387</v>
      </c>
      <c r="H12" s="16">
        <f t="shared" si="3"/>
        <v>19.047619047619047</v>
      </c>
    </row>
    <row r="13" spans="1:8" x14ac:dyDescent="0.2">
      <c r="A13" t="s">
        <v>8397</v>
      </c>
      <c r="B13" s="15">
        <f>COUNTIFS(Sheet1!D2:D4115,"&gt;=50000",Sheet1!F2:F4115,"successful")</f>
        <v>86</v>
      </c>
      <c r="C13" s="15">
        <f>COUNTIFS(Sheet1!D2:D4115,"&gt;=50000",Sheet1!F2:F4115,"failed")</f>
        <v>258</v>
      </c>
      <c r="D13" s="15">
        <f>COUNTIFS(Sheet1!D2:D4115,"&gt;=50000",Sheet1!F2:F4115,"canceled")</f>
        <v>100</v>
      </c>
      <c r="E13" s="15">
        <f t="shared" si="0"/>
        <v>444</v>
      </c>
      <c r="F13" s="16">
        <f t="shared" si="1"/>
        <v>19.36936936936937</v>
      </c>
      <c r="G13" s="16">
        <f t="shared" si="2"/>
        <v>58.108108108108105</v>
      </c>
      <c r="H13" s="16">
        <f t="shared" si="3"/>
        <v>22.522522522522522</v>
      </c>
    </row>
    <row r="14" spans="1:8" x14ac:dyDescent="0.2">
      <c r="B14" s="15"/>
      <c r="C14" s="15"/>
      <c r="D14" s="15"/>
      <c r="E14" s="15"/>
      <c r="F14" s="15"/>
      <c r="G14" s="15"/>
      <c r="H14" s="1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0DFD-ED83-8D41-9048-0ED7789504AE}">
  <dimension ref="A1:F15"/>
  <sheetViews>
    <sheetView tabSelected="1" workbookViewId="0">
      <selection activeCell="L25" sqref="L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8362</v>
      </c>
    </row>
    <row r="2" spans="1:6" x14ac:dyDescent="0.2">
      <c r="A2" s="7" t="s">
        <v>8307</v>
      </c>
      <c r="B2" t="s">
        <v>8362</v>
      </c>
    </row>
    <row r="4" spans="1:6" x14ac:dyDescent="0.2">
      <c r="A4" s="7" t="s">
        <v>8361</v>
      </c>
      <c r="B4" s="7" t="s">
        <v>8363</v>
      </c>
    </row>
    <row r="5" spans="1:6" x14ac:dyDescent="0.2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8" t="s">
        <v>8407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2">
      <c r="A7" s="8" t="s">
        <v>8408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2">
      <c r="A8" s="8" t="s">
        <v>8409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2">
      <c r="A9" s="8" t="s">
        <v>8406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2">
      <c r="A10" s="8" t="s">
        <v>8404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2">
      <c r="A11" s="8" t="s">
        <v>8405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2">
      <c r="A12" s="8" t="s">
        <v>8401</v>
      </c>
      <c r="B12" s="9">
        <v>131</v>
      </c>
      <c r="C12" s="9">
        <v>528</v>
      </c>
      <c r="D12" s="9"/>
      <c r="E12" s="9">
        <v>567</v>
      </c>
      <c r="F12" s="9">
        <v>1226</v>
      </c>
    </row>
    <row r="13" spans="1:6" x14ac:dyDescent="0.2">
      <c r="A13" s="8" t="s">
        <v>8402</v>
      </c>
      <c r="B13" s="9">
        <v>99</v>
      </c>
      <c r="C13" s="9">
        <v>375</v>
      </c>
      <c r="D13" s="9"/>
      <c r="E13" s="9">
        <v>475</v>
      </c>
      <c r="F13" s="9">
        <v>949</v>
      </c>
    </row>
    <row r="14" spans="1:6" x14ac:dyDescent="0.2">
      <c r="A14" s="8" t="s">
        <v>8403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2">
      <c r="A15" s="8" t="s">
        <v>8360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Category</vt:lpstr>
      <vt:lpstr>Sub category</vt:lpstr>
      <vt:lpstr>date created</vt:lpstr>
      <vt:lpstr>Sheet4</vt:lpstr>
      <vt:lpstr>Sheet1</vt:lpstr>
      <vt:lpstr>New Sheet</vt:lpstr>
      <vt:lpstr>Sheet2</vt:lpstr>
      <vt:lpstr>'Sub category'!Print_Titles</vt:lpstr>
      <vt:lpstr>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2019-04-28T02:00:26Z</dcterms:modified>
</cp:coreProperties>
</file>